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dsuarez\Mis documentos\MINISTERIO AMBIENTE 1\CALIDAD\Documentación\"/>
    </mc:Choice>
  </mc:AlternateContent>
  <bookViews>
    <workbookView xWindow="0" yWindow="0" windowWidth="20490" windowHeight="9045" tabRatio="543" firstSheet="43" activeTab="43"/>
  </bookViews>
  <sheets>
    <sheet name="INICIO" sheetId="97" state="hidden" r:id="rId1"/>
    <sheet name="MENU" sheetId="121" state="hidden" r:id="rId2"/>
    <sheet name="Viceministerio V2" sheetId="101" state="hidden" r:id="rId3"/>
    <sheet name="BOSQUES V2" sheetId="100" state="hidden" r:id="rId4"/>
    <sheet name="DAMCRA V2" sheetId="102" state="hidden" r:id="rId5"/>
    <sheet name="D.RECURSO HIDRICO V2" sheetId="103" state="hidden" r:id="rId6"/>
    <sheet name="D.CAMBIO CLIMATICO V2" sheetId="105" state="hidden" r:id="rId7"/>
    <sheet name="DAASU V2" sheetId="106" state="hidden" r:id="rId8"/>
    <sheet name="NEGOCIOS VERDES V2" sheetId="107" state="hidden" r:id="rId9"/>
    <sheet name="Planeacion 2017 v2" sheetId="99" state="hidden" r:id="rId10"/>
    <sheet name="Objetivo Nacional" sheetId="3" state="hidden" r:id="rId11"/>
    <sheet name="Estrategia Nacional" sheetId="5" state="hidden" r:id="rId12"/>
    <sheet name="Objetivo Sectorial" sheetId="8" state="hidden" r:id="rId13"/>
    <sheet name="Estrategia Sectorial" sheetId="9" state="hidden" r:id="rId14"/>
    <sheet name="Linea de Gestion" sheetId="17" state="hidden" r:id="rId15"/>
    <sheet name="Proceso" sheetId="81" state="hidden" r:id="rId16"/>
    <sheet name="Peso" sheetId="19" state="hidden" r:id="rId17"/>
    <sheet name="Unidad de Medida" sheetId="58" state="hidden" r:id="rId18"/>
    <sheet name="Fuente Financiación" sheetId="49" state="hidden" r:id="rId19"/>
    <sheet name="SECRETARIA GRAL V2" sheetId="108" state="hidden" r:id="rId20"/>
    <sheet name="DGOAT V2" sheetId="116" state="hidden" r:id="rId21"/>
    <sheet name="EDUCACION Y PART V2" sheetId="115" state="hidden" r:id="rId22"/>
    <sheet name="TECNOLOGIAS V2" sheetId="117" state="hidden" r:id="rId23"/>
    <sheet name="JURIDICA V2" sheetId="118" state="hidden" r:id="rId24"/>
    <sheet name="CONTROL INTERNO V2" sheetId="119" state="hidden" r:id="rId25"/>
    <sheet name="COMUNICACIONES V2" sheetId="120" state="hidden" r:id="rId26"/>
    <sheet name="CONSOLIDADO PPTO 2017" sheetId="98" state="hidden" r:id="rId27"/>
    <sheet name="Compromiso PND" sheetId="21" state="hidden" r:id="rId28"/>
    <sheet name="Meta Sinergia Nacional" sheetId="23" state="hidden" r:id="rId29"/>
    <sheet name="Meta Sinergia Regional" sheetId="66" state="hidden" r:id="rId30"/>
    <sheet name="Meta Grupo Etnico" sheetId="65" state="hidden" r:id="rId31"/>
    <sheet name="Tablero Control Ministro" sheetId="25" state="hidden" r:id="rId32"/>
    <sheet name="Política Ambiental" sheetId="29" state="hidden" r:id="rId33"/>
    <sheet name="Grupo Étnico" sheetId="33" state="hidden" r:id="rId34"/>
    <sheet name="Fuente Compromiso Étnico" sheetId="70" state="hidden" r:id="rId35"/>
    <sheet name="Grupo Poblacional" sheetId="35" state="hidden" r:id="rId36"/>
    <sheet name="Género" sheetId="37" state="hidden" r:id="rId37"/>
    <sheet name="Región" sheetId="39" state="hidden" r:id="rId38"/>
    <sheet name="Departamento" sheetId="41" state="hidden" r:id="rId39"/>
    <sheet name="Municipio" sheetId="43" state="hidden" r:id="rId40"/>
    <sheet name="Clasificación Desempeño" sheetId="59" state="hidden" r:id="rId41"/>
    <sheet name="Lider" sheetId="75" state="hidden" r:id="rId42"/>
    <sheet name="15.Julio.2015" sheetId="74" state="hidden" r:id="rId43"/>
    <sheet name="FORMATO PLAN ACCION" sheetId="128" r:id="rId44"/>
  </sheets>
  <externalReferences>
    <externalReference r:id="rId45"/>
    <externalReference r:id="rId46"/>
    <externalReference r:id="rId47"/>
    <externalReference r:id="rId48"/>
    <externalReference r:id="rId49"/>
    <externalReference r:id="rId50"/>
    <externalReference r:id="rId51"/>
  </externalReferences>
  <definedNames>
    <definedName name="_xlnm._FilterDatabase" localSheetId="42" hidden="1">'15.Julio.2015'!$A$4:$AA$429</definedName>
    <definedName name="_xlnm._FilterDatabase" localSheetId="43" hidden="1">'FORMATO PLAN ACCION'!$F$5:$DP$12</definedName>
    <definedName name="_xlnm._FilterDatabase" localSheetId="28" hidden="1">'Meta Sinergia Nacional'!$A$1:$A$34</definedName>
    <definedName name="a" localSheetId="26" hidden="1">{"'COMPOSICION'!$A$63:$G$72"}</definedName>
    <definedName name="a" localSheetId="1" hidden="1">{"'COMPOSICION'!$A$63:$G$72"}</definedName>
    <definedName name="a" localSheetId="15" hidden="1">{"'COMPOSICION'!$A$63:$G$72"}</definedName>
    <definedName name="a" hidden="1">{"'COMPOSICION'!$A$63:$G$72"}</definedName>
    <definedName name="clasificacion_desempeño" localSheetId="15">'[1]Clasificación Desempeño'!$A$2:$A$7</definedName>
    <definedName name="clasificacion_desempeño">'Clasificación Desempeño'!$A$2:$A$7</definedName>
    <definedName name="compromiso_etnico" localSheetId="15">'[1]Fuente Compromiso Étnico'!$A$2:$A$4</definedName>
    <definedName name="compromiso_etnico">'Fuente Compromiso Étnico'!$A$2:$A$5</definedName>
    <definedName name="compromiso_PND" localSheetId="26">'[2]Compromiso PND'!$A$2:$A$144</definedName>
    <definedName name="compromiso_PND" localSheetId="1">'[3]Compromiso PND'!$A$2:$A$145</definedName>
    <definedName name="compromiso_PND" localSheetId="15">'[1]Compromiso PND'!$A$2:$A$144</definedName>
    <definedName name="compromiso_PND">'Compromiso PND'!$A$2:$A$145</definedName>
    <definedName name="departamento" localSheetId="26">[2]Departamento!$A$2:$A$36</definedName>
    <definedName name="departamento" localSheetId="1">[3]Departamento!$A$2:$A$37</definedName>
    <definedName name="departamento" localSheetId="15">[1]Departamento!$A$2:$A$36</definedName>
    <definedName name="departamento">Departamento!$A$2:$A$37</definedName>
    <definedName name="DIMENSION">#REF!</definedName>
    <definedName name="est_nal">'Estrategia Nacional'!$A$2:$A$8</definedName>
    <definedName name="est_sec" localSheetId="15">'[1]Estrategia Sectorial'!$A$2:$A$13</definedName>
    <definedName name="est_sec">'Estrategia Sectorial'!$A$2:$A$14</definedName>
    <definedName name="FG">#REF!</definedName>
    <definedName name="fuente_financiacion" localSheetId="15">'[1]Fuente Financiación'!$A$2:$A$26</definedName>
    <definedName name="fuente_financiacion">'Fuente Financiación'!$A$2:$A$19</definedName>
    <definedName name="genero" localSheetId="26">[2]Género!$A$2:$A$5</definedName>
    <definedName name="genero" localSheetId="1">[3]Género!$A$2:$A$6</definedName>
    <definedName name="genero" localSheetId="15">[1]Género!$A$2:$A$5</definedName>
    <definedName name="genero">Género!$A$2:$A$6</definedName>
    <definedName name="grupo_etnico" localSheetId="26">'[2]Grupo Étnico'!$A$2:$A$8</definedName>
    <definedName name="grupo_etnico" localSheetId="1">'[3]Grupo Étnico'!$A$2:$A$8</definedName>
    <definedName name="grupo_etnico" localSheetId="15">'[1]Grupo Étnico'!$A$2:$A$8</definedName>
    <definedName name="grupo_etnico">'Grupo Étnico'!$A$2:$A$8</definedName>
    <definedName name="grupo_poblacional" localSheetId="1">'[3]Grupo Poblacional'!$A$2:$A$13</definedName>
    <definedName name="grupo_poblacional">'Grupo Poblacional'!$A$2:$A$13</definedName>
    <definedName name="HTML_CodePage" hidden="1">1252</definedName>
    <definedName name="HTML_Control" localSheetId="26" hidden="1">{"'COMPOSICION'!$A$63:$G$72"}</definedName>
    <definedName name="HTML_Control" localSheetId="1" hidden="1">{"'COMPOSICION'!$A$63:$G$72"}</definedName>
    <definedName name="HTML_Control" localSheetId="15" hidden="1">{"'COMPOSICION'!$A$63:$G$72"}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NACTIVA">#REF!</definedName>
    <definedName name="IND_RES">#REF!</definedName>
    <definedName name="lider" localSheetId="26">[2]Lider!$A$2:$A$44</definedName>
    <definedName name="lider" localSheetId="1">[3]Lider!$A$2:$A$23</definedName>
    <definedName name="lider" localSheetId="15">[1]Lider!$A$2:$A$44</definedName>
    <definedName name="lider">Lider!$A$2:$A$23</definedName>
    <definedName name="linea_gestion" localSheetId="1">'[3]Linea de Gestion'!$A$2:$A$60</definedName>
    <definedName name="linea_gestion" localSheetId="15">'[1]Linea de Gestion'!$A$2:$A$59</definedName>
    <definedName name="linea_gestion">'Linea de Gestion'!$A$2:$A$60</definedName>
    <definedName name="meta_grupo_etnico" localSheetId="1">'[3]Meta Grupo Etnico'!$A$2:$A$19</definedName>
    <definedName name="meta_grupo_etnico" localSheetId="15">'[1]Meta Grupo Etnico'!$A$2:$A$18</definedName>
    <definedName name="meta_grupo_etnico">'Meta Grupo Etnico'!$A$2:$A$19</definedName>
    <definedName name="meta_sinergia_nal" localSheetId="15">'[1]Meta Sinergia Nacional'!$A$2:$A$34</definedName>
    <definedName name="meta_sinergia_nal">'Meta Sinergia Nacional'!$A$2:$A$34</definedName>
    <definedName name="meta_sinergia_regional" localSheetId="15">'[1]Meta Sinergia Regional'!$A$2:$A$33</definedName>
    <definedName name="meta_sinergia_regional">'Meta Sinergia Regional'!$A$2:$A$34</definedName>
    <definedName name="municipio" localSheetId="26">[2]Municipio!$A$2:$A$1041</definedName>
    <definedName name="municipio" localSheetId="1">[3]Municipio!$A$2:$A$1042</definedName>
    <definedName name="municipio" localSheetId="15">[1]Municipio!$A$2:$A$1041</definedName>
    <definedName name="municipio">Municipio!$A$2:$A$1042</definedName>
    <definedName name="obj_nal">'Objetivo Nacional'!$A$2:$A$5</definedName>
    <definedName name="OBJ_SEC" localSheetId="26">#REF!</definedName>
    <definedName name="obj_sec" localSheetId="15">'[1]Objetivo Sectorial'!$A$2:$A$5</definedName>
    <definedName name="obj_sec">'Objetivo Sectorial'!$A$2:$A$6</definedName>
    <definedName name="OCDE">[4]OCDE!$A$1:$A$20</definedName>
    <definedName name="otra" localSheetId="26" hidden="1">{"'COMPOSICION'!$A$63:$G$72"}</definedName>
    <definedName name="otra" localSheetId="1" hidden="1">{"'COMPOSICION'!$A$63:$G$72"}</definedName>
    <definedName name="otra" localSheetId="15" hidden="1">{"'COMPOSICION'!$A$63:$G$72"}</definedName>
    <definedName name="otra" hidden="1">{"'COMPOSICION'!$A$63:$G$72"}</definedName>
    <definedName name="PESO" localSheetId="26">#REF!</definedName>
    <definedName name="peso" localSheetId="1">[3]Peso!$A$2:$A$4</definedName>
    <definedName name="peso" localSheetId="15">[1]Peso!$A$2:$A$4</definedName>
    <definedName name="peso">Peso!$A$2:$A$4</definedName>
    <definedName name="politica_ambiental" localSheetId="15">'[1]Política Ambiental'!$A$2:$A$69</definedName>
    <definedName name="politica_ambiental">'Política Ambiental'!$A$2:$A$70</definedName>
    <definedName name="PROCESO" localSheetId="26">#REF!</definedName>
    <definedName name="proceso" localSheetId="1">[3]Proceso!$A$2:$A$18</definedName>
    <definedName name="proceso">Proceso!$A$2:$A$18</definedName>
    <definedName name="region" localSheetId="26">[2]Región!$A$2:$A$9</definedName>
    <definedName name="region" localSheetId="1">[3]Región!$A$2:$A$10</definedName>
    <definedName name="region" localSheetId="15">[1]Región!$A$2:$A$9</definedName>
    <definedName name="region">Región!$A$2:$A$10</definedName>
    <definedName name="sUBDIRECTOR">[5]Lider!$A$2:$A$23</definedName>
    <definedName name="tablero_ministro" localSheetId="15">'[1]Tablero Control Ministro'!$A$2:$A$11</definedName>
    <definedName name="tablero_ministro">'Tablero Control Ministro'!$A$2:$A$15</definedName>
    <definedName name="UNIDAD">#REF!</definedName>
    <definedName name="unidad_medida" localSheetId="26">#REF!</definedName>
    <definedName name="unidad_medida" localSheetId="1">'[3]Unidad de Medida'!$A$2:$A$8</definedName>
    <definedName name="unidad_medida" localSheetId="15">'[1]Unidad de Medida'!$A$2:$A$8</definedName>
    <definedName name="unidad_medida">'Unidad de Medida'!$A$2:$A$8</definedName>
    <definedName name="x" localSheetId="26" hidden="1">{"'COMPOSICION'!$A$63:$G$72"}</definedName>
    <definedName name="x" localSheetId="1" hidden="1">{"'COMPOSICION'!$A$63:$G$72"}</definedName>
    <definedName name="x" localSheetId="15" hidden="1">{"'COMPOSICION'!$A$63:$G$72"}</definedName>
    <definedName name="x" hidden="1">{"'COMPOSICION'!$A$63:$G$72"}</definedName>
    <definedName name="xxx">[6]Lider!$A$2:$A$23</definedName>
  </definedNames>
  <calcPr calcId="152511"/>
</workbook>
</file>

<file path=xl/calcChain.xml><?xml version="1.0" encoding="utf-8"?>
<calcChain xmlns="http://schemas.openxmlformats.org/spreadsheetml/2006/main">
  <c r="AA12" i="128" l="1"/>
  <c r="AB12" i="128"/>
  <c r="AC12" i="128"/>
  <c r="AD12" i="128"/>
  <c r="AE12" i="128"/>
  <c r="AF12" i="128"/>
  <c r="R12" i="128" l="1"/>
  <c r="Z12" i="128"/>
  <c r="AG12" i="128"/>
  <c r="AH12" i="128"/>
  <c r="AI12" i="128"/>
  <c r="S432" i="74"/>
  <c r="W432" i="74"/>
  <c r="W433" i="74"/>
  <c r="X432" i="74"/>
  <c r="B7" i="98"/>
  <c r="B24" i="98" s="1"/>
  <c r="B28" i="98" s="1"/>
  <c r="Y7" i="98"/>
  <c r="C8" i="98"/>
  <c r="C24" i="98" s="1"/>
  <c r="C28" i="98" s="1"/>
  <c r="E8" i="98"/>
  <c r="E24" i="98" s="1"/>
  <c r="E28" i="98" s="1"/>
  <c r="F8" i="98"/>
  <c r="F24" i="98" s="1"/>
  <c r="F28" i="98" s="1"/>
  <c r="Y8" i="98"/>
  <c r="G9" i="98"/>
  <c r="G24" i="98" s="1"/>
  <c r="G28" i="98" s="1"/>
  <c r="H9" i="98"/>
  <c r="Y9" i="98"/>
  <c r="I10" i="98"/>
  <c r="I24" i="98" s="1"/>
  <c r="I28" i="98" s="1"/>
  <c r="Y10" i="98"/>
  <c r="Y11" i="98"/>
  <c r="K12" i="98"/>
  <c r="Y12" i="98"/>
  <c r="K13" i="98"/>
  <c r="L13" i="98"/>
  <c r="L24" i="98" s="1"/>
  <c r="Y13" i="98"/>
  <c r="Y14" i="98"/>
  <c r="Y15" i="98"/>
  <c r="O16" i="98"/>
  <c r="O24" i="98" s="1"/>
  <c r="O28" i="98" s="1"/>
  <c r="Y16" i="98"/>
  <c r="H17" i="98"/>
  <c r="Y17" i="98"/>
  <c r="Y18" i="98"/>
  <c r="P19" i="98"/>
  <c r="P24" i="98" s="1"/>
  <c r="P28" i="98" s="1"/>
  <c r="Y19" i="98"/>
  <c r="M20" i="98"/>
  <c r="M24" i="98" s="1"/>
  <c r="M28" i="98" s="1"/>
  <c r="R20" i="98"/>
  <c r="R24" i="98" s="1"/>
  <c r="R28" i="98" s="1"/>
  <c r="Y20" i="98"/>
  <c r="Y26" i="98"/>
  <c r="S21" i="98"/>
  <c r="S24" i="98" s="1"/>
  <c r="S28" i="98" s="1"/>
  <c r="Y21" i="98"/>
  <c r="Q24" i="98"/>
  <c r="Q28" i="98"/>
  <c r="Y22" i="98"/>
  <c r="Y23" i="98"/>
  <c r="D24" i="98"/>
  <c r="J24" i="98"/>
  <c r="J28" i="98"/>
  <c r="N24" i="98"/>
  <c r="N28" i="98"/>
  <c r="V24" i="98"/>
  <c r="Y25" i="98"/>
  <c r="R8" i="120"/>
  <c r="R9" i="120"/>
  <c r="R10" i="120"/>
  <c r="R17" i="120"/>
  <c r="R12" i="120"/>
  <c r="S17" i="120"/>
  <c r="T17" i="120"/>
  <c r="U17" i="120"/>
  <c r="V17" i="120"/>
  <c r="W17" i="120"/>
  <c r="X17" i="120"/>
  <c r="Y17" i="120"/>
  <c r="Z17" i="120"/>
  <c r="AA17" i="120"/>
  <c r="AB17" i="120"/>
  <c r="AC17" i="120"/>
  <c r="R12" i="119"/>
  <c r="S12" i="119"/>
  <c r="T12" i="119"/>
  <c r="U12" i="119"/>
  <c r="V12" i="119"/>
  <c r="W12" i="119"/>
  <c r="X12" i="119"/>
  <c r="Y12" i="119"/>
  <c r="Z12" i="119"/>
  <c r="AA12" i="119"/>
  <c r="AB12" i="119"/>
  <c r="AC12" i="119"/>
  <c r="R7" i="118"/>
  <c r="R14" i="118"/>
  <c r="M18" i="98"/>
  <c r="R12" i="118"/>
  <c r="S14" i="118"/>
  <c r="R18" i="98"/>
  <c r="T14" i="118"/>
  <c r="U14" i="118"/>
  <c r="V14" i="118"/>
  <c r="W14" i="118"/>
  <c r="X14" i="118"/>
  <c r="Y14" i="118"/>
  <c r="Z14" i="118"/>
  <c r="AA14" i="118"/>
  <c r="AB14" i="118"/>
  <c r="AC14" i="118"/>
  <c r="R29" i="117"/>
  <c r="S29" i="117"/>
  <c r="T29" i="117"/>
  <c r="U29" i="117"/>
  <c r="V29" i="117"/>
  <c r="W29" i="117"/>
  <c r="X29" i="117"/>
  <c r="Y29" i="117"/>
  <c r="Z29" i="117"/>
  <c r="AA29" i="117"/>
  <c r="AB29" i="117"/>
  <c r="AC29" i="117"/>
  <c r="R14" i="115"/>
  <c r="S29" i="115"/>
  <c r="R32" i="115"/>
  <c r="R37" i="115"/>
  <c r="R45" i="115"/>
  <c r="R38" i="115"/>
  <c r="S45" i="115"/>
  <c r="T45" i="115"/>
  <c r="U45" i="115"/>
  <c r="V45" i="115"/>
  <c r="W45" i="115"/>
  <c r="X45" i="115"/>
  <c r="Y45" i="115"/>
  <c r="Z45" i="115"/>
  <c r="AA45" i="115"/>
  <c r="AB45" i="115"/>
  <c r="AC45" i="115"/>
  <c r="R39" i="116"/>
  <c r="S39" i="116"/>
  <c r="T39" i="116"/>
  <c r="U39" i="116"/>
  <c r="V39" i="116"/>
  <c r="W39" i="116"/>
  <c r="X39" i="116"/>
  <c r="Y39" i="116"/>
  <c r="Z39" i="116"/>
  <c r="AA39" i="116"/>
  <c r="AB39" i="116"/>
  <c r="AC39" i="116"/>
  <c r="R47" i="116"/>
  <c r="R7" i="108"/>
  <c r="R32" i="108"/>
  <c r="R33" i="108"/>
  <c r="R34" i="108"/>
  <c r="R35" i="108"/>
  <c r="R43" i="108"/>
  <c r="R49" i="108"/>
  <c r="R44" i="108"/>
  <c r="S49" i="108"/>
  <c r="T49" i="108"/>
  <c r="U49" i="108"/>
  <c r="V49" i="108"/>
  <c r="W49" i="108"/>
  <c r="X49" i="108"/>
  <c r="Y49" i="108"/>
  <c r="Z49" i="108"/>
  <c r="AA49" i="108"/>
  <c r="AB49" i="108"/>
  <c r="AC49" i="108"/>
  <c r="R8" i="99"/>
  <c r="R14" i="99"/>
  <c r="R17" i="99"/>
  <c r="R30" i="99"/>
  <c r="R35" i="99"/>
  <c r="R36" i="99"/>
  <c r="BI36" i="99"/>
  <c r="BK36" i="99"/>
  <c r="BM36" i="99"/>
  <c r="BO36" i="99"/>
  <c r="BQ36" i="99"/>
  <c r="BS36" i="99"/>
  <c r="BU36" i="99"/>
  <c r="BW36" i="99"/>
  <c r="BY36" i="99"/>
  <c r="R37" i="99"/>
  <c r="R40" i="99"/>
  <c r="S43" i="99"/>
  <c r="T43" i="99"/>
  <c r="U43" i="99"/>
  <c r="V43" i="99"/>
  <c r="W43" i="99"/>
  <c r="X43" i="99"/>
  <c r="Y43" i="99"/>
  <c r="Z43" i="99"/>
  <c r="AA43" i="99"/>
  <c r="AB43" i="99"/>
  <c r="AC43" i="99"/>
  <c r="R16" i="107"/>
  <c r="R17" i="107"/>
  <c r="R33" i="107"/>
  <c r="R32" i="106"/>
  <c r="R33" i="106"/>
  <c r="S48" i="106"/>
  <c r="AL50" i="106"/>
  <c r="AX50" i="106"/>
  <c r="AY50" i="106"/>
  <c r="BM50" i="106"/>
  <c r="BS50" i="106"/>
  <c r="BY50" i="106"/>
  <c r="BN50" i="106"/>
  <c r="BT50" i="106"/>
  <c r="BX50" i="106"/>
  <c r="AL51" i="106"/>
  <c r="AX51" i="106"/>
  <c r="AY51" i="106"/>
  <c r="BM51" i="106"/>
  <c r="BN51" i="106"/>
  <c r="BT51" i="106"/>
  <c r="BX51" i="106"/>
  <c r="BS51" i="106"/>
  <c r="BY51" i="106"/>
  <c r="S52" i="106"/>
  <c r="S53" i="106"/>
  <c r="AL54" i="106"/>
  <c r="AX54" i="106"/>
  <c r="AY54" i="106"/>
  <c r="BM54" i="106"/>
  <c r="BS54" i="106"/>
  <c r="BY54" i="106"/>
  <c r="BT54" i="106"/>
  <c r="AL55" i="106"/>
  <c r="AX55" i="106"/>
  <c r="AY55" i="106"/>
  <c r="BP55" i="106"/>
  <c r="BT55" i="106"/>
  <c r="BQ55" i="106"/>
  <c r="BU55" i="106"/>
  <c r="BY55" i="106"/>
  <c r="AL56" i="106"/>
  <c r="AX56" i="106"/>
  <c r="AY56" i="106"/>
  <c r="BP56" i="106"/>
  <c r="BT56" i="106"/>
  <c r="BQ56" i="106"/>
  <c r="BU56" i="106"/>
  <c r="BY56" i="106"/>
  <c r="AL57" i="106"/>
  <c r="AX57" i="106"/>
  <c r="AY57" i="106"/>
  <c r="BP57" i="106"/>
  <c r="BT57" i="106"/>
  <c r="BQ57" i="106"/>
  <c r="BU57" i="106"/>
  <c r="BY57" i="106"/>
  <c r="S58" i="106"/>
  <c r="AL58" i="106"/>
  <c r="AX58" i="106"/>
  <c r="AY58" i="106"/>
  <c r="BH58" i="106"/>
  <c r="BI58" i="106"/>
  <c r="BM58" i="106"/>
  <c r="BS58" i="106"/>
  <c r="BY58" i="106"/>
  <c r="BT58" i="106"/>
  <c r="AL59" i="106"/>
  <c r="AX59" i="106"/>
  <c r="AY59" i="106"/>
  <c r="BQ59" i="106"/>
  <c r="BU59" i="106"/>
  <c r="BT59" i="106"/>
  <c r="S60" i="106"/>
  <c r="AL60" i="106"/>
  <c r="AX60" i="106"/>
  <c r="AY60" i="106"/>
  <c r="BP60" i="106"/>
  <c r="BT60" i="106"/>
  <c r="BX60" i="106"/>
  <c r="R63" i="106"/>
  <c r="R64" i="106"/>
  <c r="R66" i="106"/>
  <c r="AL73" i="106"/>
  <c r="AX73" i="106"/>
  <c r="AY73" i="106"/>
  <c r="BL73" i="106"/>
  <c r="BR73" i="106"/>
  <c r="T78" i="106"/>
  <c r="U78" i="106"/>
  <c r="V78" i="106"/>
  <c r="W78" i="106"/>
  <c r="X78" i="106"/>
  <c r="Y78" i="106"/>
  <c r="Z78" i="106"/>
  <c r="AA78" i="106"/>
  <c r="AB78" i="106"/>
  <c r="AC78" i="106"/>
  <c r="S82" i="106"/>
  <c r="S84" i="106"/>
  <c r="R32" i="105"/>
  <c r="S32" i="105"/>
  <c r="T32" i="105"/>
  <c r="U32" i="105"/>
  <c r="V32" i="105"/>
  <c r="W32" i="105"/>
  <c r="X32" i="105"/>
  <c r="Y32" i="105"/>
  <c r="Z32" i="105"/>
  <c r="AA32" i="105"/>
  <c r="AB32" i="105"/>
  <c r="AC32" i="105"/>
  <c r="R7" i="103"/>
  <c r="R39" i="103"/>
  <c r="R35" i="103"/>
  <c r="R37" i="103"/>
  <c r="R38" i="103"/>
  <c r="S39" i="103"/>
  <c r="T39" i="103"/>
  <c r="U39" i="103"/>
  <c r="V39" i="103"/>
  <c r="W39" i="103"/>
  <c r="X39" i="103"/>
  <c r="Y39" i="103"/>
  <c r="Z39" i="103"/>
  <c r="AA39" i="103"/>
  <c r="AB39" i="103"/>
  <c r="AC39" i="103"/>
  <c r="R10" i="102"/>
  <c r="R12" i="102"/>
  <c r="R18" i="102"/>
  <c r="R19" i="102"/>
  <c r="R23" i="102"/>
  <c r="R26" i="102"/>
  <c r="R27" i="102"/>
  <c r="R30" i="102"/>
  <c r="R35" i="102"/>
  <c r="R36" i="102"/>
  <c r="R39" i="102"/>
  <c r="R42" i="102"/>
  <c r="S45" i="102"/>
  <c r="T45" i="102"/>
  <c r="U45" i="102"/>
  <c r="V45" i="102"/>
  <c r="W45" i="102"/>
  <c r="X45" i="102"/>
  <c r="Y45" i="102"/>
  <c r="Z45" i="102"/>
  <c r="AA45" i="102"/>
  <c r="AB45" i="102"/>
  <c r="AC45" i="102"/>
  <c r="R47" i="100"/>
  <c r="S47" i="100"/>
  <c r="T47" i="100"/>
  <c r="U47" i="100"/>
  <c r="R8" i="98"/>
  <c r="W47" i="100"/>
  <c r="X47" i="100"/>
  <c r="Y47" i="100"/>
  <c r="Z47" i="100"/>
  <c r="AA47" i="100"/>
  <c r="AB47" i="100"/>
  <c r="AC47" i="100"/>
  <c r="T61" i="100"/>
  <c r="R7" i="101"/>
  <c r="R17" i="101"/>
  <c r="S17" i="101"/>
  <c r="T17" i="101"/>
  <c r="U17" i="101"/>
  <c r="V17" i="101"/>
  <c r="W17" i="101"/>
  <c r="X17" i="101"/>
  <c r="Y17" i="101"/>
  <c r="Z17" i="101"/>
  <c r="AA17" i="101"/>
  <c r="AB17" i="101"/>
  <c r="AC17" i="101"/>
  <c r="R45" i="102"/>
  <c r="R48" i="102"/>
  <c r="R52" i="108"/>
  <c r="M14" i="98"/>
  <c r="R35" i="107"/>
  <c r="S78" i="106"/>
  <c r="R78" i="106"/>
  <c r="X433" i="74"/>
  <c r="R43" i="99"/>
  <c r="R53" i="99"/>
  <c r="R60" i="99"/>
  <c r="R17" i="98"/>
  <c r="S46" i="99"/>
  <c r="H24" i="98" l="1"/>
  <c r="H28" i="98" s="1"/>
  <c r="K24" i="98"/>
  <c r="K28" i="98" s="1"/>
</calcChain>
</file>

<file path=xl/comments1.xml><?xml version="1.0" encoding="utf-8"?>
<comments xmlns="http://schemas.openxmlformats.org/spreadsheetml/2006/main">
  <authors>
    <author>Maria Isabel Ortiz Vesga</author>
  </authors>
  <commentList>
    <comment ref="R7" authorId="0" shapeId="0">
      <text>
        <r>
          <rPr>
            <b/>
            <sz val="9"/>
            <color indexed="81"/>
            <rFont val="Tahoma"/>
            <family val="2"/>
          </rPr>
          <t>Maria Isabel Ortiz Vesga:</t>
        </r>
        <r>
          <rPr>
            <sz val="9"/>
            <color indexed="81"/>
            <rFont val="Tahoma"/>
            <family val="2"/>
          </rPr>
          <t xml:space="preserve">
 FEB 21
 SOLICITAN TRASLADAR $ 69.365.598  a la DAASU   para cumplir compromisos OCDE  quedando en $ 56.634.402</t>
        </r>
      </text>
    </comment>
  </commentList>
</comments>
</file>

<file path=xl/comments10.xml><?xml version="1.0" encoding="utf-8"?>
<comments xmlns="http://schemas.openxmlformats.org/spreadsheetml/2006/main">
  <authors>
    <author>Maria Isabel Ortiz Vesga</author>
    <author>Dora Cristina Suarez Macias</author>
  </authors>
  <commentList>
    <comment ref="R7" authorId="0" shapeId="0">
      <text>
        <r>
          <rPr>
            <b/>
            <sz val="9"/>
            <color indexed="81"/>
            <rFont val="Tahoma"/>
            <family val="2"/>
          </rPr>
          <t>Maria Isabel Ortiz Vesga:</t>
        </r>
        <r>
          <rPr>
            <sz val="9"/>
            <color indexed="81"/>
            <rFont val="Tahoma"/>
            <family val="2"/>
          </rPr>
          <t xml:space="preserve">
feb 9
solicitan adicionar a esta actividad en $77.852.000 quedando en $338.050.800</t>
        </r>
      </text>
    </comment>
    <comment ref="R12" authorId="0" shapeId="0">
      <text>
        <r>
          <rPr>
            <b/>
            <sz val="9"/>
            <color indexed="81"/>
            <rFont val="Tahoma"/>
            <family val="2"/>
          </rPr>
          <t>Maria Isabel Ortiz Vesga:</t>
        </r>
        <r>
          <rPr>
            <sz val="9"/>
            <color indexed="81"/>
            <rFont val="Tahoma"/>
            <family val="2"/>
          </rPr>
          <t xml:space="preserve">
feb 9
solicitan reducir esta actividad en $77.852.000 quedando en $95.758.800</t>
        </r>
      </text>
    </comment>
    <comment ref="S12" authorId="1" shapeId="0">
      <text>
        <r>
          <rPr>
            <b/>
            <sz val="9"/>
            <color indexed="81"/>
            <rFont val="Tahoma"/>
            <family val="2"/>
          </rPr>
          <t>Dora Cristina Suarez Macias:</t>
        </r>
        <r>
          <rPr>
            <sz val="9"/>
            <color indexed="81"/>
            <rFont val="Tahoma"/>
            <family val="2"/>
          </rPr>
          <t xml:space="preserve">
8 MARZO: se realiza trasaldo de recurso porvenientes del la actividad 8.1 de la OAP</t>
        </r>
      </text>
    </comment>
  </commentList>
</comments>
</file>

<file path=xl/comments11.xml><?xml version="1.0" encoding="utf-8"?>
<comments xmlns="http://schemas.openxmlformats.org/spreadsheetml/2006/main">
  <authors>
    <author>Maria Isabel Ortiz Vesga</author>
  </authors>
  <commentList>
    <comment ref="R8" authorId="0" shapeId="0">
      <text>
        <r>
          <rPr>
            <b/>
            <sz val="9"/>
            <color indexed="81"/>
            <rFont val="Tahoma"/>
            <family val="2"/>
          </rPr>
          <t>Maria Isabel Ortiz Vesga:</t>
        </r>
        <r>
          <rPr>
            <sz val="9"/>
            <color indexed="81"/>
            <rFont val="Tahoma"/>
            <family val="2"/>
          </rPr>
          <t xml:space="preserve">
feb 9
solicitan reducir eta actividd en $5.283.334 quedando en $ 84.716.666</t>
        </r>
      </text>
    </comment>
    <comment ref="R9" authorId="0" shapeId="0">
      <text>
        <r>
          <rPr>
            <b/>
            <sz val="9"/>
            <color indexed="81"/>
            <rFont val="Tahoma"/>
            <family val="2"/>
          </rPr>
          <t>Maria Isabel Ortiz Vesga:</t>
        </r>
        <r>
          <rPr>
            <sz val="9"/>
            <color indexed="81"/>
            <rFont val="Tahoma"/>
            <family val="2"/>
          </rPr>
          <t xml:space="preserve">
feb 9
solcitan reducir esta activiidad en $39.266.667 quedando en $45.733.333
</t>
        </r>
      </text>
    </comment>
    <comment ref="R10" authorId="0" shapeId="0">
      <text>
        <r>
          <rPr>
            <b/>
            <sz val="9"/>
            <color indexed="81"/>
            <rFont val="Tahoma"/>
            <family val="2"/>
          </rPr>
          <t>Maria Isabel Ortiz Vesga:</t>
        </r>
        <r>
          <rPr>
            <sz val="9"/>
            <color indexed="81"/>
            <rFont val="Tahoma"/>
            <family val="2"/>
          </rPr>
          <t xml:space="preserve">
feb9 
solcitan aumentar esta activdad en $121.550.001 quedando en $ 695.150.001 </t>
        </r>
      </text>
    </comment>
    <comment ref="R12" authorId="0" shapeId="0">
      <text>
        <r>
          <rPr>
            <b/>
            <sz val="9"/>
            <color indexed="81"/>
            <rFont val="Tahoma"/>
            <family val="2"/>
          </rPr>
          <t>Maria Isabel Ortiz Vesga:</t>
        </r>
        <r>
          <rPr>
            <sz val="9"/>
            <color indexed="81"/>
            <rFont val="Tahoma"/>
            <family val="2"/>
          </rPr>
          <t xml:space="preserve">
feb 9
solicitan reducir sta activida en $25 millones quedadno en $$760.000.981</t>
        </r>
      </text>
    </comment>
    <comment ref="R15" authorId="0" shapeId="0">
      <text>
        <r>
          <rPr>
            <b/>
            <sz val="9"/>
            <color indexed="81"/>
            <rFont val="Tahoma"/>
            <family val="2"/>
          </rPr>
          <t>Maria Isabel Ortiz Vesga:</t>
        </r>
        <r>
          <rPr>
            <sz val="9"/>
            <color indexed="81"/>
            <rFont val="Tahoma"/>
            <family val="2"/>
          </rPr>
          <t xml:space="preserve">
feb 9
 solcitan reducir estaactividad en $52 millones quedando en $0</t>
        </r>
      </text>
    </comment>
  </commentList>
</comments>
</file>

<file path=xl/comments12.xml><?xml version="1.0" encoding="utf-8"?>
<comments xmlns="http://schemas.openxmlformats.org/spreadsheetml/2006/main">
  <authors>
    <author>Maria Isabel Ortiz Vesga</author>
  </authors>
  <commentList>
    <comment ref="D5" authorId="0" shapeId="0">
      <text>
        <r>
          <rPr>
            <b/>
            <sz val="9"/>
            <color indexed="81"/>
            <rFont val="Tahoma"/>
            <family val="2"/>
          </rPr>
          <t>Maria Isabel Ortiz Vesga:</t>
        </r>
        <r>
          <rPr>
            <sz val="9"/>
            <color indexed="81"/>
            <rFont val="Tahoma"/>
            <family val="2"/>
          </rPr>
          <t xml:space="preserve">
ESTOS RECURSOS SE DISTRIBUYEN POR RESOLUCION</t>
        </r>
      </text>
    </comment>
  </commentList>
</comments>
</file>

<file path=xl/comments2.xml><?xml version="1.0" encoding="utf-8"?>
<comments xmlns="http://schemas.openxmlformats.org/spreadsheetml/2006/main">
  <authors>
    <author>Maria Isabel Ortiz Vesga</author>
  </authors>
  <commentList>
    <comment ref="U46" authorId="0" shapeId="0">
      <text>
        <r>
          <rPr>
            <b/>
            <sz val="9"/>
            <color indexed="81"/>
            <rFont val="Tahoma"/>
            <family val="2"/>
          </rPr>
          <t>Maria Isabel Ortiz Vesga:</t>
        </r>
        <r>
          <rPr>
            <sz val="9"/>
            <color indexed="81"/>
            <rFont val="Tahoma"/>
            <family val="2"/>
          </rPr>
          <t xml:space="preserve">
VALOR AJSUTADO EL 4 DE ENERO PARA ENVAIR $$  A d.bOSQUES</t>
        </r>
      </text>
    </comment>
    <comment ref="U50" authorId="0" shapeId="0">
      <text>
        <r>
          <rPr>
            <b/>
            <sz val="9"/>
            <color indexed="81"/>
            <rFont val="Tahoma"/>
            <family val="2"/>
          </rPr>
          <t>Maria Isabel Ortiz Vesga:</t>
        </r>
        <r>
          <rPr>
            <sz val="9"/>
            <color indexed="81"/>
            <rFont val="Tahoma"/>
            <family val="2"/>
          </rPr>
          <t xml:space="preserve">
FALTAN PROGRAMAR</t>
        </r>
      </text>
    </comment>
  </commentList>
</comments>
</file>

<file path=xl/comments3.xml><?xml version="1.0" encoding="utf-8"?>
<comments xmlns="http://schemas.openxmlformats.org/spreadsheetml/2006/main">
  <authors>
    <author>Maria Isabel Ortiz Vesga</author>
  </authors>
  <commentList>
    <comment ref="R10" authorId="0" shapeId="0">
      <text>
        <r>
          <rPr>
            <b/>
            <sz val="9"/>
            <color indexed="81"/>
            <rFont val="Tahoma"/>
            <family val="2"/>
          </rPr>
          <t>Maria Isabel Ortiz Vesga:</t>
        </r>
        <r>
          <rPr>
            <sz val="9"/>
            <color indexed="81"/>
            <rFont val="Tahoma"/>
            <family val="2"/>
          </rPr>
          <t xml:space="preserve">
FEB 7
SOLCIITAN DISMINUIR ESTA ACTIVIDADEN $43.239.479 QUEDANDO  EN  $930.147.249
marzo 8
Solicitan reducir esta actividad en $4.858.105 quedando en $925.289.144</t>
        </r>
      </text>
    </comment>
    <comment ref="R12" authorId="0" shapeId="0">
      <text>
        <r>
          <rPr>
            <b/>
            <sz val="9"/>
            <color indexed="81"/>
            <rFont val="Tahoma"/>
            <family val="2"/>
          </rPr>
          <t>Maria Isabel Ortiz Vesga:</t>
        </r>
        <r>
          <rPr>
            <sz val="9"/>
            <color indexed="81"/>
            <rFont val="Tahoma"/>
            <family val="2"/>
          </rPr>
          <t xml:space="preserve">
FEB 7
solciitan disminuir sta actividd en $41.303.866 quedando en $42.418.134
MARZO 8
Solicitan reducir esta actividad en $3.161.600 quedando en $39.256.534</t>
        </r>
      </text>
    </comment>
    <comment ref="R18" authorId="0" shapeId="0">
      <text>
        <r>
          <rPr>
            <b/>
            <sz val="9"/>
            <color indexed="81"/>
            <rFont val="Tahoma"/>
            <family val="2"/>
          </rPr>
          <t>Maria Isabel Ortiz Vesga:</t>
        </r>
        <r>
          <rPr>
            <sz val="9"/>
            <color indexed="81"/>
            <rFont val="Tahoma"/>
            <family val="2"/>
          </rPr>
          <t xml:space="preserve">
feb 7
solicitan disminuir esta actividd en $6.320.080 quedando en $80.020.380</t>
        </r>
      </text>
    </comment>
    <comment ref="R19" authorId="0" shapeId="0">
      <text>
        <r>
          <rPr>
            <b/>
            <sz val="9"/>
            <color indexed="81"/>
            <rFont val="Tahoma"/>
            <family val="2"/>
          </rPr>
          <t>Maria Isabel Ortiz Vesga:</t>
        </r>
        <r>
          <rPr>
            <sz val="9"/>
            <color indexed="81"/>
            <rFont val="Tahoma"/>
            <family val="2"/>
          </rPr>
          <t xml:space="preserve">
feb 7
solicitan aumentar esta actividad en $59.880.000
MARZO 8
solicitan reducir esta actividad en$5.760.000 quedando en $125.880.000
 </t>
        </r>
      </text>
    </comment>
    <comment ref="R23" authorId="0" shapeId="0">
      <text>
        <r>
          <rPr>
            <b/>
            <sz val="9"/>
            <color indexed="81"/>
            <rFont val="Tahoma"/>
            <family val="2"/>
          </rPr>
          <t>Maria Isabel Ortiz Vesga:</t>
        </r>
        <r>
          <rPr>
            <sz val="9"/>
            <color indexed="81"/>
            <rFont val="Tahoma"/>
            <family val="2"/>
          </rPr>
          <t xml:space="preserve">
feb 7
solicitan disminuir esta actividd en $4.177.680 quedando en $91.908.960
MARZO 8
solciitan reducir esta actividad en $5.848.752 quedando en $86.060.208</t>
        </r>
      </text>
    </comment>
    <comment ref="R26" authorId="0" shapeId="0">
      <text>
        <r>
          <rPr>
            <b/>
            <sz val="9"/>
            <color indexed="81"/>
            <rFont val="Tahoma"/>
            <family val="2"/>
          </rPr>
          <t>Maria Isabel Ortiz Vesga:</t>
        </r>
        <r>
          <rPr>
            <sz val="9"/>
            <color indexed="81"/>
            <rFont val="Tahoma"/>
            <family val="2"/>
          </rPr>
          <t xml:space="preserve">
feb 7
solicitan disminuir esta actividad en $40.164.800 quedando en $49.990.400</t>
        </r>
      </text>
    </comment>
    <comment ref="R27" authorId="0" shapeId="0">
      <text>
        <r>
          <rPr>
            <b/>
            <sz val="9"/>
            <color indexed="81"/>
            <rFont val="Tahoma"/>
            <family val="2"/>
          </rPr>
          <t>Maria Isabel Ortiz Vesga:</t>
        </r>
        <r>
          <rPr>
            <sz val="9"/>
            <color indexed="81"/>
            <rFont val="Tahoma"/>
            <family val="2"/>
          </rPr>
          <t xml:space="preserve">
feb 7
solicitan disminuir esta actividad en $ 38.165.227  quedando en $146.989.973
marzo 8
solcitan disminuir esta actividad en $1.142.613 quedando en $145.847.360
</t>
        </r>
      </text>
    </comment>
    <comment ref="R30" authorId="0" shapeId="0">
      <text>
        <r>
          <rPr>
            <b/>
            <sz val="9"/>
            <color indexed="81"/>
            <rFont val="Tahoma"/>
            <family val="2"/>
          </rPr>
          <t>Maria Isabel Ortiz Vesga:</t>
        </r>
        <r>
          <rPr>
            <sz val="9"/>
            <color indexed="81"/>
            <rFont val="Tahoma"/>
            <family val="2"/>
          </rPr>
          <t xml:space="preserve">
feb 7
solcitan disminuir esta actividad en $2.600.000 quedadno en $ 327.300.000
marzo 8
solcitan reducir esta actividad en $780.000 quedando en $326.520.000
</t>
        </r>
      </text>
    </comment>
    <comment ref="R35" authorId="0" shapeId="0">
      <text>
        <r>
          <rPr>
            <b/>
            <sz val="9"/>
            <color indexed="81"/>
            <rFont val="Tahoma"/>
            <family val="2"/>
          </rPr>
          <t>Maria Isabel Ortiz Vesga:</t>
        </r>
        <r>
          <rPr>
            <sz val="9"/>
            <color indexed="81"/>
            <rFont val="Tahoma"/>
            <family val="2"/>
          </rPr>
          <t xml:space="preserve">
feb  7
 solicitian disminuir esta actividad en $ 9.630.094 quedadn o en $98.112.698
</t>
        </r>
      </text>
    </comment>
    <comment ref="R36" authorId="0" shapeId="0">
      <text>
        <r>
          <rPr>
            <b/>
            <sz val="9"/>
            <color indexed="81"/>
            <rFont val="Tahoma"/>
            <family val="2"/>
          </rPr>
          <t>Maria Isabel Ortiz Vesga:</t>
        </r>
        <r>
          <rPr>
            <sz val="9"/>
            <color indexed="81"/>
            <rFont val="Tahoma"/>
            <family val="2"/>
          </rPr>
          <t xml:space="preserve">
marzo  8
solicitan aumentar esta actividad en $102.000.000 quedando en $302.000.000</t>
        </r>
      </text>
    </comment>
    <comment ref="R39" authorId="0" shapeId="0">
      <text>
        <r>
          <rPr>
            <b/>
            <sz val="9"/>
            <color indexed="81"/>
            <rFont val="Tahoma"/>
            <family val="2"/>
          </rPr>
          <t>Maria Isabel Ortiz Vesga:</t>
        </r>
        <r>
          <rPr>
            <sz val="9"/>
            <color indexed="81"/>
            <rFont val="Tahoma"/>
            <family val="2"/>
          </rPr>
          <t xml:space="preserve">
marzo 8
solicitan reducir esta actividad en $1.264.016  quedando en $35.076.444
</t>
        </r>
      </text>
    </comment>
    <comment ref="R42" authorId="0" shapeId="0">
      <text>
        <r>
          <rPr>
            <b/>
            <sz val="9"/>
            <color indexed="81"/>
            <rFont val="Tahoma"/>
            <family val="2"/>
          </rPr>
          <t>Maria Isabel Ortiz Vesga:</t>
        </r>
        <r>
          <rPr>
            <sz val="9"/>
            <color indexed="81"/>
            <rFont val="Tahoma"/>
            <family val="2"/>
          </rPr>
          <t xml:space="preserve">
 feb 7
solictan aumentar esta actividasd en $ 125.721.226  quedadno en $640.131.746
marzo 8
solicitan disminuir esta actividad en $79.184.914 quedadno en $560.946.832
</t>
        </r>
      </text>
    </comment>
  </commentList>
</comments>
</file>

<file path=xl/comments4.xml><?xml version="1.0" encoding="utf-8"?>
<comments xmlns="http://schemas.openxmlformats.org/spreadsheetml/2006/main">
  <authors>
    <author>Maria Isabel Ortiz Vesga</author>
    <author>Dora Cristina Suarez Macias</author>
  </authors>
  <commentList>
    <comment ref="R35" authorId="0" shapeId="0">
      <text>
        <r>
          <rPr>
            <b/>
            <sz val="9"/>
            <color indexed="81"/>
            <rFont val="Tahoma"/>
            <family val="2"/>
          </rPr>
          <t>Maria Isabel Ortiz Vesga:</t>
        </r>
        <r>
          <rPr>
            <sz val="9"/>
            <color indexed="81"/>
            <rFont val="Tahoma"/>
            <family val="2"/>
          </rPr>
          <t xml:space="preserve">
feb 14
solciitan adicionar a esta actividad  $22.476.091 quedando en $74.488.065
</t>
        </r>
      </text>
    </comment>
    <comment ref="R37" authorId="1" shapeId="0">
      <text>
        <r>
          <rPr>
            <b/>
            <sz val="9"/>
            <color indexed="81"/>
            <rFont val="Tahoma"/>
            <family val="2"/>
          </rPr>
          <t>Dora Cristina Suarez Macias:</t>
        </r>
        <r>
          <rPr>
            <sz val="9"/>
            <color indexed="81"/>
            <rFont val="Tahoma"/>
            <family val="2"/>
          </rPr>
          <t xml:space="preserve">
2 marzo:  se realiza aumento de esa acividad 8m provenientes de la actividad 14.2</t>
        </r>
      </text>
    </comment>
    <comment ref="R38" authorId="0" shapeId="0">
      <text>
        <r>
          <rPr>
            <b/>
            <sz val="9"/>
            <color indexed="81"/>
            <rFont val="Tahoma"/>
            <family val="2"/>
          </rPr>
          <t>Maria Isabel Ortiz Vesga:</t>
        </r>
        <r>
          <rPr>
            <sz val="9"/>
            <color indexed="81"/>
            <rFont val="Tahoma"/>
            <family val="2"/>
          </rPr>
          <t xml:space="preserve">
FEB 14
Solicitan disminuri esta actividad en $22.476.091 quedando en $369.411.711
DSUAREZ 2 marzo:  se realiza traslado de recrusos a la actividad 14.1 por valor de 8m</t>
        </r>
      </text>
    </comment>
  </commentList>
</comments>
</file>

<file path=xl/comments5.xml><?xml version="1.0" encoding="utf-8"?>
<comments xmlns="http://schemas.openxmlformats.org/spreadsheetml/2006/main">
  <authors>
    <author>Maria Isabel Ortiz Vesga</author>
  </authors>
  <commentList>
    <comment ref="J26" authorId="0" shapeId="0">
      <text>
        <r>
          <rPr>
            <b/>
            <sz val="9"/>
            <color indexed="81"/>
            <rFont val="Tahoma"/>
            <family val="2"/>
          </rPr>
          <t>Maria Isabel Ortiz Vesga:</t>
        </r>
        <r>
          <rPr>
            <sz val="9"/>
            <color indexed="81"/>
            <rFont val="Tahoma"/>
            <family val="2"/>
          </rPr>
          <t xml:space="preserve">
feb 10
Solciitan ajsutar redacción de la actividad  igualmente su indicador y meta</t>
        </r>
      </text>
    </comment>
    <comment ref="N26" authorId="0" shapeId="0">
      <text>
        <r>
          <rPr>
            <b/>
            <sz val="9"/>
            <color indexed="81"/>
            <rFont val="Tahoma"/>
            <family val="2"/>
          </rPr>
          <t>Maria Isabel Ortiz Vesga:</t>
        </r>
        <r>
          <rPr>
            <sz val="9"/>
            <color indexed="81"/>
            <rFont val="Tahoma"/>
            <family val="2"/>
          </rPr>
          <t xml:space="preserve">
feb 10
solicitan cambiar meta</t>
        </r>
      </text>
    </comment>
    <comment ref="O26" authorId="0" shapeId="0">
      <text>
        <r>
          <rPr>
            <b/>
            <sz val="9"/>
            <color indexed="81"/>
            <rFont val="Tahoma"/>
            <family val="2"/>
          </rPr>
          <t>Maria Isabel Ortiz Vesga:</t>
        </r>
        <r>
          <rPr>
            <sz val="9"/>
            <color indexed="81"/>
            <rFont val="Tahoma"/>
            <family val="2"/>
          </rPr>
          <t xml:space="preserve">
feb 10
solicitan ajustar inidicdor con base en la nueva actividad</t>
        </r>
      </text>
    </comment>
    <comment ref="J31" authorId="0" shapeId="0">
      <text>
        <r>
          <rPr>
            <b/>
            <sz val="9"/>
            <color indexed="81"/>
            <rFont val="Tahoma"/>
            <family val="2"/>
          </rPr>
          <t>Maria Isabel Ortiz Vesga:</t>
        </r>
        <r>
          <rPr>
            <sz val="9"/>
            <color indexed="81"/>
            <rFont val="Tahoma"/>
            <family val="2"/>
          </rPr>
          <t xml:space="preserve">
feb 10
solicitan  crear esta actividad </t>
        </r>
      </text>
    </comment>
    <comment ref="R31" authorId="0" shapeId="0">
      <text>
        <r>
          <rPr>
            <b/>
            <sz val="9"/>
            <color indexed="81"/>
            <rFont val="Tahoma"/>
            <family val="2"/>
          </rPr>
          <t>Maria Isabel Ortiz Vesga:</t>
        </r>
        <r>
          <rPr>
            <sz val="9"/>
            <color indexed="81"/>
            <rFont val="Tahoma"/>
            <family val="2"/>
          </rPr>
          <t xml:space="preserve">
feb 10
le asignan $165 millones</t>
        </r>
      </text>
    </comment>
    <comment ref="A32" authorId="0" shapeId="0">
      <text>
        <r>
          <rPr>
            <b/>
            <sz val="9"/>
            <color indexed="81"/>
            <rFont val="Tahoma"/>
            <family val="2"/>
          </rPr>
          <t>Maria Isabel Ortiz Vesga:</t>
        </r>
        <r>
          <rPr>
            <sz val="9"/>
            <color indexed="81"/>
            <rFont val="Tahoma"/>
            <family val="2"/>
          </rPr>
          <t xml:space="preserve">
</t>
        </r>
      </text>
    </comment>
    <comment ref="J32" authorId="0" shapeId="0">
      <text>
        <r>
          <rPr>
            <b/>
            <sz val="9"/>
            <color indexed="81"/>
            <rFont val="Tahoma"/>
            <family val="2"/>
          </rPr>
          <t>Maria Isabel Ortiz Vesga:</t>
        </r>
        <r>
          <rPr>
            <sz val="9"/>
            <color indexed="81"/>
            <rFont val="Tahoma"/>
            <family val="2"/>
          </rPr>
          <t xml:space="preserve">
FEB 10
solciitan eliminar esta actividd  y los recursos se trasladan a otra. Nueva </t>
        </r>
      </text>
    </comment>
    <comment ref="R32" authorId="0" shapeId="0">
      <text>
        <r>
          <rPr>
            <b/>
            <sz val="9"/>
            <color indexed="81"/>
            <rFont val="Tahoma"/>
            <family val="2"/>
          </rPr>
          <t>Maria Isabel Ortiz Vesga:</t>
        </r>
        <r>
          <rPr>
            <sz val="9"/>
            <color indexed="81"/>
            <rFont val="Tahoma"/>
            <family val="2"/>
          </rPr>
          <t xml:space="preserve">
feb 10 a
al eliminar la activdad se trasladan los recursos </t>
        </r>
      </text>
    </comment>
    <comment ref="J33" authorId="0" shapeId="0">
      <text>
        <r>
          <rPr>
            <b/>
            <sz val="9"/>
            <color indexed="81"/>
            <rFont val="Tahoma"/>
            <family val="2"/>
          </rPr>
          <t>Maria Isabel Ortiz Vesga:</t>
        </r>
        <r>
          <rPr>
            <sz val="9"/>
            <color indexed="81"/>
            <rFont val="Tahoma"/>
            <family val="2"/>
          </rPr>
          <t xml:space="preserve">
feb 10
solicitan eliminar esta actividad </t>
        </r>
      </text>
    </comment>
    <comment ref="R33" authorId="0" shapeId="0">
      <text>
        <r>
          <rPr>
            <b/>
            <sz val="9"/>
            <color indexed="81"/>
            <rFont val="Tahoma"/>
            <family val="2"/>
          </rPr>
          <t>Maria Isabel Ortiz Vesga:</t>
        </r>
        <r>
          <rPr>
            <sz val="9"/>
            <color indexed="81"/>
            <rFont val="Tahoma"/>
            <family val="2"/>
          </rPr>
          <t xml:space="preserve">
feb 10
al eliminar la actividd se trasladan los recursos eu</t>
        </r>
      </text>
    </comment>
    <comment ref="S52" authorId="0" shapeId="0">
      <text>
        <r>
          <rPr>
            <b/>
            <sz val="9"/>
            <color indexed="81"/>
            <rFont val="Tahoma"/>
            <family val="2"/>
          </rPr>
          <t>Maria Isabel Ortiz Vesga:</t>
        </r>
        <r>
          <rPr>
            <sz val="9"/>
            <color indexed="81"/>
            <rFont val="Tahoma"/>
            <family val="2"/>
          </rPr>
          <t xml:space="preserve">
feb 21
se apropian $ 34.682.799 a esta actividad recursos que viene del despacho del Vice recurso OCDE</t>
        </r>
      </text>
    </comment>
    <comment ref="S53" authorId="0" shapeId="0">
      <text>
        <r>
          <rPr>
            <b/>
            <sz val="9"/>
            <color indexed="81"/>
            <rFont val="Tahoma"/>
            <family val="2"/>
          </rPr>
          <t>Maria Isabel Ortiz Vesga:</t>
        </r>
        <r>
          <rPr>
            <sz val="9"/>
            <color indexed="81"/>
            <rFont val="Tahoma"/>
            <family val="2"/>
          </rPr>
          <t xml:space="preserve">
feb 21
se apropian $ 34.682.799 a esta actividad recursos que viene del despacho del Vice recurso OCDE</t>
        </r>
      </text>
    </comment>
    <comment ref="R63" authorId="0" shapeId="0">
      <text>
        <r>
          <rPr>
            <b/>
            <sz val="9"/>
            <color indexed="81"/>
            <rFont val="Tahoma"/>
            <family val="2"/>
          </rPr>
          <t>Maria Isabel Ortiz Vesga:</t>
        </r>
        <r>
          <rPr>
            <sz val="9"/>
            <color indexed="81"/>
            <rFont val="Tahoma"/>
            <family val="2"/>
          </rPr>
          <t xml:space="preserve">
feb 10
solicitan aumentar esta acatividad en $6 millones quedando en $186 millones</t>
        </r>
      </text>
    </comment>
    <comment ref="R64" authorId="0" shapeId="0">
      <text>
        <r>
          <rPr>
            <b/>
            <sz val="9"/>
            <color indexed="81"/>
            <rFont val="Tahoma"/>
            <family val="2"/>
          </rPr>
          <t>Maria Isabel Ortiz Vesga:</t>
        </r>
        <r>
          <rPr>
            <sz val="9"/>
            <color indexed="81"/>
            <rFont val="Tahoma"/>
            <family val="2"/>
          </rPr>
          <t xml:space="preserve">
feb 10
solicitan disminuir esta actividad en $3 millones quedando en $77 millones</t>
        </r>
      </text>
    </comment>
    <comment ref="R66" authorId="0" shapeId="0">
      <text>
        <r>
          <rPr>
            <b/>
            <sz val="9"/>
            <color indexed="81"/>
            <rFont val="Tahoma"/>
            <family val="2"/>
          </rPr>
          <t>Maria Isabel Ortiz Vesga:</t>
        </r>
        <r>
          <rPr>
            <sz val="9"/>
            <color indexed="81"/>
            <rFont val="Tahoma"/>
            <family val="2"/>
          </rPr>
          <t xml:space="preserve">
feb 10 
solicitan diminuir esta activida en $3 millones quedando en $77 millones </t>
        </r>
      </text>
    </comment>
    <comment ref="S84" authorId="0" shapeId="0">
      <text>
        <r>
          <rPr>
            <b/>
            <sz val="9"/>
            <color indexed="81"/>
            <rFont val="Tahoma"/>
            <family val="2"/>
          </rPr>
          <t>Maria Isabel Ortiz Vesga:</t>
        </r>
        <r>
          <rPr>
            <sz val="9"/>
            <color indexed="81"/>
            <rFont val="Tahoma"/>
            <family val="2"/>
          </rPr>
          <t xml:space="preserve">
 feb 21
el vice traslado a la DAASU $56.634.402 por eso solo quedan esos recursos en el despacho</t>
        </r>
      </text>
    </comment>
  </commentList>
</comments>
</file>

<file path=xl/comments6.xml><?xml version="1.0" encoding="utf-8"?>
<comments xmlns="http://schemas.openxmlformats.org/spreadsheetml/2006/main">
  <authors>
    <author>Dora Cristina Suarez Macias</author>
  </authors>
  <commentList>
    <comment ref="R16" authorId="0" shapeId="0">
      <text>
        <r>
          <rPr>
            <b/>
            <sz val="9"/>
            <color indexed="81"/>
            <rFont val="Tahoma"/>
            <family val="2"/>
          </rPr>
          <t>Dora Cristina Suarez Macias:</t>
        </r>
        <r>
          <rPr>
            <sz val="9"/>
            <color indexed="81"/>
            <rFont val="Tahoma"/>
            <family val="2"/>
          </rPr>
          <t xml:space="preserve">
15 febrero: se realiza el traslado de recursos para la actividad 11.1  por $50.000.000</t>
        </r>
      </text>
    </comment>
    <comment ref="R33" authorId="0" shapeId="0">
      <text>
        <r>
          <rPr>
            <b/>
            <sz val="9"/>
            <color indexed="81"/>
            <rFont val="Tahoma"/>
            <family val="2"/>
          </rPr>
          <t>Dora Cristina Suarez Macias:</t>
        </r>
        <r>
          <rPr>
            <sz val="9"/>
            <color indexed="81"/>
            <rFont val="Tahoma"/>
            <family val="2"/>
          </rPr>
          <t xml:space="preserve">
15 febrero:  se realiza traslado de recursos a esta actividad para fortalecer la contratación por valor 50m</t>
        </r>
      </text>
    </comment>
  </commentList>
</comments>
</file>

<file path=xl/comments7.xml><?xml version="1.0" encoding="utf-8"?>
<comments xmlns="http://schemas.openxmlformats.org/spreadsheetml/2006/main">
  <authors>
    <author>Dora Cristina Suarez Macias</author>
  </authors>
  <commentList>
    <comment ref="R8" authorId="0" shapeId="0">
      <text>
        <r>
          <rPr>
            <b/>
            <sz val="9"/>
            <color indexed="81"/>
            <rFont val="Tahoma"/>
            <family val="2"/>
          </rPr>
          <t>Dora Cristina Suarez Macias:</t>
        </r>
        <r>
          <rPr>
            <sz val="9"/>
            <color indexed="81"/>
            <rFont val="Tahoma"/>
            <family val="2"/>
          </rPr>
          <t xml:space="preserve">
7 marzo:  se realiza traslado de recursos de esta actividad a la 8.1 por valor de 28m a la actividad 8.1</t>
        </r>
      </text>
    </comment>
    <comment ref="R14" authorId="0" shapeId="0">
      <text>
        <r>
          <rPr>
            <b/>
            <sz val="9"/>
            <color indexed="81"/>
            <rFont val="Tahoma"/>
            <family val="2"/>
          </rPr>
          <t>Dora Cristina Suarez Macias:</t>
        </r>
        <r>
          <rPr>
            <sz val="9"/>
            <color indexed="81"/>
            <rFont val="Tahoma"/>
            <family val="2"/>
          </rPr>
          <t xml:space="preserve">
13 febrero:  se realiza traslado de recursos para la actividad 8.1</t>
        </r>
      </text>
    </comment>
    <comment ref="R17" authorId="0" shapeId="0">
      <text>
        <r>
          <rPr>
            <b/>
            <sz val="9"/>
            <color indexed="81"/>
            <rFont val="Tahoma"/>
            <family val="2"/>
          </rPr>
          <t>Dora Cristina Suarez Macias:</t>
        </r>
        <r>
          <rPr>
            <sz val="9"/>
            <color indexed="81"/>
            <rFont val="Tahoma"/>
            <family val="2"/>
          </rPr>
          <t xml:space="preserve">
13 febrero: se realiza traslado de recursos a la actividad 8.1</t>
        </r>
      </text>
    </comment>
    <comment ref="R30" authorId="0" shapeId="0">
      <text>
        <r>
          <rPr>
            <b/>
            <sz val="9"/>
            <color indexed="81"/>
            <rFont val="Tahoma"/>
            <family val="2"/>
          </rPr>
          <t>Dora Cristina Suarez Macias:</t>
        </r>
        <r>
          <rPr>
            <sz val="9"/>
            <color indexed="81"/>
            <rFont val="Tahoma"/>
            <family val="2"/>
          </rPr>
          <t xml:space="preserve">
13 febrero: se realiza traslado de recursos a la actividad 8.1, recursos que sobraron de la contratación</t>
        </r>
      </text>
    </comment>
    <comment ref="R31" authorId="0" shapeId="0">
      <text>
        <r>
          <rPr>
            <b/>
            <sz val="9"/>
            <color indexed="81"/>
            <rFont val="Tahoma"/>
            <family val="2"/>
          </rPr>
          <t>Dora Cristina Suarez Macias:</t>
        </r>
        <r>
          <rPr>
            <sz val="9"/>
            <color indexed="81"/>
            <rFont val="Tahoma"/>
            <family val="2"/>
          </rPr>
          <t xml:space="preserve">
13 febrero:  se realiza traslado de recursos  para esta actividad para fortalecer la contratación</t>
        </r>
      </text>
    </comment>
    <comment ref="R35" authorId="0" shapeId="0">
      <text>
        <r>
          <rPr>
            <b/>
            <sz val="9"/>
            <color indexed="81"/>
            <rFont val="Tahoma"/>
            <family val="2"/>
          </rPr>
          <t>Dora Cristina Suarez Macias:</t>
        </r>
        <r>
          <rPr>
            <sz val="9"/>
            <color indexed="81"/>
            <rFont val="Tahoma"/>
            <family val="2"/>
          </rPr>
          <t xml:space="preserve">
2 FEBRERO:  se realiza traslado a la actividad 7.8 para complementar los recursos de la contratación por valor de 20.310.380
13 de febrero: se realia reducción de esta actividad para trasladar a la 8.1</t>
        </r>
      </text>
    </comment>
    <comment ref="R36" authorId="0" shapeId="0">
      <text>
        <r>
          <rPr>
            <b/>
            <sz val="9"/>
            <color indexed="81"/>
            <rFont val="Tahoma"/>
            <family val="2"/>
          </rPr>
          <t>Dora Cristina Suarez Macias:
24 enero:  se realiza ajuste de redacción de esta actividad y se aumenta el valor de los recursos que proviene de la actividad 7.9
13 febrero dsuares:  se realiza traslado de recurso sprara la actividad 8.1</t>
        </r>
      </text>
    </comment>
    <comment ref="R37" authorId="0" shapeId="0">
      <text>
        <r>
          <rPr>
            <b/>
            <sz val="9"/>
            <color indexed="81"/>
            <rFont val="Tahoma"/>
            <family val="2"/>
          </rPr>
          <t>Dora Cristina Suarez Macias:</t>
        </r>
        <r>
          <rPr>
            <sz val="9"/>
            <color indexed="81"/>
            <rFont val="Tahoma"/>
            <family val="2"/>
          </rPr>
          <t xml:space="preserve">
2 FEBRERO:  se realiza traslado  para complementar los recursos de la contratación por valor de 20.310.380
dsuarez 13 febrero:  se realiza modificación del valor de esta actividad y el saldo se traslado a la 8.1</t>
        </r>
      </text>
    </comment>
    <comment ref="J38" authorId="0" shapeId="0">
      <text>
        <r>
          <rPr>
            <b/>
            <sz val="9"/>
            <color indexed="81"/>
            <rFont val="Tahoma"/>
            <family val="2"/>
          </rPr>
          <t>Dora Cristina Suarez Macias:</t>
        </r>
        <r>
          <rPr>
            <sz val="9"/>
            <color indexed="81"/>
            <rFont val="Tahoma"/>
            <family val="2"/>
          </rPr>
          <t xml:space="preserve">
24 ENERO:  se elimina esta actividad y los recursos se trasladan a la actividad 7.6</t>
        </r>
      </text>
    </comment>
    <comment ref="R40" authorId="0" shapeId="0">
      <text>
        <r>
          <rPr>
            <b/>
            <sz val="9"/>
            <color indexed="81"/>
            <rFont val="Tahoma"/>
            <family val="2"/>
          </rPr>
          <t>Dora Cristina Suarez Macias:</t>
        </r>
        <r>
          <rPr>
            <sz val="9"/>
            <color indexed="81"/>
            <rFont val="Tahoma"/>
            <family val="2"/>
          </rPr>
          <t xml:space="preserve">
13 febrero:  se realiza adición a aesta actividad para fortalecer la contratación </t>
        </r>
      </text>
    </comment>
  </commentList>
</comments>
</file>

<file path=xl/comments8.xml><?xml version="1.0" encoding="utf-8"?>
<comments xmlns="http://schemas.openxmlformats.org/spreadsheetml/2006/main">
  <authors>
    <author>Maria Isabel Ortiz Vesga</author>
    <author>Dora Cristina Suarez Macias</author>
  </authors>
  <commentList>
    <comment ref="BB5" authorId="0" shapeId="0">
      <text>
        <r>
          <rPr>
            <b/>
            <sz val="9"/>
            <color indexed="81"/>
            <rFont val="Tahoma"/>
            <family val="2"/>
          </rPr>
          <t>Maria Isabel Ortiz Vesga:</t>
        </r>
        <r>
          <rPr>
            <sz val="9"/>
            <color indexed="81"/>
            <rFont val="Tahoma"/>
            <family val="2"/>
          </rPr>
          <t xml:space="preserve">
Describir brevemente que es lo que se va a entregar  ej: un informe de seguimiento.
Recordarq ue debe ser acumulables</t>
        </r>
      </text>
    </comment>
    <comment ref="BC5" authorId="0" shapeId="0">
      <text>
        <r>
          <rPr>
            <b/>
            <sz val="9"/>
            <color indexed="81"/>
            <rFont val="Tahoma"/>
            <family val="2"/>
          </rPr>
          <t>Maria Isabel Ortiz Vesga:</t>
        </r>
        <r>
          <rPr>
            <sz val="9"/>
            <color indexed="81"/>
            <rFont val="Tahoma"/>
            <family val="2"/>
          </rPr>
          <t xml:space="preserve">
PROGRMAACION: se debe regsitrar el % de avance que se considera con respecto  a los entregables que se van logrando.
Se debe registrar acumulado, para cuando se tengan cumplido el indicador se tenga el 100%</t>
        </r>
      </text>
    </comment>
    <comment ref="R7" authorId="0" shapeId="0">
      <text>
        <r>
          <rPr>
            <b/>
            <sz val="9"/>
            <color indexed="81"/>
            <rFont val="Tahoma"/>
            <family val="2"/>
          </rPr>
          <t>Maria Isabel Ortiz Vesga:</t>
        </r>
        <r>
          <rPr>
            <sz val="9"/>
            <color indexed="81"/>
            <rFont val="Tahoma"/>
            <family val="2"/>
          </rPr>
          <t xml:space="preserve">
feb6 
solciitan aumentar esta actidiad en $70944000 quedadn oen $1.791.163.305
DSUAREZ: 27 febretro: solicitan aumentar esta actividad en 38.188.250</t>
        </r>
      </text>
    </comment>
    <comment ref="R32" authorId="0" shapeId="0">
      <text>
        <r>
          <rPr>
            <b/>
            <sz val="9"/>
            <color indexed="81"/>
            <rFont val="Tahoma"/>
            <family val="2"/>
          </rPr>
          <t>Maria Isabel Ortiz Vesga:</t>
        </r>
        <r>
          <rPr>
            <sz val="9"/>
            <color indexed="81"/>
            <rFont val="Tahoma"/>
            <family val="2"/>
          </rPr>
          <t xml:space="preserve">
feb 6
solciitan reducir esta actividad en $5.597.988 quedando en $197.303.581</t>
        </r>
      </text>
    </comment>
    <comment ref="R33" authorId="0" shapeId="0">
      <text>
        <r>
          <rPr>
            <b/>
            <sz val="9"/>
            <color indexed="81"/>
            <rFont val="Tahoma"/>
            <family val="2"/>
          </rPr>
          <t>Maria Isabel Ortiz Vesga:</t>
        </r>
        <r>
          <rPr>
            <sz val="9"/>
            <color indexed="81"/>
            <rFont val="Tahoma"/>
            <family val="2"/>
          </rPr>
          <t xml:space="preserve">
feb6
solciitan adiiconar a esta actividasd $38.500.000 quedando la actiidasd en $ 153.500.000
</t>
        </r>
      </text>
    </comment>
    <comment ref="R34" authorId="0" shapeId="0">
      <text>
        <r>
          <rPr>
            <b/>
            <sz val="9"/>
            <color indexed="81"/>
            <rFont val="Tahoma"/>
            <family val="2"/>
          </rPr>
          <t>Maria Isabel Ortiz Vesga:</t>
        </r>
        <r>
          <rPr>
            <sz val="9"/>
            <color indexed="81"/>
            <rFont val="Tahoma"/>
            <family val="2"/>
          </rPr>
          <t xml:space="preserve">
feb 6
solictan reducir esta actividad en $ 22.002.697 quedando la actividad en $ 76.340.075</t>
        </r>
      </text>
    </comment>
    <comment ref="R35" authorId="0" shapeId="0">
      <text>
        <r>
          <rPr>
            <b/>
            <sz val="9"/>
            <color indexed="81"/>
            <rFont val="Tahoma"/>
            <family val="2"/>
          </rPr>
          <t>Maria Isabel Ortiz Vesga:</t>
        </r>
        <r>
          <rPr>
            <sz val="9"/>
            <color indexed="81"/>
            <rFont val="Tahoma"/>
            <family val="2"/>
          </rPr>
          <t xml:space="preserve">
feb 6
solicitan reducir esta actiivdd en $10.899.315 quedando en $182.549.652 </t>
        </r>
      </text>
    </comment>
    <comment ref="R43" authorId="1" shapeId="0">
      <text>
        <r>
          <rPr>
            <b/>
            <sz val="9"/>
            <color indexed="81"/>
            <rFont val="Tahoma"/>
            <family val="2"/>
          </rPr>
          <t>Dora Cristina Suarez Macias:</t>
        </r>
        <r>
          <rPr>
            <sz val="9"/>
            <color indexed="81"/>
            <rFont val="Tahoma"/>
            <family val="2"/>
          </rPr>
          <t xml:space="preserve">
27 febrero:  realizan traslado de recurso sde esta actiidad a la 1.1</t>
        </r>
      </text>
    </comment>
    <comment ref="R44" authorId="0" shapeId="0">
      <text>
        <r>
          <rPr>
            <b/>
            <sz val="9"/>
            <color indexed="81"/>
            <rFont val="Tahoma"/>
            <family val="2"/>
          </rPr>
          <t>Maria Isabel Ortiz Vesga:</t>
        </r>
        <r>
          <rPr>
            <sz val="9"/>
            <color indexed="81"/>
            <rFont val="Tahoma"/>
            <family val="2"/>
          </rPr>
          <t xml:space="preserve">
feb 6
solciitan reducir esta activiidad en $70.944.000 quedand oen $203.506.000
</t>
        </r>
      </text>
    </comment>
  </commentList>
</comments>
</file>

<file path=xl/comments9.xml><?xml version="1.0" encoding="utf-8"?>
<comments xmlns="http://schemas.openxmlformats.org/spreadsheetml/2006/main">
  <authors>
    <author>Dora Cristina Suarez Macias</author>
  </authors>
  <commentList>
    <comment ref="R14" authorId="0" shapeId="0">
      <text>
        <r>
          <rPr>
            <b/>
            <sz val="9"/>
            <color indexed="81"/>
            <rFont val="Tahoma"/>
            <family val="2"/>
          </rPr>
          <t>Dora Cristina Suarez Macias:</t>
        </r>
        <r>
          <rPr>
            <sz val="9"/>
            <color indexed="81"/>
            <rFont val="Tahoma"/>
            <family val="2"/>
          </rPr>
          <t xml:space="preserve">
16 feb:  se realiza aumento de esta actividad en 8m</t>
        </r>
      </text>
    </comment>
    <comment ref="R32" authorId="0" shapeId="0">
      <text>
        <r>
          <rPr>
            <b/>
            <sz val="9"/>
            <color indexed="81"/>
            <rFont val="Tahoma"/>
            <family val="2"/>
          </rPr>
          <t>Dora Cristina Suarez Macias:</t>
        </r>
        <r>
          <rPr>
            <sz val="9"/>
            <color indexed="81"/>
            <rFont val="Tahoma"/>
            <family val="2"/>
          </rPr>
          <t xml:space="preserve">
23 febrero:  se realiza disminución del valor de esta actividad para trasladarlo a la 9.5 por 50m</t>
        </r>
      </text>
    </comment>
    <comment ref="R37" authorId="0" shapeId="0">
      <text>
        <r>
          <rPr>
            <b/>
            <sz val="9"/>
            <color indexed="81"/>
            <rFont val="Tahoma"/>
            <family val="2"/>
          </rPr>
          <t>Dora Cristina Suarez Macias:</t>
        </r>
        <r>
          <rPr>
            <sz val="9"/>
            <color indexed="81"/>
            <rFont val="Tahoma"/>
            <family val="2"/>
          </rPr>
          <t xml:space="preserve">
16 febre:  se realiza reducción de esta actividad en 8m para fortalecer la actividad 2.5</t>
        </r>
      </text>
    </comment>
    <comment ref="R38" authorId="0" shapeId="0">
      <text>
        <r>
          <rPr>
            <b/>
            <sz val="9"/>
            <color indexed="81"/>
            <rFont val="Tahoma"/>
            <family val="2"/>
          </rPr>
          <t>Dora Cristina Suarez Macias:</t>
        </r>
        <r>
          <rPr>
            <sz val="9"/>
            <color indexed="81"/>
            <rFont val="Tahoma"/>
            <family val="2"/>
          </rPr>
          <t xml:space="preserve">
23 febrero:  se realiza aumento de esta actividad por 50m provenientes de la actividad 8.1</t>
        </r>
      </text>
    </comment>
  </commentList>
</comments>
</file>

<file path=xl/sharedStrings.xml><?xml version="1.0" encoding="utf-8"?>
<sst xmlns="http://schemas.openxmlformats.org/spreadsheetml/2006/main" count="21464" uniqueCount="4256">
  <si>
    <t>INSTITUCIONAL</t>
  </si>
  <si>
    <t>Descripcion</t>
  </si>
  <si>
    <t>MINISTERIO DE AMBIENTE Y DESARROLLO SOSTENIBLE</t>
  </si>
  <si>
    <t>MADS</t>
  </si>
  <si>
    <t>INSTITUTO AMAZONICO DE INVESTIGACIONES CIENTIFICAS</t>
  </si>
  <si>
    <t>INST.IIAP</t>
  </si>
  <si>
    <t>INSTITUTO DE INVESTIGACIONES DE RECURSOS BIOLOGICOS</t>
  </si>
  <si>
    <t>INST.HUMBOLDT</t>
  </si>
  <si>
    <t>INSTITUTO DE INVESTIGACIONES MARINAS Y COSTERAS</t>
  </si>
  <si>
    <t>INST.INVEMAR</t>
  </si>
  <si>
    <t>PARQUES NACIONALES NATURALES DE COLOMBIA</t>
  </si>
  <si>
    <t>U.PARQUES</t>
  </si>
  <si>
    <t>ANLA</t>
  </si>
  <si>
    <t>IDEAM</t>
  </si>
  <si>
    <t>CAR</t>
  </si>
  <si>
    <t>MOVILIDAD SOCIAL</t>
  </si>
  <si>
    <t>TRANSFORMACIÓN DEL CAMPO</t>
  </si>
  <si>
    <t>CRECIMIENTO VERDE</t>
  </si>
  <si>
    <t>BUEN GOBIERNO</t>
  </si>
  <si>
    <t>COLOMBIA EN PAZ</t>
  </si>
  <si>
    <t>COLOMBIA EQUITATIVA</t>
  </si>
  <si>
    <t>COLOMBIA EDUCADA</t>
  </si>
  <si>
    <t>DAASU</t>
  </si>
  <si>
    <t>A</t>
  </si>
  <si>
    <t>PADILLA</t>
  </si>
  <si>
    <t>Conservación de la diversidad biológica</t>
  </si>
  <si>
    <t>Financiación para el cambio climático</t>
  </si>
  <si>
    <t>Fomento a la biotecnología y bioprospección</t>
  </si>
  <si>
    <t>Formulación e implementación de instrumentos de ordenamiento integral del territorio</t>
  </si>
  <si>
    <t>Fortalecimiento de las capacidades regionales para consolidar territorios adaptados y bajos en carbono</t>
  </si>
  <si>
    <t>Generación de información y conocimiento en materia ambiental</t>
  </si>
  <si>
    <t>Gestión adecuada del Sistema Nacional de Áreas Protegidas (SINAP)</t>
  </si>
  <si>
    <t>Gestión de la contaminación del aire</t>
  </si>
  <si>
    <t>Gestión de la información y el conocimiento en cambio climático</t>
  </si>
  <si>
    <t>Gestión del conocimiento respecto al proceso de cambio climático y sus impactos</t>
  </si>
  <si>
    <t>Gestión integral de residuos peligrosos</t>
  </si>
  <si>
    <t>Gestión integral de sustancias químicas</t>
  </si>
  <si>
    <t>Gestión integral del recurso hídrico</t>
  </si>
  <si>
    <t>Licenciamiento ambiental</t>
  </si>
  <si>
    <t>Manejo integrado de la contaminación, con énfasis en reconversión a tecnologías más limpias</t>
  </si>
  <si>
    <t>Planificación del desarrollo para la adaptación al cambio climático</t>
  </si>
  <si>
    <t>Planificación y la gestión ambiental urbana para el mejoramiento del bienestar social</t>
  </si>
  <si>
    <t>Política Integrada para el Desarrollo Sostenible de las zonas marinas, costeras e insulares</t>
  </si>
  <si>
    <t>Política Nacional de Cambio Climático</t>
  </si>
  <si>
    <t>Reducción de la deforestación</t>
  </si>
  <si>
    <t>Reducción del consumo de sustancias agotadoras de la capa de ozono</t>
  </si>
  <si>
    <t>Restauración de ecosistemas terrestres y marinos</t>
  </si>
  <si>
    <t>Seguimiento a las recomendaciones e instrumentos de la OCDE</t>
  </si>
  <si>
    <t>Unificación de lineamientos para el ordenamiento integral del territorio</t>
  </si>
  <si>
    <t>Peso</t>
  </si>
  <si>
    <t>Actualización los términos de referencia para la realización del Diagnóstico Ambiental de Alternativas (DAA) y Estudios de Impacto Ambiental (EIA) de proyectos estratégicos</t>
  </si>
  <si>
    <t>Actualización y desarrollo de normas, protocolos e incentivos para la reducción de las emisiones atmosféricas</t>
  </si>
  <si>
    <t xml:space="preserve">Adopción de estrategias para incrementar las compras públicas sostenibles. </t>
  </si>
  <si>
    <t>Adopción del Estatuto de Zonificación de uso adecuado del territorio</t>
  </si>
  <si>
    <t>Adopción e  implementación  del Programa Nacional de Aguas Subterráneas</t>
  </si>
  <si>
    <t>Adopción e  implementación del Programa Nacional de Monitoreo del Recurso Hídrico y fortalecer la Red de Monitoreo de la Calidad de aguas marinas y costeras (REDCAM);</t>
  </si>
  <si>
    <t>Ajuste de los procedimientos y manuales usados en la evaluación de EIA con lineamientos de buenas prácticas de la OECD</t>
  </si>
  <si>
    <t>Ampliación de áreas protegidas en zonas de ecosistemas subrepresentados</t>
  </si>
  <si>
    <t xml:space="preserve">Análisis de los impactos de los fenómenos climáticos en ecosistemas estratégicos (entidades del SINA). </t>
  </si>
  <si>
    <t>Analisis de los impactos del cambio climático en los bosques del país y su interacción con las transformaciones de origen antrópico, en el marco del Programa Forestal Nacional (IDEAM)</t>
  </si>
  <si>
    <t>Analisis de mecanismos para ampliar la representatividad de diversos actores en los órganos directivos de las mismas</t>
  </si>
  <si>
    <t>Apoyo a la consolidación de instancias de planificación regional y subregional (áreas metropolitanas, ciudad-región, regiones urbanas)</t>
  </si>
  <si>
    <t xml:space="preserve">Apoyo a los municipios en la incorporación de criterios y acciones que disminuyan los impactos del cambio climático en las fases de evaluación, diagnóstico, formulación y actualización de los POT. </t>
  </si>
  <si>
    <t>Articulación de instrumentos normativos relacionados con la gestión del suelo</t>
  </si>
  <si>
    <t>Articulación del Plan Nacional de Adaptación al Cambio Climático (PNACC), la Estrategia de Desarrollo bajo en Carbono (ECDBC) y la Estrategia REDD+</t>
  </si>
  <si>
    <t>Categorización de las  especies de fauna y flora silvestres</t>
  </si>
  <si>
    <t>Conformación de un Comité de Seguimiento para determinar el avance en la implementación de las recomendaciones e instrumentos de la OCDE</t>
  </si>
  <si>
    <t xml:space="preserve">Consolidación de la Evaluación Ambiental Estratégica (EAE) como instrumento de planificación sectorial y de toma de decisiones. </t>
  </si>
  <si>
    <t>Consolidación de las cuentas nacionales ambientales (Comité Nacional de Cuentas Ambientales y formulación de las cuentas del agua, bosque y capital natural)</t>
  </si>
  <si>
    <t>Consolidación del Sistema de Información Ambiental (SIAC) consolidar el Sistema de Información Ambiental (SIAC) (interoperabilidad de los subsistemas, consulta de bases de datos, una estrategia de comunicación, geo-portal, programa nacional de monitoreo de ecosistemas)</t>
  </si>
  <si>
    <t>Consolidación del sistema de monitoreo de bosques y carbono</t>
  </si>
  <si>
    <t>Coordinación con el MVCT, los procesos de acompañamiento a entidades territoriales para fortalecer la incorporación del análisis de riesgo en los Planes de Ordenamiento Territorial</t>
  </si>
  <si>
    <t xml:space="preserve">Creación del Fondo Nacional de Cambio Climático </t>
  </si>
  <si>
    <t>Cumplmiento de las convenciones internacionales ratificadas por el país en la materia</t>
  </si>
  <si>
    <t>Definición de estrategias de solución de conflictos</t>
  </si>
  <si>
    <t>Definición de zonas amortiguadoras</t>
  </si>
  <si>
    <t>Desarrollo de alianzas con los sectores productivos del país haciendo énfasis en el mejoramiento de los medios de vida en el campo</t>
  </si>
  <si>
    <t>Desarrollo de estudios de Impactos Económicos del Cambio Climático del DNP</t>
  </si>
  <si>
    <t>Desarrollo de la estrategia integral de saneamiento del río Bogotá</t>
  </si>
  <si>
    <t>Desarrollo de los ajustes normativos necesarios para la implementación de la Política Nacional para la Gestión Integral del Recurso Hídrico</t>
  </si>
  <si>
    <t>Desarrollo de procesos de monitoreo y seguimiento a la calidad de los suelos</t>
  </si>
  <si>
    <t>Desarrollo de productos financieros  con el sector privado para su involucramiento en los temas de financiamiento climático</t>
  </si>
  <si>
    <t>Desarrollo de programas orientados a implementar buenas prácticas ambientales y de manufactura, sustitución de insumos y materias primas, y reconversión  tecnológica</t>
  </si>
  <si>
    <t>Desarrollo de un marco legal, institucional y técnico que permita la gestión coordinada de los riesgos a la salud y el medio ambiente relacionados con las sustancias químicas</t>
  </si>
  <si>
    <t>Desarrollo de un programa nacional de regulación hídrica en cuencas prioritarias con problemas de abastecimiento</t>
  </si>
  <si>
    <t xml:space="preserve">Desarrollo de un programa nacional para la prevención, mitigación y control de la erosión costera </t>
  </si>
  <si>
    <t>Diseño  y puesta en marcha el sistema de monitoreo, evaluación y reporte de cambio climático</t>
  </si>
  <si>
    <t>Diseño de herramientas de conocimiento del riesgo por contaminación del aire</t>
  </si>
  <si>
    <t xml:space="preserve">Diseño de una estrategia para la educación, cultura y participación, que favorezca la generación de alianzas con los actores sociales, étnico territoriales, sectoriales e institucionales para una efectiva gestión ambiental del territorio. </t>
  </si>
  <si>
    <t>Diseño e implementación de un sistema de evaluación y desempeño de las Corporaciones.</t>
  </si>
  <si>
    <t>Ejecución de la Estrategia de Corresponsabilidad Social en la lucha contra Incendios Forestales</t>
  </si>
  <si>
    <t>Ejecución de programas de producción sostenible que además de reducir la deforestación, reduzcan las emisiones de GEI y la degradación ambiental</t>
  </si>
  <si>
    <t>Ejecución de programas orientados a modificar los patrones de producción y consumo hacia la sostenibilidad</t>
  </si>
  <si>
    <t>Ejecución de programas y proyectos regionales y locales de restauración</t>
  </si>
  <si>
    <t>Ejecución del Programa de Cultura del Agua, Participación y Manejo de Conflictos relacionados con el recurso hídrico</t>
  </si>
  <si>
    <t>Elaboración de 6 mapas de amenaza por inundación y 10 mapas de amenaza por crecientes súbitas por parte del IDEAM.</t>
  </si>
  <si>
    <t>Elaboración de las Evaluaciones Regionales del Agua (ERA</t>
  </si>
  <si>
    <t>Elaboración y apoyo técnico en la interpretación de escenarios de cambio climático nacionales y regionales, bajo el liderazgo del IDEAM.</t>
  </si>
  <si>
    <t xml:space="preserve">Elaboración y socialización de la Estructura Ecológica Principal </t>
  </si>
  <si>
    <t>Establecimiento de Acuerdos regionales para el uso sostenible, la preservación y la restauración de ecosistemas estratégicos como los páramos, manglares, arrecifes de coral, humedales y el bosque seco tropical</t>
  </si>
  <si>
    <t>Establecimiento de estrategias de conservación ex situ a nivel local</t>
  </si>
  <si>
    <t>Establecimiento de incentivos en los diferentes eslabones de la cadena para prevenir la generación de residuos y fomentar el reciclaje</t>
  </si>
  <si>
    <t>Establecimiento de los objetivos de calidad de aguas y sedimentos marinos y los criterios y límites permisibles para los vertimientos al mar.</t>
  </si>
  <si>
    <t>Establecimiento de políticas e instrumentos para la prevención y control de la contaminación por ruido</t>
  </si>
  <si>
    <t>Establecimiento de un registro nacional único de consultores certificados para la elaboración de los instrumentos de evaluación, incluyendo los Planes de Manejo Ambiental (PMA), el DAA y el EIA</t>
  </si>
  <si>
    <t>Establecimiento de un sistema de monitoreo del flujo de recursos públicos y privados en materia de cambio climático.</t>
  </si>
  <si>
    <t>Establecimiento del Registro de Emisión y Transferencia de Contaminantes (RETC) en concordancia con las mejores prácticas internacionales</t>
  </si>
  <si>
    <t>Evaluación de mecanismos regulatorios y de mercado que propicie el desarrollo de estas actividades</t>
  </si>
  <si>
    <t>Evaluación y manejo del riesgo a la salud y el ambiente de las sustancias químicas, incluidos los químicos industriales</t>
  </si>
  <si>
    <t>Expedición de una ley general para la gestión integral de residuos con énfasis en prevención de la generación, el aprovechamiento, la valorización y el fortalecimiento institucional</t>
  </si>
  <si>
    <t>Formulación de un plan nacional para la gestión integral de residuos (MADS-MAVCT-DNP)</t>
  </si>
  <si>
    <t>Formulación de un proyecto de Ley de Cambio Climático que incluya los mecanismos de coordinación interinstitucional.</t>
  </si>
  <si>
    <t>Formulación de una agenda de investigación ambiental, innovación y cambio climático integrada al Sistema de Ciencia, Tecnología e Innovación.</t>
  </si>
  <si>
    <t>Formulación e implementación de los Planes de Manejo Ambiental de Acuíferos y los Planes de Manejo Ambiental de Microcuencas</t>
  </si>
  <si>
    <t>Formulación e implementación de los Planes de Ordenación y Manejo de Cuencas (POMCA)</t>
  </si>
  <si>
    <t>Formulación e implementación de los Planes de Ordenación y Manejo Integrado de las Unidades Ambientales Costeras (POMIUAC)</t>
  </si>
  <si>
    <t>Formulación e implementación de los Planes de Ordenamiento del Recurso Hídrico (PORH)</t>
  </si>
  <si>
    <t>Formulación e implementación de los Planes Estratégicos de Macrocuencas para Magdalena-Cauca, Caribe, Pacífico, Orinoco y Amazonasy la puesta en marcha de sus Consejos Ambientales Regionales</t>
  </si>
  <si>
    <t>Formulación y adopción de una política integrada  para la gestión de las zonas marinas, costeras e insulares del país</t>
  </si>
  <si>
    <t>Formulación y orientación de  la implementación de la Estrategia Nacional de Financiamiento Climático</t>
  </si>
  <si>
    <t>Fortalecimiento de la capacidad de las autoridades ambientales regionales para orientar a los actores dentro de su jurisdicción en la identificación de medidas de adaptación basada en ecosistemas</t>
  </si>
  <si>
    <t>Fortalecimiento de la capacidad regional y se fomentará el reciclaje en el ámbito municipal y distrital</t>
  </si>
  <si>
    <t>Fortalecimiento de la coordinación con las autoridades territoriales</t>
  </si>
  <si>
    <t>Fortalecimiento de la gobernanza forestal y de la capacidad regional para la administración de Zonas de Reserva Forestal en el país</t>
  </si>
  <si>
    <t>Fortalecimiento de la implementación de las tasas por utilización de aguas y las tasas retributivas por vertimientos puntuales</t>
  </si>
  <si>
    <t>Fortalecimiento de las capacidades de los institutos de investigación del SINA y de Parques Nacionales Naturales para aportar en el proceso de toma de decisiones.</t>
  </si>
  <si>
    <t xml:space="preserve">Fortalecimiento de los procesos de evaluación, control y seguimiento de la calidad del agua y vertimientos a cuerpos de agua continental, marina y costera; </t>
  </si>
  <si>
    <t>Fortalecimiento de los procesos de participación ciudadana</t>
  </si>
  <si>
    <t>Fortalecimiento de los Sistemas de Áreas Protegidas Regionales y Departamentales</t>
  </si>
  <si>
    <t>Fortalecimiento del Comité de Asuntos Internacionales como instancia de coordinación interinstitucional y orientación estratégica en materia de política exterior en cambio climático,</t>
  </si>
  <si>
    <t>Fortalecimiento del Comité de Gestión Financiera para el cambio climático</t>
  </si>
  <si>
    <t>Fortalecimiento del IDEAM para adelantar las acciones de  modelación del clima y el análisis de sus implicaciones a nivel territorial</t>
  </si>
  <si>
    <t>Fortalecimiento del marco de política para la gestión de prevención, preparación y respuesta ante los accidentes químicos</t>
  </si>
  <si>
    <t>Fortalecimiento del rol de las entidades del SINA para identificar los contaminantes, sus fuentes y llevar el registro de emisiones</t>
  </si>
  <si>
    <t>Fortalecimiento del seguimiento y control por parte de las autoridades ambientales a los diferentes actores involucrados</t>
  </si>
  <si>
    <t xml:space="preserve">Fortalecimiento del sistema de monitoreo y de alertas tempranas del IDEAM </t>
  </si>
  <si>
    <t xml:space="preserve">Fortalecimiento del Sistema Nacional de Bioseguridad </t>
  </si>
  <si>
    <t>Fortalecimiento por parte del MADS y el IDEAM, la herramienta web para la toma de decisiones en adaptación a nivel nacional, regional y local y, diseñar herramientas de comunicación, capacitación, sensibilización y formación en cambio climático</t>
  </si>
  <si>
    <t>Fortalecimiento y puesta en marcha el Centro Nacional de Modelación Hidrometeorológica a cargo del IDEAM</t>
  </si>
  <si>
    <t>Garantia de la incorporación de principios ambientales en la gestión del suelo y en los planes y programas de vivienda</t>
  </si>
  <si>
    <t>Generación de alternativas productivas basadas en el uso sostenible de la biodiversidad</t>
  </si>
  <si>
    <t>Generación de un portafolio de medidas para la apropiación del financiamiento climático en el sector público</t>
  </si>
  <si>
    <t xml:space="preserve">Implementación de la Estrategia de Comunicación, Educación, Sensibilización y Formación al público sobre cambio climático </t>
  </si>
  <si>
    <t>Implementación de la estrategia de sostenibilidad financiera para la gestión integral del recurso hídrico</t>
  </si>
  <si>
    <t>Implementación de la Estrategia Nacional de Prevención, Seguimiento, Control y Vigilancia Forestal</t>
  </si>
  <si>
    <t>Implementación de la Estrategia Nacional de Reducción de Emisiones por Deforestación y Degradación (REDD+)</t>
  </si>
  <si>
    <t xml:space="preserve">Implementación de la Estrategia Nacional para la Prevención y Control al Tráfico Ilegal de Especies Silvestres </t>
  </si>
  <si>
    <t>Implementación de la Visión Amazonía, para un enfoque de desarrollo regional bajo en deforestación</t>
  </si>
  <si>
    <t>Implementación de las agendas interministeriales y sectoriale para fortalecer el proceso de planificación hacia la producción sostenible</t>
  </si>
  <si>
    <t>Implementación de los planes de manejo de áreas protegidas</t>
  </si>
  <si>
    <t>Implementación de los planes para el monitoreo y control de especies invasoras</t>
  </si>
  <si>
    <t>Implementación de los Planes para la  conservación de recursos acuáticos y pesqueros y especies claves en los ecosistemas</t>
  </si>
  <si>
    <t>Implementación de programas para promover el consumo responsable y la responsabilidad extendida del productor para la gestión de residuos post-consumo</t>
  </si>
  <si>
    <t>Implementación de Programas Regionales de Negocios Verdes en la Amazonía, Pacífico, Caribe, Centro y Orinoquía</t>
  </si>
  <si>
    <t>Implementación de un Sistema Globalmente Armonizado de Clasificación y Etiquetado de Productos Químicos (GHS) en mínimo 4 sectores</t>
  </si>
  <si>
    <t xml:space="preserve">Implementación de una estrategia de articulación y coordinación del SINA buscando mejorar la interacción de las autoridades ambientales, los sectores y los entes territoriales, para asegurar el cumplimiento de la regulación ambiental. </t>
  </si>
  <si>
    <t>Implementación de una estrategia de regionalización del cambio climático</t>
  </si>
  <si>
    <t>Implementación de una estrategia para el establecimiento de acuerdos con fines de bioprospección, aprovechamiento comercial e industrial de acceso a recursos genéticos y/o productos derivados</t>
  </si>
  <si>
    <t>Implementación del inventario forestal nacional</t>
  </si>
  <si>
    <t>Implementación del Plan de Acción Nacional para la Gestión de Sustancias Químicas en Colombia (2013-2020) en coordinación con las entidades competentes</t>
  </si>
  <si>
    <t xml:space="preserve">Implementación del Plan Estratégico para la Diversidad Biológica 2011-2020 </t>
  </si>
  <si>
    <t>Implementación del Plan Nacional de Biodiversidad</t>
  </si>
  <si>
    <t xml:space="preserve">Implementación del Plan Nacional de Restauración Ecológica y los protocolos formulados para la restauración de ecosistemas estratégicos </t>
  </si>
  <si>
    <t>Implementación del Programa Nacional de Legalización</t>
  </si>
  <si>
    <t>Implementación del Programa Nacional de Pago por Servicios Ambentales - PSA en ecosistemas estratégicos</t>
  </si>
  <si>
    <t>Implementación del Sistema de Información del Recurso Hídrico articulado con los demás subsistemas del SIAC</t>
  </si>
  <si>
    <t>Implementación del Subsistema de Áreas Marinas Protegidas</t>
  </si>
  <si>
    <t xml:space="preserve">Inclución de las proyecciones de cambio climático en el componente de diagnóstico y en el proceso de formulación y actualización de los Planes de Ordenamiento y Manejo de Cuencas, Planes de Manejo Ambiental de Microcuencas y Planes de Manejo Ambiental de Acuíferos por parte de las autoridades ambientales, con el apoyo del IDEAM </t>
  </si>
  <si>
    <t>Incorporación de la biodiversidad y los servicios ecosistémicos en los instrumentos de planificación y ordenamiento urbano</t>
  </si>
  <si>
    <t>Incremento de las visitas de seguimiento de proyectos licenciados</t>
  </si>
  <si>
    <t xml:space="preserve">Mejoramiento de la  instrumentalización,para medir las amenazas de origen hidrometeorológico y marino.  </t>
  </si>
  <si>
    <t>Mejoramiento de la calidad de los combustibles y las tecnologías vehiculares</t>
  </si>
  <si>
    <t>Mejoramiento de los sistemas de vigilancia y monitoreo</t>
  </si>
  <si>
    <t>Mejoramiento del conocimiento del potencial del país a partir de la generación de inventarios nacionales de biodiversidad</t>
  </si>
  <si>
    <t>Modificación del alcance del Informe de Cumplimiento Ambiental</t>
  </si>
  <si>
    <t>Operación y mantenimiento del sistema de evaluación y seguimiento de medidas para la adaptación, como herramienta de mejoramiento de las iniciativas implementadas en el país.</t>
  </si>
  <si>
    <t>Orientación del alistamiento del país para el acceso a fuentes internacionales, incluyendo el Fondo Verde Climático</t>
  </si>
  <si>
    <t>Preparación e implementación de las contribuciones nacionalmente determinadas de acuerdo con los avances y orientaciones de la Convención Marco de Naciones Unidas de Cambio Climático (CMNUCC)</t>
  </si>
  <si>
    <t>Promoción de la investigación sobre la bioprospección</t>
  </si>
  <si>
    <t>Promoción de la investigación, innovación y transferencia de tecnología para el conocimiento de los suelos, su conservación, recuperación, uso y manejo sostenible</t>
  </si>
  <si>
    <t>Promoción de la legalidad de la oferta y la demanda de productos maderables (pacto intersectorial por la madera legal)</t>
  </si>
  <si>
    <t>Promoción del uso de alternativas que no afecten la capa de ozono y que sean de bajo potencial de calentamiento global en las diferentes actividades sectoriales.</t>
  </si>
  <si>
    <t>Promoción del uso de herramientas de manejo para la conservación de la biodiversidad en paisajes rurales transformados</t>
  </si>
  <si>
    <t>Promoción del uso sostenible del suelo, los modelos de movilidad sostenibles y la investigación ambiental urbana</t>
  </si>
  <si>
    <t>Realización de un análisis de las debilidades y fortalezas de las Corporaciones en relación con la oferta ambiental del territorio bajo su jurisdicción, los retos ambientales y su capacidad técnica, operativa y financiera</t>
  </si>
  <si>
    <t>Realizar estudios sobre valoración de servicios ecosistémicos costeros, marinos e insulares</t>
  </si>
  <si>
    <t>Realizar las coordinaciones territoriales para fortalecer los subsistemas regionales de áreas protegidas</t>
  </si>
  <si>
    <t>Reducción del consumo de sustancias agotadoras de la capa de ozono de acuerdo con el cronograma de eliminación establecido por el Protocolo de Montreal</t>
  </si>
  <si>
    <t>Reducción del déficit del espacio público e incrementar el área verde urbana</t>
  </si>
  <si>
    <t>Reglamentación e implementación de la Ley de Residuos de Aparatos Eléctricos y Electrónicos (RAEE)</t>
  </si>
  <si>
    <t>Revisión de instrumentos económicos y financieros existentes y se formularán nuevos instrumentos</t>
  </si>
  <si>
    <t>Unificación de los criterios que usan las autoridades ambientales para el licenciamiento</t>
  </si>
  <si>
    <t>Hectáreas en proceso de restauración</t>
  </si>
  <si>
    <t>CONTRATACIÓN</t>
  </si>
  <si>
    <t>GESTIÓN DEL DESARROLLO SOSTENIBLE</t>
  </si>
  <si>
    <t>NO APLICA</t>
  </si>
  <si>
    <t>Conpes  140 - Modificación a conpes social 91 del 14 de junio de 2005 : "metas y estrategias de Colombia para el logro de los objetivos de desarrollo del milenio-2015"</t>
  </si>
  <si>
    <t>Conpes  161 - Equidad de Género para las mujeres</t>
  </si>
  <si>
    <t>Conpes  2834 - Política de Bosques</t>
  </si>
  <si>
    <t>Conpes  3125 - Estrategia para la consolidación del plan nacional de desarrollo forestal-PNDF</t>
  </si>
  <si>
    <t xml:space="preserve">Conpes  3125 - ESTRATEGIA PARA LA CONSOLIDACIÓN DEL PLAN NACIONAL DE DESARROLLO FORESTAL – PNDF -
</t>
  </si>
  <si>
    <t>Conpes  3164 - Política nacional ambiental para el desarrollo sostenible de los espacios oceánicos y las zonas costeras e insulares de Colombia plan de acción 2002 - 2004</t>
  </si>
  <si>
    <t>Conpes  3177 - Acciones prioritarias y lineamientos para la formulación del plan nacional de manejo de aguas residuales</t>
  </si>
  <si>
    <t>Conpes  3237 - Política de estimulo a la reforestación comercial en Colombia 2003-2006</t>
  </si>
  <si>
    <t>Conpes  3242 - Estrategia institucional para la venta de servicios ambientales de mitigación del cambio climático</t>
  </si>
  <si>
    <t>Conpes  3246 - Lineamientos de política para el sector de acueducto y alcantarillado</t>
  </si>
  <si>
    <t>Conpes  3253 - Importancia estratégica del programa de modernización empresarial en el sector de agua potable y saneamiento básico</t>
  </si>
  <si>
    <t>Conpes  3296 - Lineamientos para promover la participación privada en la prestación de servicios ecoturísticos en el sistema de parques nacionales naturales - SPNN</t>
  </si>
  <si>
    <t>Conpes  3343 - Lineamientos y estrategias de desarrollo sostenible para los sectores de agua, ambiente y desarrollo territorial</t>
  </si>
  <si>
    <t>Conpes  3344 - Lineamientos para la formulación de la política de prevención y control de la contaminación del aire</t>
  </si>
  <si>
    <t>Conpes  3383 - Plan de desarrollo del sector de acueducto y alcantarillado</t>
  </si>
  <si>
    <t>Conpes  3410 - Política de Estado para mejorar las condiciones de vida de la Población de Buenaventura.</t>
  </si>
  <si>
    <t>Conpes  3421 - Estrategias para la reactivación económica y social de la región de La Mojana.</t>
  </si>
  <si>
    <t>Conpes  3451 - Estrategia para el manejo ambiental de la cuenca Ubaté - Suárez.</t>
  </si>
  <si>
    <t>Conpes  3461 - Acciones y estrategias para impulsar el desarrollo sostenible del departamento del Cauca.</t>
  </si>
  <si>
    <t>Conpes  3477 - Estrategia Para El Desarrollo Competitivo Del Sector Palmero Colombiano</t>
  </si>
  <si>
    <t>Conpes  3491 - Política de Estado para el Pacífico colombiano</t>
  </si>
  <si>
    <t>Conpes  3501 - Lineamientos de política para implementar un proceso de gestión integral del riesgo en la zona de amenaza volcánica alta del volcán Galeras</t>
  </si>
  <si>
    <t>Conpes  3510 - Lineamientos de política para promover la producción sostenible de biocombustibles en Colombia</t>
  </si>
  <si>
    <t>Conpes  3514 - Política nacional fitosanitaria y de inocuidad para las cadenas de frutas y de otros vegetales</t>
  </si>
  <si>
    <t>Conpes  3530 - Lineamientos y estrategias para fortalecer el servicio público de aseo en el marco de la gestión integral de residuos sólidos</t>
  </si>
  <si>
    <t>Conpes  3550 - Lineamientos para la formulación de la Política Integral de Salud Ambiental con énfasis en los componentes de Calidad de Aire, Calidad de Agua y Seguridad Química</t>
  </si>
  <si>
    <t xml:space="preserve">Conpes  3570 - Estrategias de mitigación del riesgo en la cuenca del Río Combeima para garantizar el abastecimiento de agua en la ciudad de Ibagué </t>
  </si>
  <si>
    <t xml:space="preserve">Conpes  3624 - Programa para el saneamiento, manejo y recuperación ambiental de la cuenca alta del río Cauca </t>
  </si>
  <si>
    <t>Conpes  3661 - Política Nacional para el Fortalecimiento de los Organismos de Acción Comunal</t>
  </si>
  <si>
    <t>Conpes  3669 - Política Nacional de Erradicación Manual de Cultivos Ilícitos y Desarrollo Alternativo para la Consolidación Territorial</t>
  </si>
  <si>
    <t>Conpes  3676 - Consolidación de la Política Sanitaria y de Inocuidad para las cadenas Láctea y Cárnica</t>
  </si>
  <si>
    <t>Conpes  3680 - Lineamientos para la consolidación del Sistema Nacional de Áreas Protegidas</t>
  </si>
  <si>
    <t xml:space="preserve">Conpes  3697 - Política para el Desarrollo Comercial de la Biotecnología a Partir del Uso Sostenible de la Biodiversidad </t>
  </si>
  <si>
    <t>Conpes  3699 - Garantía de la Nación a La Corporación Autónoma Regional de Cundinamarca -Car - para Contratar una Operación de Crédito Público Externo con el Gobierno de Francia Hasta por la Suma de Eur 33,24 Millones, o su Equivalente en Otras Monedas, Destinado a la Financiación del Programa Implementación de las Tecnologías Ambientales Necesarias al Control Cuantitativo y Cualitativo del Recurso Hídrico de la Cuenca Ubaté Suárez</t>
  </si>
  <si>
    <t>Conpes  3700 - Estrategia institucional para la articulación de políticas y acciones en materia de cambio climático en Colombia</t>
  </si>
  <si>
    <t>Conpes  3718 - Política Nacional de Espacio Público</t>
  </si>
  <si>
    <t>Conpes  3739 - Estrategia de desarrollo integral de la región del Catatumbo</t>
  </si>
  <si>
    <t>Conpes  3758 - Plan para Restablecer la Navegabilidad del Río Magdalena</t>
  </si>
  <si>
    <t>Conpes  3762 - Lineamientos de política para el desarrollo de proyectos de interés nacional y estratégicos - PINES</t>
  </si>
  <si>
    <t>Conpes  3797 - Política para el Desarrollo Integral de la ORINOQUIA: AlTILLANURA -FASE I</t>
  </si>
  <si>
    <t>Conpes  3799 - Estrategia para el Desarrollo Integraldel Departamento del Cauca</t>
  </si>
  <si>
    <t>Conpes  3801 - Manejo ambiental integral de la Cuenca hidrográfica del Lago de Tota</t>
  </si>
  <si>
    <t>Conpes  3803 - Política para la preservación del paisaje cultural cafetero de Colombia</t>
  </si>
  <si>
    <t>Conpes  3805 - Prosperidad para las Fronteras de Colombia</t>
  </si>
  <si>
    <t>Conpes  3810 -  Política para el Suministro de Agua Potable y Saneamiento Básico en la Zona Rural</t>
  </si>
  <si>
    <t>Conpes  3811 -  Política y Estrategias para el Desarrollo Agropecuario del Departamento de Nariño</t>
  </si>
  <si>
    <t>Conpes  3819 - Política Nacional para Consolidar el Sistema de Ciudades en Colombia</t>
  </si>
  <si>
    <t>Lineamiento de Política para el Manejo Integral del Agua</t>
  </si>
  <si>
    <t>Lineamientos de Política de Agua Potable y Saneamiento Básico para la Zona rural de Colombia</t>
  </si>
  <si>
    <t>Lineamientos de Política de Energéticos Incluidos los Combustibles Líquidos y sus Precios en Colombia</t>
  </si>
  <si>
    <t>Lineamientos de Política para la Participación Ciudadana en la Gestión Ambiental</t>
  </si>
  <si>
    <t>Lineamientos para la Política Nacional de Ordenamiento Ambiental del Territorio</t>
  </si>
  <si>
    <t>Plan Nacional de Páramos (Programa para el manejo sostenible y restauración de ecosistemas de la alta montaña colombiana: P á r a m o s)</t>
  </si>
  <si>
    <t>Política Ambiental para  la Gestión Integral de Residuos o Desechos Peligrosos</t>
  </si>
  <si>
    <t>Política de Prevención y Control de la Contaminación del Aire</t>
  </si>
  <si>
    <t>Política de producción más limpia</t>
  </si>
  <si>
    <t>Política Gestión Ambiental Urbana</t>
  </si>
  <si>
    <t>Política nacional ambiental para el desarrollo sostenible de los espacios oceánicos y las zonas costeras e insulares de Colombia - PNAOCI</t>
  </si>
  <si>
    <t>Política Nacional de Biodiversidad</t>
  </si>
  <si>
    <t>Política Nacional de Educación Ambiental - SINA</t>
  </si>
  <si>
    <t>Política Nacional del Océano y los Espacios Costeros -PNOEC</t>
  </si>
  <si>
    <t>Política Nacional para Humedales Interiores de Colombia</t>
  </si>
  <si>
    <t>Política Nacional para la gestión integral de la biodiversidad y sus servicios ecosistémicos (PNGIBSE)</t>
  </si>
  <si>
    <t>Política Nacional para la Gestión Integral de Residuos.</t>
  </si>
  <si>
    <t>Política Nacional para la Gestión Integral del Recurso Hídrico</t>
  </si>
  <si>
    <t>Política Nacional Producción  y Consumo Sostenible</t>
  </si>
  <si>
    <t>TODOS</t>
  </si>
  <si>
    <t>AFROCOLOMBIANO</t>
  </si>
  <si>
    <t>INDÍGENA</t>
  </si>
  <si>
    <t>PALENQUERO</t>
  </si>
  <si>
    <t>RAIZAL</t>
  </si>
  <si>
    <t>ROOM</t>
  </si>
  <si>
    <t>ADOLESCENTES</t>
  </si>
  <si>
    <t>DESPLAZADOS</t>
  </si>
  <si>
    <t>DESVINCULADOS GRUPOS ARMADOS</t>
  </si>
  <si>
    <t>DISCAPACITADOS</t>
  </si>
  <si>
    <t>JÓVENES</t>
  </si>
  <si>
    <t>NIÑOS</t>
  </si>
  <si>
    <t>TERCERA EDAD</t>
  </si>
  <si>
    <t>FEMENINO</t>
  </si>
  <si>
    <t>LGBTI</t>
  </si>
  <si>
    <t>MASCULINO</t>
  </si>
  <si>
    <t>NACIONAL</t>
  </si>
  <si>
    <t>Caribe</t>
  </si>
  <si>
    <t>Centro Oriente</t>
  </si>
  <si>
    <t>Centro Sur</t>
  </si>
  <si>
    <t>Eje Cafetero</t>
  </si>
  <si>
    <t>Llano</t>
  </si>
  <si>
    <t>Pacífico</t>
  </si>
  <si>
    <t>Amazonas</t>
  </si>
  <si>
    <t>Antioquia</t>
  </si>
  <si>
    <t>Arauca</t>
  </si>
  <si>
    <t>Atlántico</t>
  </si>
  <si>
    <t>Bolívar</t>
  </si>
  <si>
    <t>Boyacá</t>
  </si>
  <si>
    <t>Caldas</t>
  </si>
  <si>
    <t>Caquetá</t>
  </si>
  <si>
    <t>Casanare</t>
  </si>
  <si>
    <t>Cauca</t>
  </si>
  <si>
    <t>Cesar</t>
  </si>
  <si>
    <t>Chocó</t>
  </si>
  <si>
    <t>Córdoba</t>
  </si>
  <si>
    <t>Cundinamarca</t>
  </si>
  <si>
    <t>Guainía</t>
  </si>
  <si>
    <t>Guajira</t>
  </si>
  <si>
    <t>Guaviare</t>
  </si>
  <si>
    <t>Huila</t>
  </si>
  <si>
    <t>Magdalena</t>
  </si>
  <si>
    <t>Meta</t>
  </si>
  <si>
    <t>Nariño</t>
  </si>
  <si>
    <t>Norte de Santander</t>
  </si>
  <si>
    <t>Putumayo</t>
  </si>
  <si>
    <t>Quindío</t>
  </si>
  <si>
    <t>Risaralda</t>
  </si>
  <si>
    <t>Santander</t>
  </si>
  <si>
    <t>Sucre</t>
  </si>
  <si>
    <t>Tolima</t>
  </si>
  <si>
    <t>Valle</t>
  </si>
  <si>
    <t>Vaupés</t>
  </si>
  <si>
    <t>Vichada</t>
  </si>
  <si>
    <t>ABEJORRAL</t>
  </si>
  <si>
    <t>ÁBREGO</t>
  </si>
  <si>
    <t>ABRIAQUÍ</t>
  </si>
  <si>
    <t>ACACÍAS</t>
  </si>
  <si>
    <t>ACANDÍ</t>
  </si>
  <si>
    <t>ACEVEDO</t>
  </si>
  <si>
    <t>ACHÍ</t>
  </si>
  <si>
    <t>AGRADO</t>
  </si>
  <si>
    <t>AGUA DE DIOS</t>
  </si>
  <si>
    <t>AGUACHICA</t>
  </si>
  <si>
    <t>AGUADA</t>
  </si>
  <si>
    <t>AGUADAS</t>
  </si>
  <si>
    <t>AGUAZUL</t>
  </si>
  <si>
    <t>AGUSTÍN CODAZZI</t>
  </si>
  <si>
    <t>AIPE</t>
  </si>
  <si>
    <t>ALBÁN</t>
  </si>
  <si>
    <t>ALBANIA</t>
  </si>
  <si>
    <t>ALCALÁ</t>
  </si>
  <si>
    <t>ALDANA</t>
  </si>
  <si>
    <t>ALEJANDRÍA</t>
  </si>
  <si>
    <t>ALGARROBO</t>
  </si>
  <si>
    <t>ALGECIRAS</t>
  </si>
  <si>
    <t>ALMAGUER</t>
  </si>
  <si>
    <t>ALMEIDA</t>
  </si>
  <si>
    <t>ALPUJARRA</t>
  </si>
  <si>
    <t>ALTAMIRA</t>
  </si>
  <si>
    <t>ALTO BAUDÓ</t>
  </si>
  <si>
    <t>ALTOS DEL ROSARIO</t>
  </si>
  <si>
    <t>ALVARADO</t>
  </si>
  <si>
    <t>AMAGÁ</t>
  </si>
  <si>
    <t>AMALFI</t>
  </si>
  <si>
    <t>AMBALEMA</t>
  </si>
  <si>
    <t>ANAPOIMA</t>
  </si>
  <si>
    <t>ANCUYÁ</t>
  </si>
  <si>
    <t>ANDALUCÍA</t>
  </si>
  <si>
    <t>ANDES</t>
  </si>
  <si>
    <t>ANGELÓPOLIS</t>
  </si>
  <si>
    <t>ANGOSTURA</t>
  </si>
  <si>
    <t>ANOLAIMA</t>
  </si>
  <si>
    <t>ANORÍ</t>
  </si>
  <si>
    <t>ANSERMA</t>
  </si>
  <si>
    <t>ANSERMANUEVO</t>
  </si>
  <si>
    <t>ANZÁ</t>
  </si>
  <si>
    <t>ANZOÁTEGUI</t>
  </si>
  <si>
    <t>APARTADÓ</t>
  </si>
  <si>
    <t>APÍA</t>
  </si>
  <si>
    <t>APULO</t>
  </si>
  <si>
    <t>AQUITANIA</t>
  </si>
  <si>
    <t>ARACATACA</t>
  </si>
  <si>
    <t>ARANZAZU</t>
  </si>
  <si>
    <t>ARATOCA</t>
  </si>
  <si>
    <t>ARAUCA</t>
  </si>
  <si>
    <t>ARAUQUITA</t>
  </si>
  <si>
    <t>ARBELÁEZ</t>
  </si>
  <si>
    <t>ARBOLEDA</t>
  </si>
  <si>
    <t>ARBOLEDAS</t>
  </si>
  <si>
    <t>ARBOLETES</t>
  </si>
  <si>
    <t>ARCABUCO</t>
  </si>
  <si>
    <t>ARENAL</t>
  </si>
  <si>
    <t>ARGELIA</t>
  </si>
  <si>
    <t>ARIGUANÍ</t>
  </si>
  <si>
    <t>ARJONA</t>
  </si>
  <si>
    <t>ARMENIA</t>
  </si>
  <si>
    <t>ARMERO GUAYABAL</t>
  </si>
  <si>
    <t>ARROYOHONDO</t>
  </si>
  <si>
    <t>ASTREA</t>
  </si>
  <si>
    <t>ATACO</t>
  </si>
  <si>
    <t>ATRATO</t>
  </si>
  <si>
    <t>AYAPEL</t>
  </si>
  <si>
    <t>BAGADÓ</t>
  </si>
  <si>
    <t>BAHÍA SOLANO</t>
  </si>
  <si>
    <t>BAJO BAUDÓ</t>
  </si>
  <si>
    <t>BALBOA</t>
  </si>
  <si>
    <t>BARANOA</t>
  </si>
  <si>
    <t>BARAYA</t>
  </si>
  <si>
    <t>BARBACOAS</t>
  </si>
  <si>
    <t>BARBOSA</t>
  </si>
  <si>
    <t>BARICHARA</t>
  </si>
  <si>
    <t>BARRANCA DE UPÍA</t>
  </si>
  <si>
    <t>BARRANCABERMEJA</t>
  </si>
  <si>
    <t>BARRANCAS</t>
  </si>
  <si>
    <t>BARRANCO DE LOBA</t>
  </si>
  <si>
    <t>BARRANCO MINAS</t>
  </si>
  <si>
    <t>BARRANQUILLA</t>
  </si>
  <si>
    <t>BECERRIL</t>
  </si>
  <si>
    <t>BELALCÁZAR</t>
  </si>
  <si>
    <t>BELÉN</t>
  </si>
  <si>
    <t>BELÉN DE LOS ANDAQUÍES</t>
  </si>
  <si>
    <t>BELÉN DE UMBRÍA</t>
  </si>
  <si>
    <t>BELLO</t>
  </si>
  <si>
    <t>BELMIRA</t>
  </si>
  <si>
    <t>BELTRÁN</t>
  </si>
  <si>
    <t>BERBEO</t>
  </si>
  <si>
    <t>BETANIA</t>
  </si>
  <si>
    <t>BETÉITIVA</t>
  </si>
  <si>
    <t>BETULIA</t>
  </si>
  <si>
    <t>BITUIMA</t>
  </si>
  <si>
    <t>BOAVITA</t>
  </si>
  <si>
    <t>BOCHALEMA</t>
  </si>
  <si>
    <t>BOGOTÁ, D.C.</t>
  </si>
  <si>
    <t>BOJACÁ</t>
  </si>
  <si>
    <t>BOJAYÁ</t>
  </si>
  <si>
    <t>BOLÍVAR</t>
  </si>
  <si>
    <t>BOSCONIA</t>
  </si>
  <si>
    <t>BOYACÁ</t>
  </si>
  <si>
    <t>BRICEÑO</t>
  </si>
  <si>
    <t>BUCARAMANGA</t>
  </si>
  <si>
    <t>BUCARASICA</t>
  </si>
  <si>
    <t>BUENAVENTURA</t>
  </si>
  <si>
    <t>BUENAVISTA</t>
  </si>
  <si>
    <t>BUENOS AIRES</t>
  </si>
  <si>
    <t>BUESACO</t>
  </si>
  <si>
    <t>BUGALAGRANDE</t>
  </si>
  <si>
    <t>BURITICÁ</t>
  </si>
  <si>
    <t>BUSBANZÁ</t>
  </si>
  <si>
    <t>CABRERA</t>
  </si>
  <si>
    <t>CABUYARO</t>
  </si>
  <si>
    <t>CACAHUAL</t>
  </si>
  <si>
    <t>CÁCERES</t>
  </si>
  <si>
    <t>CACHIPAY</t>
  </si>
  <si>
    <t>CÁCHIRA</t>
  </si>
  <si>
    <t>CÁCOTA</t>
  </si>
  <si>
    <t>CAICEDO</t>
  </si>
  <si>
    <t>CAICEDONIA</t>
  </si>
  <si>
    <t>CAIMITO</t>
  </si>
  <si>
    <t>CAJAMARCA</t>
  </si>
  <si>
    <t>CAJIBÍO</t>
  </si>
  <si>
    <t>CAJICÁ</t>
  </si>
  <si>
    <t>CALAMAR</t>
  </si>
  <si>
    <t>CALARCÁ</t>
  </si>
  <si>
    <t>CALDAS</t>
  </si>
  <si>
    <t>CALDONO</t>
  </si>
  <si>
    <t>CALI</t>
  </si>
  <si>
    <t>CALIFORNIA</t>
  </si>
  <si>
    <t>CALIMA</t>
  </si>
  <si>
    <t>CALOTO</t>
  </si>
  <si>
    <t>CAMPAMENTO</t>
  </si>
  <si>
    <t>CAMPO DE LA CRUZ</t>
  </si>
  <si>
    <t>CAMPOALEGRE</t>
  </si>
  <si>
    <t>CAMPOHERMOSO</t>
  </si>
  <si>
    <t>CANALETE</t>
  </si>
  <si>
    <t>CANDELARIA</t>
  </si>
  <si>
    <t>CANTAGALLO</t>
  </si>
  <si>
    <t>CAÑASGORDAS</t>
  </si>
  <si>
    <t>CAPARRAPÍ</t>
  </si>
  <si>
    <t>CAPITANEJO</t>
  </si>
  <si>
    <t>CÁQUEZA</t>
  </si>
  <si>
    <t>CARACOLÍ</t>
  </si>
  <si>
    <t>CARAMANTA</t>
  </si>
  <si>
    <t>CARCASÍ</t>
  </si>
  <si>
    <t>CAREPA</t>
  </si>
  <si>
    <t>CARMEN DE APICALÁ</t>
  </si>
  <si>
    <t>CARMEN DE CARUPA</t>
  </si>
  <si>
    <t>CARMEN DEL DARIÉN</t>
  </si>
  <si>
    <t>CAROLINA</t>
  </si>
  <si>
    <t>CARTAGENA DE INDIAS</t>
  </si>
  <si>
    <t>CARTAGENA DEL CHAIRÁ</t>
  </si>
  <si>
    <t>CARTAGO</t>
  </si>
  <si>
    <t>CARURÚ</t>
  </si>
  <si>
    <t>CASABIANCA</t>
  </si>
  <si>
    <t>CASTILLA LA NUEVA</t>
  </si>
  <si>
    <t>CAUCASIA</t>
  </si>
  <si>
    <t>CEPITÁ</t>
  </si>
  <si>
    <t>CERETÉ</t>
  </si>
  <si>
    <t>CERINZA</t>
  </si>
  <si>
    <t>CERRITO</t>
  </si>
  <si>
    <t>CERRO DE SAN ANTONIO</t>
  </si>
  <si>
    <t>CÉRTEGUI</t>
  </si>
  <si>
    <t>CHACHAGÜÍ</t>
  </si>
  <si>
    <t>CHAGUANÍ</t>
  </si>
  <si>
    <t>CHALÁN</t>
  </si>
  <si>
    <t>CHÁMEZA</t>
  </si>
  <si>
    <t>CHAPARRAL</t>
  </si>
  <si>
    <t>CHARALÁ</t>
  </si>
  <si>
    <t>CHARTA</t>
  </si>
  <si>
    <t>CHÍA</t>
  </si>
  <si>
    <t>CHIGORODÓ</t>
  </si>
  <si>
    <t>CHIMA</t>
  </si>
  <si>
    <t>CHIMÁ</t>
  </si>
  <si>
    <t>CHIMICHAGUA</t>
  </si>
  <si>
    <t>CHINÁCOTA</t>
  </si>
  <si>
    <t>CHINAVITA</t>
  </si>
  <si>
    <t>CHINCHINÁ</t>
  </si>
  <si>
    <t>CHINÚ</t>
  </si>
  <si>
    <t>CHIPAQUE</t>
  </si>
  <si>
    <t>CHIPATÁ</t>
  </si>
  <si>
    <t>CHIQUINQUIRÁ</t>
  </si>
  <si>
    <t>CHÍQUIZA</t>
  </si>
  <si>
    <t>CHIRIGUANÁ</t>
  </si>
  <si>
    <t>CHISCAS</t>
  </si>
  <si>
    <t>CHITA</t>
  </si>
  <si>
    <t>CHITAGÁ</t>
  </si>
  <si>
    <t>CHITARAQUE</t>
  </si>
  <si>
    <t>CHIVATÁ</t>
  </si>
  <si>
    <t>CHIVOLO</t>
  </si>
  <si>
    <t>CHIVOR</t>
  </si>
  <si>
    <t>CHOACHÍ</t>
  </si>
  <si>
    <t>CHOCONTÁ</t>
  </si>
  <si>
    <t>CICUCO</t>
  </si>
  <si>
    <t>CIÉNAGA</t>
  </si>
  <si>
    <t>CIÉNAGA DE ORO</t>
  </si>
  <si>
    <t>CIÉNEGA</t>
  </si>
  <si>
    <t>CIMITARRA</t>
  </si>
  <si>
    <t>CIRCASIA</t>
  </si>
  <si>
    <t>CISNEROS</t>
  </si>
  <si>
    <t>CIUDAD BOLÍVAR</t>
  </si>
  <si>
    <t>CLEMENCIA</t>
  </si>
  <si>
    <t>COCORNÁ</t>
  </si>
  <si>
    <t>COELLO</t>
  </si>
  <si>
    <t>COGUA</t>
  </si>
  <si>
    <t>COLOMBIA</t>
  </si>
  <si>
    <t>COLÓN</t>
  </si>
  <si>
    <t>COLOSO</t>
  </si>
  <si>
    <t>CÓMBITA</t>
  </si>
  <si>
    <t>CONCEPCIÓN</t>
  </si>
  <si>
    <t>CONCORDIA</t>
  </si>
  <si>
    <t>CONDOTO</t>
  </si>
  <si>
    <t>CONFINES</t>
  </si>
  <si>
    <t>CONSACÁ</t>
  </si>
  <si>
    <t>CONTADERO</t>
  </si>
  <si>
    <t>CONVENCIÓN</t>
  </si>
  <si>
    <t>COPACABANA</t>
  </si>
  <si>
    <t>COPER</t>
  </si>
  <si>
    <t>CÓRDOBA</t>
  </si>
  <si>
    <t>CORINTO</t>
  </si>
  <si>
    <t>COROMORO</t>
  </si>
  <si>
    <t>COROZAL</t>
  </si>
  <si>
    <t>CORRALES</t>
  </si>
  <si>
    <t>COTA</t>
  </si>
  <si>
    <t>COTORRA</t>
  </si>
  <si>
    <t>COVARACHÍA</t>
  </si>
  <si>
    <t>COVEÑAS</t>
  </si>
  <si>
    <t>COYAIMA</t>
  </si>
  <si>
    <t>CRAVO NORTE</t>
  </si>
  <si>
    <t>CUASPÚD</t>
  </si>
  <si>
    <t>CUBARÁ</t>
  </si>
  <si>
    <t>CUCAITA</t>
  </si>
  <si>
    <t>CUCUNUBÁ</t>
  </si>
  <si>
    <t>CÚCUTA</t>
  </si>
  <si>
    <t>CUCUTILLA</t>
  </si>
  <si>
    <t>CUÍTIVA</t>
  </si>
  <si>
    <t>CUMARAL</t>
  </si>
  <si>
    <t>CUMARIBO</t>
  </si>
  <si>
    <t>CUMBAL</t>
  </si>
  <si>
    <t>CUMBITARA</t>
  </si>
  <si>
    <t>CUNDAY</t>
  </si>
  <si>
    <t>CURILLO</t>
  </si>
  <si>
    <t>CURITÍ</t>
  </si>
  <si>
    <t>CURUMANÍ</t>
  </si>
  <si>
    <t>DABEIBA</t>
  </si>
  <si>
    <t>DAGUA</t>
  </si>
  <si>
    <t>DIBULLA</t>
  </si>
  <si>
    <t>DISTRACCIÓN</t>
  </si>
  <si>
    <t>DOLORES</t>
  </si>
  <si>
    <t>DONMATÍAS</t>
  </si>
  <si>
    <t>DOSQUEBRADAS</t>
  </si>
  <si>
    <t>DUITAMA</t>
  </si>
  <si>
    <t>DURANIA</t>
  </si>
  <si>
    <t>EBÉJICO</t>
  </si>
  <si>
    <t>EL ÁGUILA</t>
  </si>
  <si>
    <t>EL BAGRE</t>
  </si>
  <si>
    <t>EL BANCO</t>
  </si>
  <si>
    <t>EL CAIRO</t>
  </si>
  <si>
    <t>EL CALVARIO</t>
  </si>
  <si>
    <t>EL CANTÓN DEL SAN PABLO</t>
  </si>
  <si>
    <t>EL CARMEN</t>
  </si>
  <si>
    <t>EL CARMEN DE ATRATO</t>
  </si>
  <si>
    <t>EL CARMEN DE BOLÍVAR</t>
  </si>
  <si>
    <t>EL CARMEN DE CHUCURÍ</t>
  </si>
  <si>
    <t>EL CARMEN DE VIBORAL</t>
  </si>
  <si>
    <t>EL CASTILLO</t>
  </si>
  <si>
    <t>EL CERRITO</t>
  </si>
  <si>
    <t>EL CHARCO</t>
  </si>
  <si>
    <t>EL COCUY</t>
  </si>
  <si>
    <t>EL COLEGIO</t>
  </si>
  <si>
    <t>EL COPEY</t>
  </si>
  <si>
    <t>EL DONCELLO</t>
  </si>
  <si>
    <t>EL DORADO</t>
  </si>
  <si>
    <t>EL DOVIO</t>
  </si>
  <si>
    <t>EL ENCANTO</t>
  </si>
  <si>
    <t>EL ESPINO</t>
  </si>
  <si>
    <t>EL GUACAMAYO</t>
  </si>
  <si>
    <t>EL GUAMO</t>
  </si>
  <si>
    <t>EL LITORAL DEL SAN JUAN</t>
  </si>
  <si>
    <t>EL MOLINO</t>
  </si>
  <si>
    <t>EL PASO</t>
  </si>
  <si>
    <t>EL PAUJÍL</t>
  </si>
  <si>
    <t>EL PEÑOL</t>
  </si>
  <si>
    <t>EL PEÑÓN</t>
  </si>
  <si>
    <t>EL PIÑÓN</t>
  </si>
  <si>
    <t>EL PLAYÓN</t>
  </si>
  <si>
    <t>EL RETÉN</t>
  </si>
  <si>
    <t>EL RETORNO</t>
  </si>
  <si>
    <t>EL ROBLE</t>
  </si>
  <si>
    <t>EL ROSAL</t>
  </si>
  <si>
    <t>EL ROSARIO</t>
  </si>
  <si>
    <t>EL SANTUARIO</t>
  </si>
  <si>
    <t>EL TABLÓN DE GÓMEZ</t>
  </si>
  <si>
    <t>EL TAMBO</t>
  </si>
  <si>
    <t>EL TARRA</t>
  </si>
  <si>
    <t>EL ZULIA</t>
  </si>
  <si>
    <t>ELÍAS</t>
  </si>
  <si>
    <t>ENCINO</t>
  </si>
  <si>
    <t>ENCISO</t>
  </si>
  <si>
    <t>ENTRERRÍOS</t>
  </si>
  <si>
    <t>ENVIGADO</t>
  </si>
  <si>
    <t>ESPINAL</t>
  </si>
  <si>
    <t>FACATATIVÁ</t>
  </si>
  <si>
    <t>FALAN</t>
  </si>
  <si>
    <t>FILADELFIA</t>
  </si>
  <si>
    <t>FILANDIA</t>
  </si>
  <si>
    <t>FIRAVITOBA</t>
  </si>
  <si>
    <t>FLANDES</t>
  </si>
  <si>
    <t>FLORENCIA</t>
  </si>
  <si>
    <t>FLORESTA</t>
  </si>
  <si>
    <t>FLORIÁN</t>
  </si>
  <si>
    <t>FLORIDA</t>
  </si>
  <si>
    <t>FLORIDABLANCA</t>
  </si>
  <si>
    <t>FÓMEQUE</t>
  </si>
  <si>
    <t>FONSECA</t>
  </si>
  <si>
    <t>FORTUL</t>
  </si>
  <si>
    <t>FOSCA</t>
  </si>
  <si>
    <t>FRANCISCO PIZARRO</t>
  </si>
  <si>
    <t>FREDONIA</t>
  </si>
  <si>
    <t>FRESNO</t>
  </si>
  <si>
    <t>FRONTINO</t>
  </si>
  <si>
    <t>FUENTE DE ORO</t>
  </si>
  <si>
    <t>FUNDACIÓN</t>
  </si>
  <si>
    <t>FUNES</t>
  </si>
  <si>
    <t>FUNZA</t>
  </si>
  <si>
    <t>FÚQUENE</t>
  </si>
  <si>
    <t>FUSAGASUGÁ</t>
  </si>
  <si>
    <t>GACHALÁ</t>
  </si>
  <si>
    <t>GACHANCIPÁ</t>
  </si>
  <si>
    <t>GACHANTIVÁ</t>
  </si>
  <si>
    <t>GACHETÁ</t>
  </si>
  <si>
    <t>GALÁN</t>
  </si>
  <si>
    <t>GALAPA</t>
  </si>
  <si>
    <t>GALERAS</t>
  </si>
  <si>
    <t>GAMA</t>
  </si>
  <si>
    <t>GAMARRA</t>
  </si>
  <si>
    <t>GÁMBITA</t>
  </si>
  <si>
    <t>GÁMEZA</t>
  </si>
  <si>
    <t>GARAGOA</t>
  </si>
  <si>
    <t>GARZÓN</t>
  </si>
  <si>
    <t>GÉNOVA</t>
  </si>
  <si>
    <t>GIGANTE</t>
  </si>
  <si>
    <t>GINEBRA</t>
  </si>
  <si>
    <t>GIRALDO</t>
  </si>
  <si>
    <t>GIRARDOT</t>
  </si>
  <si>
    <t>GIRARDOTA</t>
  </si>
  <si>
    <t>GIRÓN</t>
  </si>
  <si>
    <t>GÓMEZ PLATA</t>
  </si>
  <si>
    <t>GONZÁLEZ</t>
  </si>
  <si>
    <t>GRAMALOTE</t>
  </si>
  <si>
    <t>GRANADA</t>
  </si>
  <si>
    <t>GUACA</t>
  </si>
  <si>
    <t>GUACAMAYAS</t>
  </si>
  <si>
    <t>GUACARÍ</t>
  </si>
  <si>
    <t>GUACHENÉ</t>
  </si>
  <si>
    <t>GUACHETÁ</t>
  </si>
  <si>
    <t>GUACHUCAL</t>
  </si>
  <si>
    <t>GUADALAJARA DE BUGA</t>
  </si>
  <si>
    <t>GUADALUPE</t>
  </si>
  <si>
    <t>GUADUAS</t>
  </si>
  <si>
    <t>GUAITARILLA</t>
  </si>
  <si>
    <t>GUALMATÁN</t>
  </si>
  <si>
    <t>GUAMAL</t>
  </si>
  <si>
    <t>GUAMO</t>
  </si>
  <si>
    <t>GUAPÍ</t>
  </si>
  <si>
    <t>GUAPOTÁ</t>
  </si>
  <si>
    <t>GUARANDA</t>
  </si>
  <si>
    <t>GUARNE</t>
  </si>
  <si>
    <t>GUASCA</t>
  </si>
  <si>
    <t>GUATAPÉ</t>
  </si>
  <si>
    <t>GUATAQUÍ</t>
  </si>
  <si>
    <t>GUATAVITA</t>
  </si>
  <si>
    <t>GUATEQUE</t>
  </si>
  <si>
    <t>GUÁTICA</t>
  </si>
  <si>
    <t>GUAVATÁ</t>
  </si>
  <si>
    <t>GUAYABAL DE SÍQUIMA</t>
  </si>
  <si>
    <t>GUAYABETAL</t>
  </si>
  <si>
    <t>GUAYATÁ</t>
  </si>
  <si>
    <t>GÜEPSA</t>
  </si>
  <si>
    <t>GÜICÁN</t>
  </si>
  <si>
    <t>GUTIÉRREZ</t>
  </si>
  <si>
    <t>HACARÍ</t>
  </si>
  <si>
    <t>HATILLO DE LOBA</t>
  </si>
  <si>
    <t>HATO</t>
  </si>
  <si>
    <t>HATO COROZAL</t>
  </si>
  <si>
    <t>HATONUEVO</t>
  </si>
  <si>
    <t>HELICONIA</t>
  </si>
  <si>
    <t>HERRÁN</t>
  </si>
  <si>
    <t>HERVEO</t>
  </si>
  <si>
    <t>HISPANIA</t>
  </si>
  <si>
    <t>HOBO</t>
  </si>
  <si>
    <t>HONDA</t>
  </si>
  <si>
    <t>IBAGUÉ</t>
  </si>
  <si>
    <t>ICONONZO</t>
  </si>
  <si>
    <t>ILES</t>
  </si>
  <si>
    <t>IMUÉS</t>
  </si>
  <si>
    <t>INÍRIDA</t>
  </si>
  <si>
    <t>INZÁ</t>
  </si>
  <si>
    <t>IPIALES</t>
  </si>
  <si>
    <t>ÍQUIRA</t>
  </si>
  <si>
    <t>ISNOS</t>
  </si>
  <si>
    <t>ISTMINA</t>
  </si>
  <si>
    <t>ITAGÜÍ</t>
  </si>
  <si>
    <t>ITUANGO</t>
  </si>
  <si>
    <t>IZA</t>
  </si>
  <si>
    <t>JAMBALÓ</t>
  </si>
  <si>
    <t>JAMUNDÍ</t>
  </si>
  <si>
    <t>JARDÍN</t>
  </si>
  <si>
    <t>JENESANO</t>
  </si>
  <si>
    <t>JERICÓ</t>
  </si>
  <si>
    <t>JERUSALÉN</t>
  </si>
  <si>
    <t>JESÚS MARÍA</t>
  </si>
  <si>
    <t>JORDÁN</t>
  </si>
  <si>
    <t>JUAN DE ACOSTA</t>
  </si>
  <si>
    <t>JUNÍN</t>
  </si>
  <si>
    <t>JURADÓ</t>
  </si>
  <si>
    <t>LA APARTADA</t>
  </si>
  <si>
    <t>LA ARGENTINA</t>
  </si>
  <si>
    <t>LA BELLEZA</t>
  </si>
  <si>
    <t>LA CALERA</t>
  </si>
  <si>
    <t>LA CAPILLA</t>
  </si>
  <si>
    <t>LA CEJA</t>
  </si>
  <si>
    <t>LA CELIA</t>
  </si>
  <si>
    <t>LA CHORRERA</t>
  </si>
  <si>
    <t>LA CRUZ</t>
  </si>
  <si>
    <t>LA CUMBRE</t>
  </si>
  <si>
    <t>LA DORADA</t>
  </si>
  <si>
    <t>LA ESPERANZA</t>
  </si>
  <si>
    <t>LA ESTRELLA</t>
  </si>
  <si>
    <t>LA FLORIDA</t>
  </si>
  <si>
    <t>LA GLORIA</t>
  </si>
  <si>
    <t>LA GUADALUPE</t>
  </si>
  <si>
    <t>LA JAGUA DE IBIRICO</t>
  </si>
  <si>
    <t>LA JAGUA DEL PILAR</t>
  </si>
  <si>
    <t>LA LLANADA</t>
  </si>
  <si>
    <t>LA MACARENA</t>
  </si>
  <si>
    <t>LA MERCED</t>
  </si>
  <si>
    <t>LA MESA</t>
  </si>
  <si>
    <t>LA MONTAÑITA</t>
  </si>
  <si>
    <t>LA PALMA</t>
  </si>
  <si>
    <t>LA PAZ</t>
  </si>
  <si>
    <t>LA PEDRERA</t>
  </si>
  <si>
    <t>LA PEÑA</t>
  </si>
  <si>
    <t>LA PINTADA</t>
  </si>
  <si>
    <t>LA PLATA</t>
  </si>
  <si>
    <t>LA PLAYA</t>
  </si>
  <si>
    <t>LA PRIMAVERA</t>
  </si>
  <si>
    <t>LA SALINA</t>
  </si>
  <si>
    <t>LA SIERRA</t>
  </si>
  <si>
    <t>LA TEBAIDA</t>
  </si>
  <si>
    <t>LA TOLA</t>
  </si>
  <si>
    <t>LA UNIÓN</t>
  </si>
  <si>
    <t>LA UVITA</t>
  </si>
  <si>
    <t>LA VEGA</t>
  </si>
  <si>
    <t>LA VICTORIA</t>
  </si>
  <si>
    <t>LA VIRGINIA</t>
  </si>
  <si>
    <t>LABATECA</t>
  </si>
  <si>
    <t>LABRANZAGRANDE</t>
  </si>
  <si>
    <t>LANDÁZURI</t>
  </si>
  <si>
    <t>LEBRIJA</t>
  </si>
  <si>
    <t>LEIVA</t>
  </si>
  <si>
    <t>LEJANÍAS</t>
  </si>
  <si>
    <t>LENGUAZAQUE</t>
  </si>
  <si>
    <t>LÉRIDA</t>
  </si>
  <si>
    <t>LETICIA</t>
  </si>
  <si>
    <t>LÍBANO</t>
  </si>
  <si>
    <t>LIBORINA</t>
  </si>
  <si>
    <t>LINARES</t>
  </si>
  <si>
    <t>LLORÓ</t>
  </si>
  <si>
    <t>LÓPEZ DE MICAY</t>
  </si>
  <si>
    <t>LORICA</t>
  </si>
  <si>
    <t>LOS ANDES</t>
  </si>
  <si>
    <t>LOS CÓRDOBAS</t>
  </si>
  <si>
    <t>LOS PALMITOS</t>
  </si>
  <si>
    <t>LOS PATIOS</t>
  </si>
  <si>
    <t>LOS SANTOS</t>
  </si>
  <si>
    <t>LOURDES</t>
  </si>
  <si>
    <t>LURUACO</t>
  </si>
  <si>
    <t>MACANAL</t>
  </si>
  <si>
    <t>MACARAVITA</t>
  </si>
  <si>
    <t>MACEO</t>
  </si>
  <si>
    <t>MACHETÁ</t>
  </si>
  <si>
    <t>MADRID</t>
  </si>
  <si>
    <t>MAGANGUÉ</t>
  </si>
  <si>
    <t>MAGÜÍ</t>
  </si>
  <si>
    <t>MAHATES</t>
  </si>
  <si>
    <t>MAICAO</t>
  </si>
  <si>
    <t>MAJAGUAL</t>
  </si>
  <si>
    <t>MÁLAGA</t>
  </si>
  <si>
    <t>MALAMBO</t>
  </si>
  <si>
    <t>MALLAMA</t>
  </si>
  <si>
    <t>MANATÍ</t>
  </si>
  <si>
    <t>MANAURE</t>
  </si>
  <si>
    <t>MANAURE BALCÓN DEL CESAR</t>
  </si>
  <si>
    <t>MANÍ</t>
  </si>
  <si>
    <t>MANIZALES</t>
  </si>
  <si>
    <t>MANTA</t>
  </si>
  <si>
    <t>MANZANARES</t>
  </si>
  <si>
    <t>MAPIRIPÁN</t>
  </si>
  <si>
    <t>MAPIRIPANA</t>
  </si>
  <si>
    <t>MARGARITA</t>
  </si>
  <si>
    <t>MARÍA LA BAJA</t>
  </si>
  <si>
    <t>MARINILLA</t>
  </si>
  <si>
    <t>MARIPÍ</t>
  </si>
  <si>
    <t>MARMATO</t>
  </si>
  <si>
    <t>MARQUETALIA</t>
  </si>
  <si>
    <t>MARSELLA</t>
  </si>
  <si>
    <t>MARULANDA</t>
  </si>
  <si>
    <t>MATANZA</t>
  </si>
  <si>
    <t>MEDELLÍN</t>
  </si>
  <si>
    <t>MEDINA</t>
  </si>
  <si>
    <t>MEDIO ATRATO</t>
  </si>
  <si>
    <t>MEDIO BAUDÓ</t>
  </si>
  <si>
    <t>MEDIO SAN JUAN</t>
  </si>
  <si>
    <t>MELGAR</t>
  </si>
  <si>
    <t>MERCADERES</t>
  </si>
  <si>
    <t>MESETAS</t>
  </si>
  <si>
    <t>MILÁN</t>
  </si>
  <si>
    <t>MIRAFLORES</t>
  </si>
  <si>
    <t>MIRANDA</t>
  </si>
  <si>
    <t>MIRITÍ - PARANÁ</t>
  </si>
  <si>
    <t>MISTRATÓ</t>
  </si>
  <si>
    <t>MITÚ</t>
  </si>
  <si>
    <t>MOCOA</t>
  </si>
  <si>
    <t>MOGOTES</t>
  </si>
  <si>
    <t>MOLAGAVITA</t>
  </si>
  <si>
    <t>MOMIL</t>
  </si>
  <si>
    <t>MOMPÓS</t>
  </si>
  <si>
    <t>MONGUA</t>
  </si>
  <si>
    <t>MONGUÍ</t>
  </si>
  <si>
    <t>MONIQUIRÁ</t>
  </si>
  <si>
    <t>MONTEBELLO</t>
  </si>
  <si>
    <t>MONTECRISTO</t>
  </si>
  <si>
    <t>MONTELÍBANO</t>
  </si>
  <si>
    <t>MONTENEGRO</t>
  </si>
  <si>
    <t>MONTERÍA</t>
  </si>
  <si>
    <t>MONTERREY</t>
  </si>
  <si>
    <t>MOÑITOS</t>
  </si>
  <si>
    <t>MORALES</t>
  </si>
  <si>
    <t>MORELIA</t>
  </si>
  <si>
    <t>MORICHAL</t>
  </si>
  <si>
    <t>MORROA</t>
  </si>
  <si>
    <t>MOSQUERA</t>
  </si>
  <si>
    <t>MOTAVITA</t>
  </si>
  <si>
    <t>MURILLO</t>
  </si>
  <si>
    <t>MURINDÓ</t>
  </si>
  <si>
    <t>MUTATÁ</t>
  </si>
  <si>
    <t>MUTISCUA</t>
  </si>
  <si>
    <t>MUZO</t>
  </si>
  <si>
    <t>NARIÑO</t>
  </si>
  <si>
    <t>NÁTAGA</t>
  </si>
  <si>
    <t>NATAGAIMA</t>
  </si>
  <si>
    <t>NECHÍ</t>
  </si>
  <si>
    <t>NECOCLÍ</t>
  </si>
  <si>
    <t>NEIRA</t>
  </si>
  <si>
    <t>NEIVA</t>
  </si>
  <si>
    <t>NEMOCÓN</t>
  </si>
  <si>
    <t>NILO</t>
  </si>
  <si>
    <t>NIMAIMA</t>
  </si>
  <si>
    <t>NOBSA</t>
  </si>
  <si>
    <t>NOCAIMA</t>
  </si>
  <si>
    <t>NORCASIA</t>
  </si>
  <si>
    <t>NOROSÍ</t>
  </si>
  <si>
    <t>NÓVITA</t>
  </si>
  <si>
    <t>NUEVA GRANADA</t>
  </si>
  <si>
    <t>NUEVO COLÓN</t>
  </si>
  <si>
    <t>NUNCHÍA</t>
  </si>
  <si>
    <t>NUQUÍ</t>
  </si>
  <si>
    <t>OBANDO</t>
  </si>
  <si>
    <t>OCAMONTE</t>
  </si>
  <si>
    <t>OCAÑA</t>
  </si>
  <si>
    <t>OIBA</t>
  </si>
  <si>
    <t>OICATÁ</t>
  </si>
  <si>
    <t>OLAYA</t>
  </si>
  <si>
    <t>OLAYA HERRERA</t>
  </si>
  <si>
    <t>ONZAGA</t>
  </si>
  <si>
    <t>OPORAPA</t>
  </si>
  <si>
    <t>ORITO</t>
  </si>
  <si>
    <t>OROCUÉ</t>
  </si>
  <si>
    <t>ORTEGA</t>
  </si>
  <si>
    <t>OSPINA</t>
  </si>
  <si>
    <t>OTANCHE</t>
  </si>
  <si>
    <t>OVEJAS</t>
  </si>
  <si>
    <t>PACHAVITA</t>
  </si>
  <si>
    <t>PACHO</t>
  </si>
  <si>
    <t>PACOA</t>
  </si>
  <si>
    <t>PÁCORA</t>
  </si>
  <si>
    <t>PÁEZ</t>
  </si>
  <si>
    <t>PAICOL</t>
  </si>
  <si>
    <t>PAILITAS</t>
  </si>
  <si>
    <t>PAIME</t>
  </si>
  <si>
    <t>PAIPA</t>
  </si>
  <si>
    <t>PAJARITO</t>
  </si>
  <si>
    <t>PALERMO</t>
  </si>
  <si>
    <t>PALESTINA</t>
  </si>
  <si>
    <t>PALMAR</t>
  </si>
  <si>
    <t>PALMAR DE VARELA</t>
  </si>
  <si>
    <t>PALMAS DEL SOCORRO</t>
  </si>
  <si>
    <t>PALMIRA</t>
  </si>
  <si>
    <t>PALMITO</t>
  </si>
  <si>
    <t>PALOCABILDO</t>
  </si>
  <si>
    <t>PAMPLONA</t>
  </si>
  <si>
    <t>PAMPLONITA</t>
  </si>
  <si>
    <t>PANA PANA</t>
  </si>
  <si>
    <t>PANDI</t>
  </si>
  <si>
    <t>PANQUEBA</t>
  </si>
  <si>
    <t>PAPUNAUA</t>
  </si>
  <si>
    <t>PÁRAMO</t>
  </si>
  <si>
    <t>PARATEBUENO</t>
  </si>
  <si>
    <t>PASCA</t>
  </si>
  <si>
    <t>PASTO</t>
  </si>
  <si>
    <t>PATÍA</t>
  </si>
  <si>
    <t>PAUNA</t>
  </si>
  <si>
    <t>PAYA</t>
  </si>
  <si>
    <t>PAZ DE ARIPORO</t>
  </si>
  <si>
    <t>PAZ DE RÍO</t>
  </si>
  <si>
    <t>PEDRAZA</t>
  </si>
  <si>
    <t>PELAYA</t>
  </si>
  <si>
    <t>PENSILVANIA</t>
  </si>
  <si>
    <t>PEÑOL</t>
  </si>
  <si>
    <t>PEQUE</t>
  </si>
  <si>
    <t>PEREIRA</t>
  </si>
  <si>
    <t>PESCA</t>
  </si>
  <si>
    <t>PIAMONTE</t>
  </si>
  <si>
    <t>PIEDECUESTA</t>
  </si>
  <si>
    <t>PIEDRAS</t>
  </si>
  <si>
    <t>PIENDAMÓ</t>
  </si>
  <si>
    <t>PIJAO</t>
  </si>
  <si>
    <t>PIJIÑO DEL CARMEN</t>
  </si>
  <si>
    <t>PINCHOTE</t>
  </si>
  <si>
    <t>PINILLOS</t>
  </si>
  <si>
    <t>PIOJÓ</t>
  </si>
  <si>
    <t>PISBA</t>
  </si>
  <si>
    <t>PITAL</t>
  </si>
  <si>
    <t>PITALITO</t>
  </si>
  <si>
    <t>PIVIJAY</t>
  </si>
  <si>
    <t>PLANADAS</t>
  </si>
  <si>
    <t>PLANETA RICA</t>
  </si>
  <si>
    <t>PLATO</t>
  </si>
  <si>
    <t>POLICARPA</t>
  </si>
  <si>
    <t>POLONUEVO</t>
  </si>
  <si>
    <t>PONEDERA</t>
  </si>
  <si>
    <t>POPAYÁN</t>
  </si>
  <si>
    <t>PORE</t>
  </si>
  <si>
    <t>POTOSÍ</t>
  </si>
  <si>
    <t>PRADERA</t>
  </si>
  <si>
    <t>PRADO</t>
  </si>
  <si>
    <t>PROVIDENCIA</t>
  </si>
  <si>
    <t>PUEBLO BELLO</t>
  </si>
  <si>
    <t>PUEBLO NUEVO</t>
  </si>
  <si>
    <t>PUEBLO RICO</t>
  </si>
  <si>
    <t>PUEBLORRICO</t>
  </si>
  <si>
    <t>PUEBLOVIEJO</t>
  </si>
  <si>
    <t>PUENTE NACIONAL</t>
  </si>
  <si>
    <t>PUERRES</t>
  </si>
  <si>
    <t>PUERTO ALEGRÍA</t>
  </si>
  <si>
    <t>PUERTO ARICA</t>
  </si>
  <si>
    <t>PUERTO ASÍS</t>
  </si>
  <si>
    <t>PUERTO BERRÍO</t>
  </si>
  <si>
    <t>PUERTO BOYACÁ</t>
  </si>
  <si>
    <t>PUERTO CAICEDO</t>
  </si>
  <si>
    <t>PUERTO CARREÑO</t>
  </si>
  <si>
    <t>PUERTO COLOMBIA</t>
  </si>
  <si>
    <t>PUERTO CONCORDIA</t>
  </si>
  <si>
    <t>PUERTO ESCONDIDO</t>
  </si>
  <si>
    <t>PUERTO GAITÁN</t>
  </si>
  <si>
    <t>PUERTO GUZMÁN</t>
  </si>
  <si>
    <t>PUERTO LEGUÍZAMO</t>
  </si>
  <si>
    <t>PUERTO LIBERTADOR</t>
  </si>
  <si>
    <t>PUERTO LLERAS</t>
  </si>
  <si>
    <t>PUERTO LÓPEZ</t>
  </si>
  <si>
    <t>PUERTO NARE</t>
  </si>
  <si>
    <t>PUERTO NARIÑO</t>
  </si>
  <si>
    <t>PUERTO PARRA</t>
  </si>
  <si>
    <t>PUERTO RICO</t>
  </si>
  <si>
    <t>PUERTO RONDÓN</t>
  </si>
  <si>
    <t>PUERTO SALGAR</t>
  </si>
  <si>
    <t>PUERTO SANTANDER</t>
  </si>
  <si>
    <t>PUERTO TEJADA</t>
  </si>
  <si>
    <t>PUERTO TRIUNFO</t>
  </si>
  <si>
    <t>PUERTO WILCHES</t>
  </si>
  <si>
    <t>PULÍ</t>
  </si>
  <si>
    <t>PUPIALES</t>
  </si>
  <si>
    <t>PURACÉ</t>
  </si>
  <si>
    <t>PURIFICACIÓN</t>
  </si>
  <si>
    <t>PURÍSIMA DE LA CONCEPCIÓN</t>
  </si>
  <si>
    <t>QUEBRADANEGRA</t>
  </si>
  <si>
    <t>QUETAME</t>
  </si>
  <si>
    <t>QUIBDÓ</t>
  </si>
  <si>
    <t>QUIMBAYA</t>
  </si>
  <si>
    <t>QUINCHÍA</t>
  </si>
  <si>
    <t>QUÍPAMA</t>
  </si>
  <si>
    <t>QUIPILE</t>
  </si>
  <si>
    <t>RAGONVALIA</t>
  </si>
  <si>
    <t>RAMIRIQUÍ</t>
  </si>
  <si>
    <t>RÁQUIRA</t>
  </si>
  <si>
    <t>RECETOR</t>
  </si>
  <si>
    <t>REGIDOR</t>
  </si>
  <si>
    <t>REMEDIOS</t>
  </si>
  <si>
    <t>REMOLINO</t>
  </si>
  <si>
    <t>REPELÓN</t>
  </si>
  <si>
    <t>RESTREPO</t>
  </si>
  <si>
    <t>RICAURTE</t>
  </si>
  <si>
    <t>RÍO DE ORO</t>
  </si>
  <si>
    <t>RÍO IRÓ</t>
  </si>
  <si>
    <t>RÍO QUITO</t>
  </si>
  <si>
    <t>RÍO VIEJO</t>
  </si>
  <si>
    <t>RIOBLANCO</t>
  </si>
  <si>
    <t>RIOFRÍO</t>
  </si>
  <si>
    <t>RIOHACHA</t>
  </si>
  <si>
    <t>RIONEGRO</t>
  </si>
  <si>
    <t>RIOSUCIO</t>
  </si>
  <si>
    <t>RISARALDA</t>
  </si>
  <si>
    <t>RIVERA</t>
  </si>
  <si>
    <t>ROBERTO PAYÁN</t>
  </si>
  <si>
    <t>ROLDANILLO</t>
  </si>
  <si>
    <t>RONCESVALLES</t>
  </si>
  <si>
    <t>RONDÓN</t>
  </si>
  <si>
    <t>ROSAS</t>
  </si>
  <si>
    <t>ROVIRA</t>
  </si>
  <si>
    <t>SABANA DE TORRES</t>
  </si>
  <si>
    <t>SABANAGRANDE</t>
  </si>
  <si>
    <t>SABANALARGA</t>
  </si>
  <si>
    <t>SABANAS DE SAN ÁNGEL</t>
  </si>
  <si>
    <t>SABANETA</t>
  </si>
  <si>
    <t>SABOYÁ</t>
  </si>
  <si>
    <t>SÁCAMA</t>
  </si>
  <si>
    <t>SÁCHICA</t>
  </si>
  <si>
    <t>SAHAGÚN</t>
  </si>
  <si>
    <t>SALADOBLANCO</t>
  </si>
  <si>
    <t>SALAMINA</t>
  </si>
  <si>
    <t>SALAZAR</t>
  </si>
  <si>
    <t>SALDAÑA</t>
  </si>
  <si>
    <t>SALENTO</t>
  </si>
  <si>
    <t>SALGAR</t>
  </si>
  <si>
    <t>SAMACÁ</t>
  </si>
  <si>
    <t>SAMANÁ</t>
  </si>
  <si>
    <t>SAMANIEGO</t>
  </si>
  <si>
    <t>SAMPUÉS</t>
  </si>
  <si>
    <t>SAN AGUSTÍN</t>
  </si>
  <si>
    <t>SAN ALBERTO</t>
  </si>
  <si>
    <t>SAN ANDRÉS</t>
  </si>
  <si>
    <t>SAN ANDRÉS DE CUERQUÍA</t>
  </si>
  <si>
    <t>SAN ANDRÉS DE SOTAVENTO</t>
  </si>
  <si>
    <t>SAN ANDRÉS DE TUMACO</t>
  </si>
  <si>
    <t>SAN ANTERO</t>
  </si>
  <si>
    <t>SAN ANTONIO</t>
  </si>
  <si>
    <t>SAN ANTONIO DEL TEQUENDAMA</t>
  </si>
  <si>
    <t>SAN BENITO</t>
  </si>
  <si>
    <t>SAN BENITO ABAD</t>
  </si>
  <si>
    <t>SAN BERNARDO</t>
  </si>
  <si>
    <t>SAN BERNARDO DEL VIENTO</t>
  </si>
  <si>
    <t>SAN CALIXTO</t>
  </si>
  <si>
    <t>SAN CARLOS</t>
  </si>
  <si>
    <t>SAN CARLOS DE GUAROA</t>
  </si>
  <si>
    <t>SAN CAYETANO</t>
  </si>
  <si>
    <t>SAN CRISTÓBAL</t>
  </si>
  <si>
    <t>SAN DIEGO</t>
  </si>
  <si>
    <t>SAN EDUARDO</t>
  </si>
  <si>
    <t>SAN ESTANISLAO</t>
  </si>
  <si>
    <t>SAN FELIPE</t>
  </si>
  <si>
    <t>SAN FERNANDO</t>
  </si>
  <si>
    <t>SAN FRANCISCO</t>
  </si>
  <si>
    <t>SAN GIL</t>
  </si>
  <si>
    <t>SAN JACINTO</t>
  </si>
  <si>
    <t>SAN JACINTO DEL CAUCA</t>
  </si>
  <si>
    <t>SAN JERÓNIMO</t>
  </si>
  <si>
    <t>SAN JOAQUÍN</t>
  </si>
  <si>
    <t>SAN JOSÉ</t>
  </si>
  <si>
    <t>SAN JOSÉ DE LA MONTAÑA</t>
  </si>
  <si>
    <t>SAN JOSÉ DE MIRANDA</t>
  </si>
  <si>
    <t>SAN JOSÉ DE PARE</t>
  </si>
  <si>
    <t>SAN JOSÉ DE URÉ</t>
  </si>
  <si>
    <t>SAN JOSÉ DEL FRAGUA</t>
  </si>
  <si>
    <t>SAN JOSÉ DEL GUAVIARE</t>
  </si>
  <si>
    <t>SAN JOSÉ DEL PALMAR</t>
  </si>
  <si>
    <t>SAN JUAN DE ARAMA</t>
  </si>
  <si>
    <t>SAN JUAN DE BETULIA</t>
  </si>
  <si>
    <t>SAN JUAN DE RIOSECO</t>
  </si>
  <si>
    <t>SAN JUAN DE URABÁ</t>
  </si>
  <si>
    <t>SAN JUAN DEL CESAR</t>
  </si>
  <si>
    <t>SAN JUAN NEPOMUCENO</t>
  </si>
  <si>
    <t>SAN JUANITO</t>
  </si>
  <si>
    <t>SAN LORENZO</t>
  </si>
  <si>
    <t>SAN LUIS</t>
  </si>
  <si>
    <t>SAN LUIS DE CUBARRAL</t>
  </si>
  <si>
    <t>SAN LUIS DE GACENO</t>
  </si>
  <si>
    <t>SAN LUIS DE PALENQUE</t>
  </si>
  <si>
    <t>SAN LUIS DE SINCÉ</t>
  </si>
  <si>
    <t>SAN MARCOS</t>
  </si>
  <si>
    <t>SAN MARTÍN</t>
  </si>
  <si>
    <t>SAN MARTÍN DE LOBA</t>
  </si>
  <si>
    <t>SAN MATEO</t>
  </si>
  <si>
    <t>SAN MIGUEL</t>
  </si>
  <si>
    <t>SAN MIGUEL DE SEMA</t>
  </si>
  <si>
    <t>SAN ONOFRE</t>
  </si>
  <si>
    <t>SAN PABLO</t>
  </si>
  <si>
    <t>SAN PABLO DE BORBUR</t>
  </si>
  <si>
    <t>SAN PEDRO</t>
  </si>
  <si>
    <t>SAN PEDRO DE CARTAGO</t>
  </si>
  <si>
    <t>SAN PEDRO DE LOS MILAGROS</t>
  </si>
  <si>
    <t>SAN PEDRO DE URABÁ</t>
  </si>
  <si>
    <t>SAN PELAYO</t>
  </si>
  <si>
    <t>SAN RAFAEL</t>
  </si>
  <si>
    <t>SAN ROQUE</t>
  </si>
  <si>
    <t>SAN SEBASTIÁN</t>
  </si>
  <si>
    <t>SAN SEBASTIÁN DE BUENAVISTA</t>
  </si>
  <si>
    <t>SAN SEBASTIÁN DE MARIQUITA</t>
  </si>
  <si>
    <t>SAN VICENTE DE CHUCURÍ</t>
  </si>
  <si>
    <t>SAN VICENTE DEL CAGUÁN</t>
  </si>
  <si>
    <t>SAN VICENTE FERRER</t>
  </si>
  <si>
    <t>SAN ZENÓN</t>
  </si>
  <si>
    <t>SANDONÁ</t>
  </si>
  <si>
    <t>SANTA ANA</t>
  </si>
  <si>
    <t>SANTA BÁRBARA</t>
  </si>
  <si>
    <t>SANTA BÁRBARA DE PINTO</t>
  </si>
  <si>
    <t>SANTA CATALINA</t>
  </si>
  <si>
    <t>SANTA FÉ DE ANTIOQUIA</t>
  </si>
  <si>
    <t>SANTA HELENA DEL OPÓN</t>
  </si>
  <si>
    <t>SANTA ISABEL</t>
  </si>
  <si>
    <t>SANTA LUCÍA</t>
  </si>
  <si>
    <t>SANTA MARÍA</t>
  </si>
  <si>
    <t>SANTA MARTA</t>
  </si>
  <si>
    <t>SANTA ROSA</t>
  </si>
  <si>
    <t>SANTA ROSA DE CABAL</t>
  </si>
  <si>
    <t>SANTA ROSA DE OSOS</t>
  </si>
  <si>
    <t>SANTA ROSA DE VITERBO</t>
  </si>
  <si>
    <t>SANTA ROSA DEL SUR</t>
  </si>
  <si>
    <t>SANTA ROSALÍA</t>
  </si>
  <si>
    <t>SANTA SOFÍA</t>
  </si>
  <si>
    <t>SANTACRUZ</t>
  </si>
  <si>
    <t>SANTANA</t>
  </si>
  <si>
    <t>SANTANDER DE QUILICHAO</t>
  </si>
  <si>
    <t>SANTIAGO</t>
  </si>
  <si>
    <t>SANTIAGO DE TOLÚ</t>
  </si>
  <si>
    <t>SANTO DOMINGO</t>
  </si>
  <si>
    <t>SANTO TOMÁS</t>
  </si>
  <si>
    <t>SANTUARIO</t>
  </si>
  <si>
    <t>SAPUYES</t>
  </si>
  <si>
    <t>SARAVENA</t>
  </si>
  <si>
    <t>SARDINATA</t>
  </si>
  <si>
    <t>SASAIMA</t>
  </si>
  <si>
    <t>SATIVANORTE</t>
  </si>
  <si>
    <t>SATIVASUR</t>
  </si>
  <si>
    <t>SEGOVIA</t>
  </si>
  <si>
    <t>SESQUILÉ</t>
  </si>
  <si>
    <t>SEVILLA</t>
  </si>
  <si>
    <t>SIACHOQUE</t>
  </si>
  <si>
    <t>SIBATÉ</t>
  </si>
  <si>
    <t>SIBUNDOY</t>
  </si>
  <si>
    <t>SILOS</t>
  </si>
  <si>
    <t>SILVANIA</t>
  </si>
  <si>
    <t>SILVIA</t>
  </si>
  <si>
    <t>SIMACOTA</t>
  </si>
  <si>
    <t>SIMIJACA</t>
  </si>
  <si>
    <t>SIMITÍ</t>
  </si>
  <si>
    <t>SINCELEJO</t>
  </si>
  <si>
    <t>SIPÍ</t>
  </si>
  <si>
    <t>SITIONUEVO</t>
  </si>
  <si>
    <t>SOACHA</t>
  </si>
  <si>
    <t>SOATÁ</t>
  </si>
  <si>
    <t>SOCHA</t>
  </si>
  <si>
    <t>SOCORRO</t>
  </si>
  <si>
    <t>SOCOTÁ</t>
  </si>
  <si>
    <t>SOGAMOSO</t>
  </si>
  <si>
    <t>SOLANO</t>
  </si>
  <si>
    <t>SOLEDAD</t>
  </si>
  <si>
    <t>SOLITA</t>
  </si>
  <si>
    <t>SOMONDOCO</t>
  </si>
  <si>
    <t>SONSÓN</t>
  </si>
  <si>
    <t>SOPETRÁN</t>
  </si>
  <si>
    <t>SOPLAVIENTO</t>
  </si>
  <si>
    <t>SOPÓ</t>
  </si>
  <si>
    <t>SORA</t>
  </si>
  <si>
    <t>SORACÁ</t>
  </si>
  <si>
    <t>SOTAQUIRÁ</t>
  </si>
  <si>
    <t>SOTARA</t>
  </si>
  <si>
    <t>SUAITA</t>
  </si>
  <si>
    <t>SUAN</t>
  </si>
  <si>
    <t>SUÁREZ</t>
  </si>
  <si>
    <t>SUAZA</t>
  </si>
  <si>
    <t>SUBACHOQUE</t>
  </si>
  <si>
    <t>SUCRE</t>
  </si>
  <si>
    <t>SUESCA</t>
  </si>
  <si>
    <t>SUPATÁ</t>
  </si>
  <si>
    <t>SUPÍA</t>
  </si>
  <si>
    <t>SURATÁ</t>
  </si>
  <si>
    <t>SUSA</t>
  </si>
  <si>
    <t>SUSACÓN</t>
  </si>
  <si>
    <t>SUTAMARCHÁN</t>
  </si>
  <si>
    <t>SUTATAUSA</t>
  </si>
  <si>
    <t>SUTATENZA</t>
  </si>
  <si>
    <t>TABIO</t>
  </si>
  <si>
    <t>TADÓ</t>
  </si>
  <si>
    <t>TALAIGUA NUEVO</t>
  </si>
  <si>
    <t>TAMALAMEQUE</t>
  </si>
  <si>
    <t>TÁMARA</t>
  </si>
  <si>
    <t>TAME</t>
  </si>
  <si>
    <t>TÁMESIS</t>
  </si>
  <si>
    <t>TAMINANGO</t>
  </si>
  <si>
    <t>TANGUA</t>
  </si>
  <si>
    <t>TARAIRA</t>
  </si>
  <si>
    <t>TARAPACÁ</t>
  </si>
  <si>
    <t>TARAZÁ</t>
  </si>
  <si>
    <t>TARQUI</t>
  </si>
  <si>
    <t>TARSO</t>
  </si>
  <si>
    <t>TASCO</t>
  </si>
  <si>
    <t>TAURAMENA</t>
  </si>
  <si>
    <t>TAUSA</t>
  </si>
  <si>
    <t>TELLO</t>
  </si>
  <si>
    <t>TENA</t>
  </si>
  <si>
    <t>TENERIFE</t>
  </si>
  <si>
    <t>TENJO</t>
  </si>
  <si>
    <t>TENZA</t>
  </si>
  <si>
    <t>TEORAMA</t>
  </si>
  <si>
    <t>TERUEL</t>
  </si>
  <si>
    <t>TESALIA</t>
  </si>
  <si>
    <t>TIBACUY</t>
  </si>
  <si>
    <t>TIBANÁ</t>
  </si>
  <si>
    <t>TIBASOSA</t>
  </si>
  <si>
    <t>TIBIRITA</t>
  </si>
  <si>
    <t>TIBÚ</t>
  </si>
  <si>
    <t>TIERRALTA</t>
  </si>
  <si>
    <t>TIMANÁ</t>
  </si>
  <si>
    <t>TIMBÍO</t>
  </si>
  <si>
    <t>TIMBIQUÍ</t>
  </si>
  <si>
    <t>TINJACÁ</t>
  </si>
  <si>
    <t>TIPACOQUE</t>
  </si>
  <si>
    <t>TIQUISIO</t>
  </si>
  <si>
    <t>TITIRIBÍ</t>
  </si>
  <si>
    <t>TOCA</t>
  </si>
  <si>
    <t>TOCAIMA</t>
  </si>
  <si>
    <t>TOCANCIPÁ</t>
  </si>
  <si>
    <t>TOGÜÍ</t>
  </si>
  <si>
    <t>TOLEDO</t>
  </si>
  <si>
    <t>TOLÚ VIEJO</t>
  </si>
  <si>
    <t>TONA</t>
  </si>
  <si>
    <t>TÓPAGA</t>
  </si>
  <si>
    <t>TOPAIPÍ</t>
  </si>
  <si>
    <t>TORIBÍO</t>
  </si>
  <si>
    <t>TORO</t>
  </si>
  <si>
    <t>TOTA</t>
  </si>
  <si>
    <t>TOTORÓ</t>
  </si>
  <si>
    <t>TRINIDAD</t>
  </si>
  <si>
    <t>TRUJILLO</t>
  </si>
  <si>
    <t>TUBARÁ</t>
  </si>
  <si>
    <t>TUCHÍN</t>
  </si>
  <si>
    <t>TULUÁ</t>
  </si>
  <si>
    <t>TUNJA</t>
  </si>
  <si>
    <t>TUNUNGUÁ</t>
  </si>
  <si>
    <t>TÚQUERRES</t>
  </si>
  <si>
    <t>TURBACO</t>
  </si>
  <si>
    <t>TURBANÁ</t>
  </si>
  <si>
    <t>TURBO</t>
  </si>
  <si>
    <t>TURMEQUÉ</t>
  </si>
  <si>
    <t>TUTA</t>
  </si>
  <si>
    <t>TUTAZÁ</t>
  </si>
  <si>
    <t>UBALÁ</t>
  </si>
  <si>
    <t>UBAQUE</t>
  </si>
  <si>
    <t>ULLOA</t>
  </si>
  <si>
    <t>ÚMBITA</t>
  </si>
  <si>
    <t>UNE</t>
  </si>
  <si>
    <t>UNGUÍA</t>
  </si>
  <si>
    <t>UNIÓN PANAMERICANA</t>
  </si>
  <si>
    <t>URAMITA</t>
  </si>
  <si>
    <t>URIBE</t>
  </si>
  <si>
    <t>URIBIA</t>
  </si>
  <si>
    <t>URRAO</t>
  </si>
  <si>
    <t>URUMITA</t>
  </si>
  <si>
    <t>USIACURÍ</t>
  </si>
  <si>
    <t>ÚTICA</t>
  </si>
  <si>
    <t>VALDIVIA</t>
  </si>
  <si>
    <t>VALENCIA</t>
  </si>
  <si>
    <t>VALLE DE SAN JOSÉ</t>
  </si>
  <si>
    <t>VALLE DE SAN JUAN</t>
  </si>
  <si>
    <t>VALLE DEL GUAMUEZ</t>
  </si>
  <si>
    <t>VALLEDUPAR</t>
  </si>
  <si>
    <t>VALPARAÍSO</t>
  </si>
  <si>
    <t>VEGACHÍ</t>
  </si>
  <si>
    <t>VÉLEZ</t>
  </si>
  <si>
    <t>VENADILLO</t>
  </si>
  <si>
    <t>VENECIA</t>
  </si>
  <si>
    <t>VENTAQUEMADA</t>
  </si>
  <si>
    <t>VERGARA</t>
  </si>
  <si>
    <t>VERSALLES</t>
  </si>
  <si>
    <t>VETAS</t>
  </si>
  <si>
    <t>VIANÍ</t>
  </si>
  <si>
    <t>VICTORIA</t>
  </si>
  <si>
    <t>VIGÍA DEL FUERTE</t>
  </si>
  <si>
    <t>VIJES</t>
  </si>
  <si>
    <t>VILLA CARO</t>
  </si>
  <si>
    <t>VILLA DE LEYVA</t>
  </si>
  <si>
    <t>VILLA DE SAN DIEGO DE UBATÉ</t>
  </si>
  <si>
    <t>VILLA DEL ROSARIO</t>
  </si>
  <si>
    <t>VILLA RICA</t>
  </si>
  <si>
    <t>VILLAGARZÓN</t>
  </si>
  <si>
    <t>VILLAGÓMEZ</t>
  </si>
  <si>
    <t>VILLAHERMOSA</t>
  </si>
  <si>
    <t>VILLAMARÍA</t>
  </si>
  <si>
    <t>VILLANUEVA</t>
  </si>
  <si>
    <t>VILLAPINZÓN</t>
  </si>
  <si>
    <t>VILLARRICA</t>
  </si>
  <si>
    <t>VILLAVICENCIO</t>
  </si>
  <si>
    <t>VILLAVIEJA</t>
  </si>
  <si>
    <t>VILLETA</t>
  </si>
  <si>
    <t>VIOTÁ</t>
  </si>
  <si>
    <t>VIRACACHÁ</t>
  </si>
  <si>
    <t>VISTAHERMOSA</t>
  </si>
  <si>
    <t>VITERBO</t>
  </si>
  <si>
    <t>YACOPÍ</t>
  </si>
  <si>
    <t>YACUANQUER</t>
  </si>
  <si>
    <t>YAGUARÁ</t>
  </si>
  <si>
    <t>YALÍ</t>
  </si>
  <si>
    <t>YARUMAL</t>
  </si>
  <si>
    <t>YAVARATÉ</t>
  </si>
  <si>
    <t>YOLOMBÓ</t>
  </si>
  <si>
    <t>YONDÓ</t>
  </si>
  <si>
    <t>YOPAL</t>
  </si>
  <si>
    <t>YOTOCO</t>
  </si>
  <si>
    <t>YUMBO</t>
  </si>
  <si>
    <t>ZAMBRANO</t>
  </si>
  <si>
    <t>ZAPATOCA</t>
  </si>
  <si>
    <t>ZAPAYÁN</t>
  </si>
  <si>
    <t>ZARAGOZA</t>
  </si>
  <si>
    <t>ZARZAL</t>
  </si>
  <si>
    <t>ZETAQUIRA</t>
  </si>
  <si>
    <t>ZIPACÓN</t>
  </si>
  <si>
    <t>ZIPAQUIRÁ</t>
  </si>
  <si>
    <t>ZONA BANANERA</t>
  </si>
  <si>
    <t>32-01-01</t>
  </si>
  <si>
    <t>MINISTERIO DE AMBIENTE Y DESARROLLO SOSTENIBLE - GESTION GENERAL</t>
  </si>
  <si>
    <t>C-123-900-2</t>
  </si>
  <si>
    <t>C-520-900-81</t>
  </si>
  <si>
    <t>C-520-900-82</t>
  </si>
  <si>
    <t>C-520-900-83</t>
  </si>
  <si>
    <t>C-520-900-86</t>
  </si>
  <si>
    <t>C-520-900-87</t>
  </si>
  <si>
    <t>C-520-900-89</t>
  </si>
  <si>
    <t>C-520-900-90</t>
  </si>
  <si>
    <t>C-520-900-93</t>
  </si>
  <si>
    <t>C-520-904-1</t>
  </si>
  <si>
    <t>C-520-906-7</t>
  </si>
  <si>
    <t>C-520-906-9</t>
  </si>
  <si>
    <t>32-04-01</t>
  </si>
  <si>
    <t>FONAM - GESTION GENERAL</t>
  </si>
  <si>
    <t>C</t>
  </si>
  <si>
    <t>Nación</t>
  </si>
  <si>
    <t>Propios</t>
  </si>
  <si>
    <t>CSF</t>
  </si>
  <si>
    <t>SSF</t>
  </si>
  <si>
    <t>CDP</t>
  </si>
  <si>
    <t>METROS CUADRADOS</t>
  </si>
  <si>
    <t>PESOS</t>
  </si>
  <si>
    <t>PORCENTAJE</t>
  </si>
  <si>
    <t>ECONOMIA</t>
  </si>
  <si>
    <t>EFICIENCIA</t>
  </si>
  <si>
    <t>EQUIDAD</t>
  </si>
  <si>
    <t>SOSTENIBILIDAD AMBIENTAL</t>
  </si>
  <si>
    <t>VALORACIÓN DE COSTOS AMBIENTALES</t>
  </si>
  <si>
    <t>EFICACIA</t>
  </si>
  <si>
    <t>COMPETITIVIDAD E INFRAESTRUCTURA ESTRATÉGICAS</t>
  </si>
  <si>
    <t>SEGURIDAD, JUSTICIA Y DEMOCRACIA PARA LA CONSTRUCCIÓN DE PAZ</t>
  </si>
  <si>
    <t>Diseñar e implementar en concertación y coordinación con las autoridades indígenas programas ambientales que rescaten prácticas tradicionales de conservación ancestral en cuanto manejo ambiental de los recursos naturales.</t>
  </si>
  <si>
    <t>Financiar las iniciativas propias de las comunidades indígenas para la realización de planes y proyectos de reforestación, regeneración natural de bosques, cuencas y de mejoramiento ambiental, las cuales podrán ser cofinanciadas por las diferentes autoridades ambientales.</t>
  </si>
  <si>
    <t>Ordenamiento ambiental del territorio a partir de los sistemas de conocimiento indígena como instrumento base para la gestión ambiental en los territorios indígenas.</t>
  </si>
  <si>
    <t xml:space="preserve">Incluir en el proyecto de ley de áreas protegidas la creación de una categoría especial de manejo para los territorios indígenas, así como sus condiciones y características de conservación. </t>
  </si>
  <si>
    <t>Construcción e implementación de programas diferenciados y específicos de restauración eco-sistémica, en territorios indígenas a partir de sus sistemas de ordenamiento ancestral.</t>
  </si>
  <si>
    <t>Procesos de gestión integral del recurso hídrico y los sistemas de cuencas a partir de los conocimientos y el ordenamiento territorial y ancestral de los pueblos indígenas, de manera articulada con el Ministerio de Ambiente y las autoridades ambientales.</t>
  </si>
  <si>
    <t>Creación de líneas de política concertadas para la promoción y desarrollo de programas de turismo desde las comunidades indígenas.</t>
  </si>
  <si>
    <t>Realización de estudios hidrológicos y monitoreo de aguas en territorios indígenas afectados por la minería, en coordinación con las autoridades ambientales.</t>
  </si>
  <si>
    <t xml:space="preserve">Creación de fondos de agua para la conservación de fuentes hidrográficas, en territorios indígenas y en coordinación con las autoridades ambientales. </t>
  </si>
  <si>
    <t>Programa de restauración y conservación de ecosistemas ambiental y culturalmente sensibles.</t>
  </si>
  <si>
    <t>Programa de fortalecimiento y recuperación de hitos culturales de los Pueblos Indígenas.</t>
  </si>
  <si>
    <t>Creación y funcionamiento concertado de un sistema de información geográfico propio de la Comisión Nacional de Territorios Indígenas, articulado al Portal Geográfico Nacional.</t>
  </si>
  <si>
    <t>Adición al concepto en las bases del plan: Crecimiento verde entendido como la perpetuación de los sistemas de conocimiento, los territorios y los modelos de ordenamiento territorial indígena en la medida que sustentan la riqueza y el potencial ambiental estratégico del país.</t>
  </si>
  <si>
    <t xml:space="preserve">Construcción e implementación de una agenda ambiental entre pueblos indígenas y Estado. Coordinación en la definición e implementación de la estrategia REDD+. </t>
  </si>
  <si>
    <t xml:space="preserve">El Ministerio de Ambiente y Desarrollo Sostenible coordinará la identificación e implementación de Programas de Gestión Ambiental Local en las Kumpañy por parte de la Autoridades Ambientales Regionales y Municipales, con base de los resultados del proceso de identificación.  </t>
  </si>
  <si>
    <t>Asuntos internacionales</t>
  </si>
  <si>
    <t>Conocimiento del riesgo de desastre</t>
  </si>
  <si>
    <t>Educación, cultura y participación</t>
  </si>
  <si>
    <t>Apoyar los avances en la planificación del desarrollo, las entidades coordinadoras del PNACC</t>
  </si>
  <si>
    <t>Fortalecimiento de las Corporaciones Autónomas Regionales y las autoridades ambientales urbanas</t>
  </si>
  <si>
    <t>Producción y consumo sostenible, y posconsumo</t>
  </si>
  <si>
    <t>Gestión integral del suelo</t>
  </si>
  <si>
    <t>Negocios verdes</t>
  </si>
  <si>
    <t>Reducción del riesgo de desastre</t>
  </si>
  <si>
    <t>Uso de instrumentos económicos y la valoración de la biodiversidad para promover la conservación y la producción sostenible</t>
  </si>
  <si>
    <t>Gestión integral de residuos</t>
  </si>
  <si>
    <t>Minas y energía</t>
  </si>
  <si>
    <t>Hacienda y crédito público</t>
  </si>
  <si>
    <t>Justicia y seguridad</t>
  </si>
  <si>
    <t>Agricultura</t>
  </si>
  <si>
    <t>Transporte</t>
  </si>
  <si>
    <t>Vivienda, ciudad y territorio</t>
  </si>
  <si>
    <t>Manejo de desastres</t>
  </si>
  <si>
    <t>Salud ambiental</t>
  </si>
  <si>
    <t>Tratamiento de aguas residuales y reciclaje de residuos sólidos</t>
  </si>
  <si>
    <t>Disminución de conflictos socioambientales asociados a la exploración y explotación de hidrocarburos y minerales</t>
  </si>
  <si>
    <t>Reducción del mercurio en la minería de oro artesanal y de pequeña escala</t>
  </si>
  <si>
    <t>Vivienda rural sostenible</t>
  </si>
  <si>
    <t>Innovación y ecoinnovación</t>
  </si>
  <si>
    <t>Turismo sostenible</t>
  </si>
  <si>
    <t>Cadenas de valor industriales eficientes</t>
  </si>
  <si>
    <t>Gestión de pasivos ambientales</t>
  </si>
  <si>
    <t>Gestión integral de la energía en los sectores de minas e hidrocarburos</t>
  </si>
  <si>
    <t>Producción agropecuaria en áreas de vocación, ganadería intensiva con sistemas silvopastoriles y uso eficiente del agua</t>
  </si>
  <si>
    <t>Construcción sostenible</t>
  </si>
  <si>
    <t>Transporte multimodal de carga y transporte urbano sostenible</t>
  </si>
  <si>
    <t>Energías renovables y eficiencia energética</t>
  </si>
  <si>
    <t>Sectores que implementan acciones en el marco de la Estrategia Nacional REDD+</t>
  </si>
  <si>
    <t>POMCA formulados</t>
  </si>
  <si>
    <t>POMIUAC formulados</t>
  </si>
  <si>
    <t>Programas implementados para reducir el consumo y promover la responsabilidad posconsumo</t>
  </si>
  <si>
    <t>Programas de gestión ambiental sectorial formulados</t>
  </si>
  <si>
    <t>Porcentaje de las solicitudes de licencias ambientales y modificaciones a instrumentos competencia de la ANLA resueltas dentro de los tiempos establecidos en la normatividad vigente</t>
  </si>
  <si>
    <t>CAR con calificación superior al 80 % en su evaluación de desempeño</t>
  </si>
  <si>
    <t>Programas que reducen la desforestación, las emisiones de gases de Efecto Invernadero y la degradación ambiental en implementación</t>
  </si>
  <si>
    <t>Herramientas de comunicación, divulgación y educación para la toma de decisiones y la promoción de cultura compatible con el clima, disponibles</t>
  </si>
  <si>
    <t>Número de municipios asesorados por las Autoridades Ambientales para la revisión y ajuste de los Planes de Ordenamiento Territorial (POT), incorporando las determinantes ambientales incluyendo la temática de riesgo</t>
  </si>
  <si>
    <t>Planes de Cambio Climático Departamentales formulados</t>
  </si>
  <si>
    <t>Planes de ordenamiento integrado de unidades ambientales costeras (POMIUAC) formulados</t>
  </si>
  <si>
    <t>Km lineales de costa con paquetes de soluciones integrales para enfrentar la erosión costera</t>
  </si>
  <si>
    <t>Estudios regionales de erosión costera realizados</t>
  </si>
  <si>
    <t>Planes de Ordenamiento y Manejo de Unidades Ambientales Costeras- POMIUACS de la región formulados</t>
  </si>
  <si>
    <t>Fases del programa de eficiencia en el uso de los recursos naturales para sectores competitivos de la región implementados</t>
  </si>
  <si>
    <t>Hectáreas de áreas protegidas de la región de Llanos incorporadas en el SINAP</t>
  </si>
  <si>
    <t>2. PROTEGER Y ASEGURAR EL USO SOSTENIBLE DEL CAPITAL NATURAL Y MEJORAR LA CALIDAD Y LA GOBERNANZA AMBIENTAL</t>
  </si>
  <si>
    <t>3. LOGRAR UN CRECIMIENTO RESILIENTE Y REDUCIR LA VULNERABILIDAD FRENTE A LOS RIESGOS DE DESASTRES Y AL CAMBIO CLIMÁTICO</t>
  </si>
  <si>
    <t>4. PROTECCIÓN Y CONSERVACIÓN DE TERRITORIOS Y ECOSISTEMAS, MITIGACIÓN Y ADAPTACIÓN DEL CAMBIO CLIMÁTICO, ORDENAMIENTO AMBIENTAL, MECANISMOS REDD+ EN TERRITORIOS DE LOS PUEBLOS INDÍGENAS Y DEL PUEBLO RROM</t>
  </si>
  <si>
    <t>1. AVANZAR HACIA UN CRECIMIENTO SOSTENIBLE Y BAJO EN CARBONO</t>
  </si>
  <si>
    <t>1.1 Impulsar la transformación de sectores hacia sendas más eficientes y de bajo carbono</t>
  </si>
  <si>
    <t>1.2 Mejorar la gestión sectorial para la disminución de impactos ambientales y en la salud asociados al desarrollo económico</t>
  </si>
  <si>
    <t>2.1 Conservar y asegurar el uso sostenible del capital natural marino y continental de la nación</t>
  </si>
  <si>
    <t>2.2 Ordenamiento integral del territorio para el desarrollo sostenible</t>
  </si>
  <si>
    <t>2.3 Mejorar la calidad ambiental a partir del fortalecimiento del desempeño ambiental de los sectores productivos, buscando mejorar su competitividad</t>
  </si>
  <si>
    <t>2.4 Consolidar un marco de política de cambio climático buscando su integración con la planificación ambiental, territorial y sectorial</t>
  </si>
  <si>
    <t>2.5 Fortalecimiento institucional y gobernanza, para optimizar el desempeño del SINA, la educación e investigación y la generación de información y conocimiento ambiental</t>
  </si>
  <si>
    <t>3.1 Fortalecer los procesos de la gestión del riesgo: Conocimiento, reducción y Manejo</t>
  </si>
  <si>
    <t>3.2 Fortalecer la planificación del desarrollo con criterios de adaptación al cambio climático</t>
  </si>
  <si>
    <t>3.3 Reducir el riesgo existente, la generación de nuevos riesgos y el impacto de los desastres en los sectores</t>
  </si>
  <si>
    <t>4.1 Pueblos indígenas</t>
  </si>
  <si>
    <t>4.2 Pueblo Rrom</t>
  </si>
  <si>
    <t>Bogotá</t>
  </si>
  <si>
    <t>San Andrés, Providencia y Santa Catalina</t>
  </si>
  <si>
    <t>1. Coordinar desde el Viceministerio de Ambiente y Desarrollo Sostenible el diseño e implementación de políticas e instrumentos para propiciar el crecimiento verde</t>
  </si>
  <si>
    <t>DOCUMENTO</t>
  </si>
  <si>
    <t>1</t>
  </si>
  <si>
    <t>FORTALECIMIENTO ADMINISTRATIVO Y OPERATIVO DE LA  SECRETARIA GENERAL DEL MINISTERIO DE AMBIENTE Y DESARROLLO SOSTENIBLE</t>
  </si>
  <si>
    <t>APOYO AL MINISTERIO EN LA GESTIÓN DE LA NEGOCIACIÓN Y COOPERACION INTERNACIONALES EN MEDIO AMBIENTE Y DESARROLLO SOSTENIBLE Y LA ESTRATEGIA PARA EL INGRESO DE COLOMBIA A LA OCDE</t>
  </si>
  <si>
    <t>DISEÑO E IMPLEMENTACIÓN DE POLÍTICAS Y ACCIONES PARA LA MITIGACIÓN Y ADAPTACIÓN AL CAMBIO CLIMÁTICO, A NIVEL NACIONAL</t>
  </si>
  <si>
    <t>DISEÑO Y FORTALECIMIENTO DE INSTRUMENTOS Y HERRAMIENTAS ECONÓMICAS PARA LA GESTIÓN AMBIENTAL Y FOMENTO DE NEGOCIOS VERDES, A NIVEL NACIONAL</t>
  </si>
  <si>
    <t>FORTALECIMIENTO DE LOS PROCESOS DE PLANEACION, EVALUACION Y SEGUIMIENTO A LA GESTION ADELANTADA POR EL SECTOR AMBIENTAL, A NIVEL NACIONAL</t>
  </si>
  <si>
    <t>DISEÑO INTEGRACIÓN Y FORTALECIMIENTO DE LOS SISTEMAS DE INFORMACIÓN DEL SECTOR DE AMBIENTE Y DESARROLLO SOSTENIBLE, A NIVEL NACIONAL</t>
  </si>
  <si>
    <t>FORTALECIMIENTO DE LA GESTIÓN  INTEGRAL DE LOS  BOSQUES,  BIODIVERSIDAD Y SUS SERVICIOS ECOSISTÉMICOS A NIVEL NACIONAL</t>
  </si>
  <si>
    <t>IMPLEMENTACIÓN DE ESTRATEGIAS PARA LA RESTAURACIÓN, CONSERVACIÓN Y PROTECCIÓN DE LA CUENCA DEL LAGO TOTA Y SU ÁREA DE INFLUENCIA, EN BOYACÁ</t>
  </si>
  <si>
    <t>GESTIÓN ESTRATÉGICA PARA LA DIVULGACIÓN DE POLÍTICAS PÚBLICAS DEL MINISTERIO DE AMBIENTE Y DESARROLLO SOSTENIBLE</t>
  </si>
  <si>
    <t>POLITICA HIDRICA NACIONAL E INSTRUMENTACION</t>
  </si>
  <si>
    <t>ADMINISTRACIÓN DE RECURSOS FONAM POR LA EXPEDICIÓN DE PERMISOS CITES DE IMPORTACIÓN, EXPORTACIÓN Y REEXPORTACIÓN, A NIVEL NACIONAL</t>
  </si>
  <si>
    <t>C-520-900-99</t>
  </si>
  <si>
    <t>DISEÑO E IMPLEMENTACIÓN DE LA POLÍTICA NACIONAL DE CAMBIO CLIMÁTICO EN COLOMBIA</t>
  </si>
  <si>
    <t>C-520-900-100</t>
  </si>
  <si>
    <t>C-520-906-12</t>
  </si>
  <si>
    <t/>
  </si>
  <si>
    <t>EL RETIRO</t>
  </si>
  <si>
    <t>FORTALECIMIENTO DE LA CAPACIDAD DE GESTION DEL MADS PARA EL ORDENAMIENTO AMBIENTAL DEL TERRITORIO Y LA COORDINACION DEL SINA A NIVEL NACIONAL</t>
  </si>
  <si>
    <t>APOYO A LA GESTIÓN AMBIENTAL SECTORIAL Y URBANA, A NIVEL NACIONAL - PREVIO CONCEPTO DNP</t>
  </si>
  <si>
    <t>FORTALECIMIENTO DE LA GESTIÓN DOCUMENTAL DEL MINISTERIO DE AMBIENTE Y DESARROLLO SOSTENIBLE ,  NACIONAL</t>
  </si>
  <si>
    <t>FORTALECIMIENTO DE  LA GESTIÓN AMBIENTAL DEL ESTADO COLOMBIANO SOBRE LAS ZONAS MARINAS Y COSTERAS Y RECURSOS ACUÁTICOS. NACIONAL - PREVIO CONCEPTO DNP</t>
  </si>
  <si>
    <t>ADMINISTRACION DEL FONDO DE COMPENSACION AMBIENTAL PARA PROYECTOS DE INVERSION. DISTRIBUCION COMITE FONDO ARTICULO 24 LEY 344 DE 1996 EN COLOMBIA   - DISTRIBUCION PREVIO CONCEPTO DNP</t>
  </si>
  <si>
    <t>APOYO PARA EL FORTALECIMIENTO DE LA GESTION DEL INSTITUTO AMAZÓNICO DE INVESTIGACIONES CIENTÍFICAS – SINCHI, COLOMBIA</t>
  </si>
  <si>
    <t>APOYO PARA EL FORTALECIMIENTO DE LA GESTIÓN DEL INSTITUTO DE INVESTIGACIONES CIENTÍFICAS MARINAS Y COSTERAS – INVEMAR, COLOMBIA</t>
  </si>
  <si>
    <t>APOYO PARA EL FORTALECIMIENTO DE LA GESTIÓN DEL INSTITUTO DE INVESTIGACIONES AMBIENTALES DEL PACIFICO – IIAP, COLOMBIA - PREVIO CONCEPTO DNP</t>
  </si>
  <si>
    <t>APOYO PARA EL FORTALECIMIENTO DEL INSTITUTO DE INVESTIGACIÓN DE RECURSOS BIOLÓGICOS ALEXANDER VON HUMBOLDT</t>
  </si>
  <si>
    <t>INVESTIGACIÓN BÁSICA Y APLICADA DE LOS RECURSOS NATURALES RENOVABLES Y DEL MEDIO AMBIENTE EN LOS LITORALES Y ECOSISTEMAS MARINOS Y OCEÁNICOS DE INTERÉS NACIONAL</t>
  </si>
  <si>
    <t>ADMINISTRACIÓN DE LAS ÁREAS DEL SISTEMA DE PARQUES NACIONALES NATURALES Y COORDINACIÓN DEL SISTEMA NACIONAL DE ÁREAS PROTEGIDAS A NIVEL NACIONAL</t>
  </si>
  <si>
    <t>FORTALECIMIENTO DE LA CAPACIDAD TECNICA Y ADMINISTRATIVA DE PNN PARA UN EFICIENTE Y EFECTIVO CUMPLIMIENTO DE LOS COMPROMISOS DEL PLAN NACIONAL DE DESARROLLO</t>
  </si>
  <si>
    <t>ADMINISTRACION DE RECURSOS PARA LA EVALUACION Y SEGUIMIENTO DE LA LICENCIA AMBIENTAL EN COLOMBIA. FONDO NACIONAL AMBIENTAL-FONAM</t>
  </si>
  <si>
    <t>DISEÑO ADQUISICIÓN, IMPLEMENTACIÓN Y/U OPERACIÓN DE TECNOLOGÍAS DE LA INFORMACIÓN DE LA AUTORIDAD NACIONAL DE LICENCIAS AMBIENT , , NACIONAL</t>
  </si>
  <si>
    <t>FORTALECIMIENTO DE LA CAPACIDAD INSTITUCIONAL DE LA AUTORIDAD NACIONAL DE LICENCIAS AMBIENTALES – ANLA, PARA RESPONDER ANTE LA DEMANDA DE SOLICITUDES PERMISOS Y TRÁMITES AMBIENTALES,  NACIONAL</t>
  </si>
  <si>
    <t>FORTALECIMIENTO DE LA GESTIÓN DEL CONOCIMIENTO HIDROLÓGICO, METEOROLÓGICO, AMBIENTAL Y CLIMÁTICO</t>
  </si>
  <si>
    <t>ANALISIS Y APOYO A LA GESTION AMBIENTAL DEL MINISTERIO DE AMBIENTE,VIVIENDA Y DESARROLLO TERRITORIAL. FONDO NACIONAL AMBIENTAL - FONAM - PREVIO CONCEPTO DNP</t>
  </si>
  <si>
    <t>ADMINISTRACION DE LOS RECURSOS PROVENIENTES DE LA TASA POR USO DE AGUA EN AREAS DEL SISTEMA DE PARQUES NACIONALES NATURALES DE COLOMBIA</t>
  </si>
  <si>
    <t>ADMINISTRACION DE LOS RECURSOS PROVENIENTES DE URRA PARA EL PNN PARAMILLO</t>
  </si>
  <si>
    <t>APOYO EN LA IMPLEMENTACIÓN DE LAS POLÍTICAS AMBIENTALES DEL PAÍS, QUE CONTRIBUYEN AL CUMPLIMIENTO DE LAS METAS SECTORIALES PND - DISTRIBUCION PREVIO CONCEPTO DNP</t>
  </si>
  <si>
    <t>IMPLEMENTAR EL PLAN DE MANEJO DE LA UNIDAD AMBIENTAL COSTERA DEL DARIÉN EN LA JURISDICCIÓN DE CORPOURABA, EN EL MARCO DE LAS METAS DEL PND 2014-2017</t>
  </si>
  <si>
    <t>ADMINISTRACIÓN DEL FONDO DE COMPENSACIÓN AMBIENTAL. OBRAS DE MITIGACION PARA EL CONTROL DE INUNDACIONES Y SOCAVACIÓN EN LOS MUNICIPIOS DE LA JURISDICCIÓN DE CORPOURABA</t>
  </si>
  <si>
    <t>IMPLEMENTACIÓN DEL PLAN DE MANEJO DE LOS HUMEDALES DEL ATRATO, JURISDICCIÓN DE CORPOURABA</t>
  </si>
  <si>
    <t>PROTECCIÓN INTEGRAL DE AGUAS SUBTERRÁNEAS DE LA REGIÓN DE URABÁ</t>
  </si>
  <si>
    <t>FORTALECIMIENTO OPERACIONAL DEL HOGAR DE PASO DE FAUNA SILVESTRE DE CORPOURABA</t>
  </si>
  <si>
    <t>IMPLEMENTACIÓN DE MEDIDAS DE CONSERVACIÓN Y PROTECCIÓN EN LA CUENCA DEL RIOSUCIO ALTO</t>
  </si>
  <si>
    <t>FORTALECIMIENTO DE LA INFRAESTRUCTURA TECNOLÓGICA DE LA CORPORACIÓN ORIENTADO A LA ESTRATEGIA DE GOBIERNO EN LÍNEA, JURISDICCIÓN DE CORPOURABA</t>
  </si>
  <si>
    <t>FORTALECIMIENTO Y CONSOLIDACIÓN DEL SISTEMA DE AREAS PROTEGIDAS JURISDICCIÓN DE CORPOURABA</t>
  </si>
  <si>
    <t>ANÁLISIS DE AMENAZAS Y RIESGOS EN LOS CENTROS POBLADOS DE LOS MUNICIPIOS DE LA JURISDICCIÓN DE CORPOURABA</t>
  </si>
  <si>
    <t>REFORESTACIÓN DE PLANTACIONES FORESTALES EN ECOSISTEMAS ALTERADOS EN CUENCAS ABASTECEDORAS EN JURISDICCIÓN DE CORPOURABA</t>
  </si>
  <si>
    <t>ADMINISTRACIÓN MANEJO DE UNIDADES AMBIENTALES COSTERAS EN BAHÍA SOLANO, CHOCÓ</t>
  </si>
  <si>
    <t>ADMINISTRACIÓN PARA LA GOBERNANZA FORESTAL EN  EL DEPARTAMENTO DEL CHOCÓ</t>
  </si>
  <si>
    <t>ADMINISTRACIÓN DEL F.C.A. ESTABLECIMIENTO DE PLANTACIONES FORESTALES CON ESPECIES NATIVAS EN EL DEPARTAMENTO DEL CHOCÓ</t>
  </si>
  <si>
    <t>IMPLEMENTACIÓN DEL BIOCOMERCIO Y PRODUCCIÓN SOSTENIBLE EN EL DEPARTAMENTO DEL CHOCÓ.</t>
  </si>
  <si>
    <t>APLICACIÓN DE ESTRATEGIAS DE COMUNICACIÓN, DIVULGACIÓN Y CAPACITACIÓN EN CONOCIMIENTO, CULTURA Y EDUCACIÓN AMBIENTAL EN EL ÁREA DE JURISDICCIÓN DE CODECHOCO</t>
  </si>
  <si>
    <t>FORTALECIMIENTO IMPLEMENTACION DEL SISTEMA DEPARTAMENTAL DE AREAS PROTEGIDAS CHOCÓ</t>
  </si>
  <si>
    <t>DESARROLLO DE ACTIVIDADES DE AISLAMIENTO PARA LA PROTECCION DE NACIMIENTOS DE AGUA UBICADOS EN AREAS DE LOS MUNICIPIOS DE CALIFORNIA, VETAS, SURATA Y TONA DEPARTAMENTO DE SANTANDER</t>
  </si>
  <si>
    <t>IMPLEMENTACIÓN DE INICIATIVAS PARA ADELANTAR PROCESOS DE RESTAURACIÓN AMBIENTAL EN ÁREAS ESTRATÉGICAS EN EL MARCO DEL CONTRATO PLAN SUR</t>
  </si>
  <si>
    <t>IMPLEMENTACIÓN DE TECNOLOGIAS PARA EVITAR LA DEFORESTACIÓN Y OPTIMIZACIÓN DEL USO DE LOS RECURSOS NATURALES CUENCAS DE LOS RIOS GUAITARA, MAYO, JUANAMBÚ Y GUAMUEZ</t>
  </si>
  <si>
    <t>ACTUALIZACIÓN DEL COMPONENTE BIOFISICO EN LA CUENCA HIDROGRÁFICA MIRA MATAJE TUMACO, NARIÑO, OCCIDENTE</t>
  </si>
  <si>
    <t>FORMULACIÓN DE PLANES DE MANEJO Y CONSERVACIÓN DE ESPECIES DE FLORA Y FAUNA AMENAZADAS EN EL DEPARTAMENTO DE NARIÑO</t>
  </si>
  <si>
    <t>RESTAURACION Y CONSERVACION DE ZONAS DE RECARGA HIDRICA EN LAS CUENCAS DE LOS RIOS GUAITARA Y PASTO DEPARTAMENTO DE NARIÑO</t>
  </si>
  <si>
    <t>ADMINISTRACIÓN DEL FCA. FORTALECIMIENTO DE LA GESTION AMBIENTAL EN TRES AREAS PROTEGIDAS EN LA JURISDICCION DE CORPOGUAJIRA LA GUAJIRA</t>
  </si>
  <si>
    <t>ESTUDIO DE LINEA BASE PARA LA DECLARATORIA DE UN AREA PROTEGIDA EN LOS HUMEDALES COSTEROS Y FORMULACION DEL PLAN DE MANEJO RESERVA EL GRAN KAYUUSHI DIBULLA, LA GUAJIRA</t>
  </si>
  <si>
    <t>ESTUDIO DE ZONIFICACION EN LAS AREAS GEOGRAFICAS CON PRADERAS DE PASTOS MARINOS EN EL DEPARTAMENTO DE LA GUAJIRA</t>
  </si>
  <si>
    <t>CONSTRUCCIÓN DE OBRAS PARA  LA MITIGACIÓN DEL RIESGO ASOCIADO EN LA DESEMBOCADURA  DE LA QUEBRADA MOJADA,  SECTOR NUEVO MILENIO, DISTRITO DE SANTA MARTA, DEPARTAMENTO DEL MAGDALENA</t>
  </si>
  <si>
    <t>FORTALECIMIENTO DE LA IMPLEMENTACION DE LAS ESTRATEGIAS DE LA POLITICA NACIONAL DE EDUCACION AMBIENTAL EN EL DEPARTAMENTO DEL MAGDALENA</t>
  </si>
  <si>
    <t>RECUPERACIÓN DE AREAS Y ECOSISTEMAS AFECTADOS EN EL DISTRITO REGIONAL DE MANEJO INTEGRADO COMPLEJO CENAGOSO ZARATE-MALIBU-VELADERO. DRMI-CCZMV, CORREGIMIENTO DE VELADERO EN EL DPTO DEL MAGDALENA JURISDICCION DE CORPAMAG</t>
  </si>
  <si>
    <t>RECUPERACIÓN Y FORTALECIMIENTO PRÁCTICAS TRADICIONALES SOSTENIBLES, SEGURIDAD ALIMENTARIA EN LAS COMUNIDADES INDÍGENAS KICHWA Y COFÁN PUERTO LEGUÍZAMO, PUTUMAYO, AMAZONÍA</t>
  </si>
  <si>
    <t>RESTAURACIÓN DE ÁREAS DEGRADADAS EN ZONAS DE PROTECCIÓN HÍDRICA DE CUENCAS ABASTECEDORAS DE ACUEDUCTOS MUNICIPALES EN TODO EL DEPARTAMENTO DEL GUAVIARE</t>
  </si>
  <si>
    <t>FORTALECIMIENTO DEL EJERCICIO DE LA AUTORIDAD AMBIENTAL PARA EL USO SOSTENIBLE DEL RECURSO HÍDRICO, FLORA Y FAUNA SILVESTRE EN GUAINÍA, GUAVIARE Y VAUPÉS</t>
  </si>
  <si>
    <t>RECUPERACIÓN DE ÁREAS DEGRADADAS POR CULTIVOS ILÍCITOS Y GANADERÍA EXTENSIVA. DEPARTAMENTO DEL GUAVIARE. 2015</t>
  </si>
  <si>
    <t>FORTALECIMIENTO A SECTORES PRODUCTIVOS Y AMBIENTALMENTE SOSTENIBLES EN LA JURISDICCION DE LA CORPORACION CDA</t>
  </si>
  <si>
    <t>IDENTIFICACION, DIAGNOSTICO, SEGUIMIENTO Y CONTROL A ESPECIES CATALOGADAS INVASORAS EN EL AREA DE LA JURISDICCION DE LA CDA</t>
  </si>
  <si>
    <t>ESTUDIO EVALUACION DE POBLACIONES DE FLORA SILVESTRE CONSIDERADA EN ALGUN GRADO DE AMENAZA REGIONAL Y PLANES DE MANEJO PARA SU CONSERVACION EN LOS DEPARTAMENTOS DE GUAINIA, GUAVIARE Y VAUPES</t>
  </si>
  <si>
    <t>IMPLEMENTACIÓN DE ESTRATEGIAS DE EDUCACION AMBIENTAL Y PARTICIPACION COMUNITARIA SOBRE EL CAMBIO CLIMATICO Y GESTION DEL RIESGO EN LA JURISDICCION DE LA CDA</t>
  </si>
  <si>
    <t>FORTALECIMIENTO DE LA UNIDAD AMBIENTAL COSTERA (UAC) DEL CARIBE INSULAR COLOMBIANO PARA LA ADMINISTRACIÓN DEL DESARROLLO SOSTENIBLE DE LA RESERVA DE BIOSFERA SEAFLOWER”</t>
  </si>
  <si>
    <t>IMPLEMENTACIÓN DE ESTRATEGIAS EDUCATIVAS Y DE PARTICIPACIÓN QUE PERMITAN LA INCORPORACIÓN DE UNA CULTURA AMBIENTAL EN LA RESERVA DE BIOSFERA SEAFLOWER</t>
  </si>
  <si>
    <t>ADMINISTRACION FONDO DE COMPENSACION AMBIENTAL. IMPLEMENTACION DE UN PROGRAMA DE ASESORIA EN PRODUCCION Y CONSUMO SOSTENIBLE A SECTORES PRODUCTIVOS DEL DEPARTAMENTO DE SAN ANDRES, PROVIDENCIA Y SANTA CATALINA. ETAPA 2</t>
  </si>
  <si>
    <t>IMPLEMENTACIÓN DE ACCIONES DE RECUPERACIÓN Y REHABILITACIÓN ECOLÓGICA EN ÁREAS PROTECTORAS DE FUENTES HÍDRICAS ABASTECEDORAS EN EL DEPARTAMENTO DEL META</t>
  </si>
  <si>
    <t>PREVENCÍON DE INCENDIOS FORESTALES, REDUCCÍON INTEGRAL DEL RIESGO Y CAMBIO CLIMATICO EN EL DEPARTAMENTO DEL META</t>
  </si>
  <si>
    <t>IMPLEMENTACIÓN DE ESTRATEGIAS PARA LA CONSERVACIÓN DEL RECURSO HÍDRICO PARA CONSUMO HUMANO EN EL DEPARTAMENTO DEL META</t>
  </si>
  <si>
    <t>DESARROLLO PROMOVER ACCIONES PARA LA REDUCCION DE EMISIONES POR DEFORESTACION Y DEGRADACION DE LOS BOSQUES NATURALES EN LOS MUNICIPIOS PUERTO RICO, VISTAHERMOSA, URIBE, MESETAS Y LA MACARENA, META, ORINOQUÍA</t>
  </si>
  <si>
    <t>REFORESTACIÓN PROTECTORA PARA LA RECUPERACIÓN DE LOS BOSQUES EN JURISDICCIÓN DE CORPOMOJANA</t>
  </si>
  <si>
    <t>REFORESTACIÓN PROTECTORA PARA LA RESTAURACIÓN DE LA CUENCA BAJA DEL RÍO SAN JORGE, JURISDICCIÓN DE CORPOMOJANA DEPARTAMENTO DE SUCRE</t>
  </si>
  <si>
    <t>ESTABLECIMIENTO DE PLANTACIONES PROTECTORAS PARA LA RESTAURACIÓN DE LAS MICROCUENCAS DE LOS ARROYOS MONTEALEGRE, SANPABLO Y SANTO DOMINGO, JURISDICCIÓN DE CORPOMOJANA</t>
  </si>
  <si>
    <t>IMPLEMENTACIÓN DE ESTUFAS ECOLÓGICAS COMO MEDIDA PARA LA MITIGACIÓN AL CAMBIO CLIMÁTICO EN LAS COMUNIDADES RURALES DE LA JURISDICCIÓN DE CORPOMOJANA</t>
  </si>
  <si>
    <t>APOYO AL DESARROLLO DE LA GESTIÓN PARA LA RECUPERACIÓN, CONSERVACIÓN Y USO SOSTENIBLE DE LAS ESPECIES DE FAUNA SILVESTRE EN LA JURISDICCIÓN DE CORPOMOJANA.</t>
  </si>
  <si>
    <t>IMPLEMENTACION DE MEDIDAS DE MITIGACION DEL RIESGO EN SEIS (6) SITIOS AFECTADOS POR LA DINAMICA FLUVIAL EN RIOS DEL DEPARTAMENTO DE CASANARE, ORINOQUIA</t>
  </si>
  <si>
    <t>ADMINISTRACIÓN CONTROL Y VIGILANCIA DE LOS RECURSOS NATURALES RENOVABLES, EL MEDIO AMBIENTE Y LA CALIDAD DEL  AIRE EN LA JURISDICCIÓN DE CARSUCRE</t>
  </si>
  <si>
    <t>ADMINISTRACIÓN DEL FONDO DE COMPENSACIÓN AMBIENTAL. PROTECCIÓN INTEGRAL DE AGUAS SUBTERRÁNEAS (PPIAS) EN JURISDICCIÓN DE CARSUCRE.</t>
  </si>
  <si>
    <t>RESTAURACIÓN DE BOSQUES EN LAS ZONAS DE RECARGA DE ACUIFEROS EN LA JURISDICCIÓN DE CARSUCRE (MANTENIMIENTO).</t>
  </si>
  <si>
    <t>CONSOLIDACIÓN DEL SISTEMA SUBREGIONAL DE AREAS PROTEGIDAS EN LA JURISDICCION DE CARSUCRE.</t>
  </si>
  <si>
    <t>IMPLEMENTACIÓN DEL PROCESO DE EDUCACION, COMUNICACIÓN Y PARTICIPACION PARA LA ADAPTACION AL CAMBIO CLIMATICO Y LA GESTION INTEGRAL DEL RIESGO JURISDICCION DE CARSUCRE</t>
  </si>
  <si>
    <t>IMPLEMENTACIÓN DE PROCESOS DE RESTAURACIÓN PASIVA EN 10.000 HECTÁREAS ADQUIRIDAS PARA LA CONSERVACIÓN EN EL DEPARTAMENTO DEL HUILA</t>
  </si>
  <si>
    <t>CONSTRUCCION DE LAS OBRAS REQUERIDAS PARA GARANTIZAR LA SOSTENIBILIDAD DE LA RED DE CAÑOS Y DE LA CUENCA DEL ARROYO LEON BARRANQUILLA, ATLANTICO, CARIBE</t>
  </si>
  <si>
    <t>SISTEMATIZACIÓN Y OPTIMIZACIÓN DE ESTACIONES DE MEDICIÓN QUE REPORTAN CUMPLIMIENTO DE LOS ESTÁNDARES DE CALIDAD DEL AIRE NOBSA</t>
  </si>
  <si>
    <t>DESARROLLO DE ESTRATEGIAS DE GOBERNANZA FORESTAL PARA LA GESTIÓN Y MONITOREO DE LAS COBERTURAS BOSCOSAS DE LA JURISDICCIÓN DE CORPOCHIVOR.</t>
  </si>
  <si>
    <t>IDENTIFICACIÓN Y ACOTAMIENTO DE LA RONDA HÍDRICA DE LOS RÍOS GARAGOA, SÚNUBA, BOSQUE Y BOYACÁ JURISDICCIÓN DE CORPOCHIVOR DEPARTAMENTO DE BOYACÁ</t>
  </si>
  <si>
    <t>CONSTRUCCIÓN DE OBRAS MECÁNICAS Y BIOMECÁNICAS PARA LA MITIGACIÓN DE DESASTRES EN MUNICIPIOS DE LA JURISDICCIÓN DE CORPOCHIVOR DEPARTAMENTO DE BOYACÁ</t>
  </si>
  <si>
    <t>RESTAURACIÓN Y PROTECCIÓN DE ÁREAS DE IMPORTANCIA ECOLÓGICA PARA LA CONSERVACIÓN DEL  RECURSO SUELO Y LAS FUENTES HÍDRICAS DE LA JURISDICCIÓN DE CORPOGUAVIO</t>
  </si>
  <si>
    <t>Año Fiscal:</t>
  </si>
  <si>
    <t>Vigencia:</t>
  </si>
  <si>
    <t>Actual</t>
  </si>
  <si>
    <t>Periodo:</t>
  </si>
  <si>
    <t>Julio</t>
  </si>
  <si>
    <t>UEJ</t>
  </si>
  <si>
    <t>NOMBRE UEJ</t>
  </si>
  <si>
    <t>RUBRO</t>
  </si>
  <si>
    <t>TIPO</t>
  </si>
  <si>
    <t>CTA</t>
  </si>
  <si>
    <t>SUB
CTA</t>
  </si>
  <si>
    <t>OBJ</t>
  </si>
  <si>
    <t>ORD</t>
  </si>
  <si>
    <t>SOR
ORD</t>
  </si>
  <si>
    <t>ITEM</t>
  </si>
  <si>
    <t>SUB
ITEM</t>
  </si>
  <si>
    <t>FUENTE</t>
  </si>
  <si>
    <t>REC</t>
  </si>
  <si>
    <t>SIT</t>
  </si>
  <si>
    <t>DESCRIPCION</t>
  </si>
  <si>
    <t>APR. INICIAL</t>
  </si>
  <si>
    <t>APR. ADICIONADA</t>
  </si>
  <si>
    <t>APR. REDUCIDA</t>
  </si>
  <si>
    <t>APR. VIGENTE</t>
  </si>
  <si>
    <t>APR BLOQUEADA</t>
  </si>
  <si>
    <t>APR. DISPONIBLE</t>
  </si>
  <si>
    <t>COMPROMISO</t>
  </si>
  <si>
    <t>OBLIGACION</t>
  </si>
  <si>
    <t>ORDEN PAGO</t>
  </si>
  <si>
    <t>PAGOS</t>
  </si>
  <si>
    <t>EJECUTOR</t>
  </si>
  <si>
    <t>A-1-0-1-1</t>
  </si>
  <si>
    <t>0</t>
  </si>
  <si>
    <t>10</t>
  </si>
  <si>
    <t>SUELDOS DE PERSONAL DE NOMINA</t>
  </si>
  <si>
    <t>A-1-0-1-4</t>
  </si>
  <si>
    <t>4</t>
  </si>
  <si>
    <t>PRIMA TECNICA</t>
  </si>
  <si>
    <t>A-1-0-1-5</t>
  </si>
  <si>
    <t>5</t>
  </si>
  <si>
    <t>OTROS</t>
  </si>
  <si>
    <t>A-1-0-1-9</t>
  </si>
  <si>
    <t>9</t>
  </si>
  <si>
    <t>HORAS EXTRAS, DIAS FESTIVOS E INDEMNIZACION POR VACACIONES</t>
  </si>
  <si>
    <t>A-1-0-5</t>
  </si>
  <si>
    <t>CONTRIBUCIONES INHERENTES A LA NOMINA SECTOR PRIVADO Y PUBLICO</t>
  </si>
  <si>
    <t>A-2-0-3</t>
  </si>
  <si>
    <t>2</t>
  </si>
  <si>
    <t>3</t>
  </si>
  <si>
    <t>IMPUESTOS Y MULTAS</t>
  </si>
  <si>
    <t>A-2-0-4</t>
  </si>
  <si>
    <t>ADQUISICION DE BIENES Y SERVICIOS</t>
  </si>
  <si>
    <t>A-3-2-1-1</t>
  </si>
  <si>
    <t>11</t>
  </si>
  <si>
    <t>CUOTA DE AUDITAJE CONTRANAL</t>
  </si>
  <si>
    <t>A-3-2-1-18</t>
  </si>
  <si>
    <t>18</t>
  </si>
  <si>
    <t>16</t>
  </si>
  <si>
    <t>FONDO DE COMPENSACION AMBIENTAL DISTRIBUCION COMITE FONDO-MINISTERIO DEL MEDIO AMBIENTE ARTICULO 24 LEY 344 DE 1996.</t>
  </si>
  <si>
    <t>FCA</t>
  </si>
  <si>
    <t>A-3-2-1-23</t>
  </si>
  <si>
    <t>23</t>
  </si>
  <si>
    <t>INST.SINCHI</t>
  </si>
  <si>
    <t>A-3-2-1-24</t>
  </si>
  <si>
    <t>24</t>
  </si>
  <si>
    <t>INSTITUTO DE INVESTIGACIONES AMBIENTALES  DEL PACIFICO.</t>
  </si>
  <si>
    <t>A-3-2-1-25</t>
  </si>
  <si>
    <t>25</t>
  </si>
  <si>
    <t>A-3-2-1-26</t>
  </si>
  <si>
    <t>26</t>
  </si>
  <si>
    <t>A-3-5-1-1</t>
  </si>
  <si>
    <t>MESADAS PENSIONALES</t>
  </si>
  <si>
    <t>A-3-5-1-5</t>
  </si>
  <si>
    <t>BONOS PENSIONALES</t>
  </si>
  <si>
    <t>A-3-5-1-8</t>
  </si>
  <si>
    <t>8</t>
  </si>
  <si>
    <t>CUOTAS PARTES PENSIONALES</t>
  </si>
  <si>
    <t>A-3-6-1-1</t>
  </si>
  <si>
    <t>6</t>
  </si>
  <si>
    <t>SENTENCIAS Y CONCILIACIONES</t>
  </si>
  <si>
    <t>123</t>
  </si>
  <si>
    <t>900</t>
  </si>
  <si>
    <t>SECRETAR.GRAL</t>
  </si>
  <si>
    <t>520</t>
  </si>
  <si>
    <t>81</t>
  </si>
  <si>
    <t>OF.A.INTERNALES</t>
  </si>
  <si>
    <t>14</t>
  </si>
  <si>
    <t>82</t>
  </si>
  <si>
    <t>DIR.C.CLIMATICO</t>
  </si>
  <si>
    <t>83</t>
  </si>
  <si>
    <t>DIR.ORDENAMTO</t>
  </si>
  <si>
    <t>86</t>
  </si>
  <si>
    <t>OF.NEG.VERDES</t>
  </si>
  <si>
    <t>87</t>
  </si>
  <si>
    <t>OF.PLANEACION</t>
  </si>
  <si>
    <t>89</t>
  </si>
  <si>
    <t>OF.TICS</t>
  </si>
  <si>
    <t>90</t>
  </si>
  <si>
    <t>93</t>
  </si>
  <si>
    <t>OF.COMUNICAC.</t>
  </si>
  <si>
    <t>99</t>
  </si>
  <si>
    <t>100</t>
  </si>
  <si>
    <t>904</t>
  </si>
  <si>
    <t>DIR. REC HÍDRICO</t>
  </si>
  <si>
    <t>906</t>
  </si>
  <si>
    <t>7</t>
  </si>
  <si>
    <t>DIR.A.MARINOS</t>
  </si>
  <si>
    <t>15</t>
  </si>
  <si>
    <t>12</t>
  </si>
  <si>
    <t>DIR.BOSQUES</t>
  </si>
  <si>
    <t>C-630-900-11</t>
  </si>
  <si>
    <t>630</t>
  </si>
  <si>
    <t>C-670-900-1</t>
  </si>
  <si>
    <t>670</t>
  </si>
  <si>
    <t>C-670-900-2</t>
  </si>
  <si>
    <t>C-670-900-3</t>
  </si>
  <si>
    <t>C-670-900-5</t>
  </si>
  <si>
    <t>C-670-900-9</t>
  </si>
  <si>
    <t>32-01-02</t>
  </si>
  <si>
    <t>C-520-906-4</t>
  </si>
  <si>
    <t>32-01-04</t>
  </si>
  <si>
    <t>AUTORIDAD NACIONAL DE LICENCIAS AMBIENTALES ANLA</t>
  </si>
  <si>
    <t>A-1-0-1-10</t>
  </si>
  <si>
    <t>OTROS GASTOS PERSONALES - PREVIO CONCEPTO DGPPN</t>
  </si>
  <si>
    <t>A-1-0-2</t>
  </si>
  <si>
    <t>SERVICIOS PERSONALES INDIRECTOS</t>
  </si>
  <si>
    <t>A-3-6-3-26</t>
  </si>
  <si>
    <t>PROVISION PARA GASTOS INSTITUCIONALES Y/O SECTORIALES CONTINGENTES - PREVIO CONCEPTO DGPPN</t>
  </si>
  <si>
    <t>C-520-900-1</t>
  </si>
  <si>
    <t>C-520-900-3</t>
  </si>
  <si>
    <t>C-520-906-1</t>
  </si>
  <si>
    <t>32-02-00</t>
  </si>
  <si>
    <t>INSTITUTO DE HIDROLOGIA, METEOROLOGIA Y ESTUDIOS AMBIENTALES- IDEAM</t>
  </si>
  <si>
    <t>20</t>
  </si>
  <si>
    <t>21</t>
  </si>
  <si>
    <t>A-2-0-4-999</t>
  </si>
  <si>
    <t>999</t>
  </si>
  <si>
    <t>PAGOS PASIVOS EXIGIBLES VIGENCIA EXPIRADAS</t>
  </si>
  <si>
    <t>A-3-4-1-73</t>
  </si>
  <si>
    <t>73</t>
  </si>
  <si>
    <t>INSTITUTO INTERAMERICANO PARA LA INVESTIGACION DEL CAMBIO GLOBAL -IAI-CONTRIBUCION VOLUNTARIA (LEY 304/96)</t>
  </si>
  <si>
    <t>C-520-900-6</t>
  </si>
  <si>
    <t>A-3-6-3-157</t>
  </si>
  <si>
    <t>157</t>
  </si>
  <si>
    <t>TRANSFERIR A LA AUTORIDAD NACIONAL DE LICENCIAS AMBIENTALES ANLA. ARTICULO 96 LEY 633 DE 2000</t>
  </si>
  <si>
    <t>C-520-900-5</t>
  </si>
  <si>
    <t>C-520-900-11</t>
  </si>
  <si>
    <t>C-520-906-6</t>
  </si>
  <si>
    <t>32-08-00</t>
  </si>
  <si>
    <t>CORPORACION AUTONOMA REGIONAL DE LOS VALLES DEL SINU Y SAN JORGE (CVS)</t>
  </si>
  <si>
    <t>32-09-00</t>
  </si>
  <si>
    <t>CORPORACION AUTONOMA REGIONAL DEL QUINDIO (CRQ)</t>
  </si>
  <si>
    <t>32-10-00</t>
  </si>
  <si>
    <t>CORPORACION PARA EL DESARROLLO SOSTENIBLE DEL URABA - CORPOURABA</t>
  </si>
  <si>
    <t>CAR-FCA</t>
  </si>
  <si>
    <t>A-3-2-1-18-2</t>
  </si>
  <si>
    <t>DISTRIBUCION A GASTOS DE FUNCIONAMIENTO - FONDO DE COMPENSACION AMBIENTAL.</t>
  </si>
  <si>
    <t>C-630-900-14</t>
  </si>
  <si>
    <t>C-630-900-17</t>
  </si>
  <si>
    <t>17</t>
  </si>
  <si>
    <t>C-630-900-19</t>
  </si>
  <si>
    <t>19</t>
  </si>
  <si>
    <t>C-630-900-20</t>
  </si>
  <si>
    <t>C-630-900-21</t>
  </si>
  <si>
    <t>C-630-900-22</t>
  </si>
  <si>
    <t>22</t>
  </si>
  <si>
    <t>C-630-900-23</t>
  </si>
  <si>
    <t>C-630-900-24</t>
  </si>
  <si>
    <t>C-630-900-25</t>
  </si>
  <si>
    <t>32-11-00</t>
  </si>
  <si>
    <t>CORPORACION AUTONOMA REGIONAL DE CALDAS (CORPOCALDAS)</t>
  </si>
  <si>
    <t>32-12-00</t>
  </si>
  <si>
    <t>CORPORACION AUTONOMA REGIONAL PARA EL DESARROLLO SOSTENIBLE DEL CHOCO - CODECHOCO</t>
  </si>
  <si>
    <t>A-3-2-1-18-3</t>
  </si>
  <si>
    <t>C-450-900-1</t>
  </si>
  <si>
    <t>450</t>
  </si>
  <si>
    <t>C-520-905-1</t>
  </si>
  <si>
    <t>905</t>
  </si>
  <si>
    <t>C-630-900-18</t>
  </si>
  <si>
    <t>32-13-00</t>
  </si>
  <si>
    <t xml:space="preserve">CORPORACION AUTONOMA REGIONAL PARA LA DEFENSA DE LA MESETA DE BUCARAMANGA CDMB </t>
  </si>
  <si>
    <t>32-14-00</t>
  </si>
  <si>
    <t>CORPORACION AUTONOMA REGIONAL DEL TOLIMA (CORTOLIMA)</t>
  </si>
  <si>
    <t>C-320-900-1</t>
  </si>
  <si>
    <t>320</t>
  </si>
  <si>
    <t>32-15-00</t>
  </si>
  <si>
    <t>CORPORACION AUTONOMA REGIONAL DE RISARALDA (CARDER)</t>
  </si>
  <si>
    <t>32-16-00</t>
  </si>
  <si>
    <t>CORPORACION AUTONOMA REGIONAL DE NARINO (CORPONARINO)</t>
  </si>
  <si>
    <t>A-3-2-1-18-13</t>
  </si>
  <si>
    <t>13</t>
  </si>
  <si>
    <t>32-17-00</t>
  </si>
  <si>
    <t>CORPORACION AUTONOMA REGIONAL DE LA FRONTERA NORORIENTAL (CORPONOR)</t>
  </si>
  <si>
    <t>32-18-00</t>
  </si>
  <si>
    <t>CORPORACION AUTONOMA REGIONAL DE LA GUAJIRA (CORPOGUAJIRA)</t>
  </si>
  <si>
    <t>A-3-2-1-18-15</t>
  </si>
  <si>
    <t>C-630-900-6</t>
  </si>
  <si>
    <t>C-630-900-7</t>
  </si>
  <si>
    <t>C-630-900-8</t>
  </si>
  <si>
    <t>32-19-00</t>
  </si>
  <si>
    <t>CORPORACION AUTONOMA REGIONAL DEL CESAR (CORPOCESAR)</t>
  </si>
  <si>
    <t>32-21-00</t>
  </si>
  <si>
    <t>CORPORACION AUTONOMA REGIONAL DEL CAUCA (CRC)</t>
  </si>
  <si>
    <t>32-22-00</t>
  </si>
  <si>
    <t>CORPORACION AUTONOMA REGIONAL DEL MAGDALENA (CORPAMAG)</t>
  </si>
  <si>
    <t>A-3-2-1-18-14</t>
  </si>
  <si>
    <t>32-23-00</t>
  </si>
  <si>
    <t>CORPORACION PARA EL DESARROLLO SOSTENIBLE DEL SUR DE LA AMAZONIA - CORPOAMAZONIA</t>
  </si>
  <si>
    <t>A-3-2-1-18-6</t>
  </si>
  <si>
    <t>32-24-00</t>
  </si>
  <si>
    <t>CORPORACION  PARA EL DESARROLLO SOSTENIBLE DEL NORTE Y ORIENTE DE LA AMAZONIA - CDA</t>
  </si>
  <si>
    <t>A-3-2-1-18-7</t>
  </si>
  <si>
    <t>C-213-906-1</t>
  </si>
  <si>
    <t>213</t>
  </si>
  <si>
    <t>C-630-900-29</t>
  </si>
  <si>
    <t>29</t>
  </si>
  <si>
    <t>C-630-900-30</t>
  </si>
  <si>
    <t>30</t>
  </si>
  <si>
    <t>C-630-900-31</t>
  </si>
  <si>
    <t>31</t>
  </si>
  <si>
    <t>C-630-900-32</t>
  </si>
  <si>
    <t>32</t>
  </si>
  <si>
    <t>C-630-900-33</t>
  </si>
  <si>
    <t>33</t>
  </si>
  <si>
    <t>32-26-00</t>
  </si>
  <si>
    <t>CORPORACION PARA EL DESARROLLO SOSTENIBLE DEL ARCHIPIELAGO DE SAN ANDRES, PROVIDENCIA Y SANTA CATALINA - CORALINA</t>
  </si>
  <si>
    <t>A-3-2-1-18-8</t>
  </si>
  <si>
    <t>32-27-00</t>
  </si>
  <si>
    <t>CORPORACION PARA EL DESARROLLO SOSTENIBLE DEL AREA DE MANEJO ESPECIAL LA MACARENA - CORMACARENA</t>
  </si>
  <si>
    <t>A-3-2-1-18-9</t>
  </si>
  <si>
    <t>C-630-900-16</t>
  </si>
  <si>
    <t>32-28-00</t>
  </si>
  <si>
    <t>CORPORACION  PARA EL DESARROLLO SOSTENIBLE DE LA MOJANA Y EL SAN JORGE - CORPOMOJANA</t>
  </si>
  <si>
    <t>A-3-2-1-18-10</t>
  </si>
  <si>
    <t>C-213-906-2</t>
  </si>
  <si>
    <t>32-29-00</t>
  </si>
  <si>
    <t>CORPORACION AUTONOMA REGIONAL DE LA ORINOQUIA (CORPORINOQUIA)</t>
  </si>
  <si>
    <t>A-3-2-1-18-20</t>
  </si>
  <si>
    <t>DISTRIBUCION A GASTOS DE FUNCIONAMIENTO - FONDO DE COMPENSACION AMBIENTAL</t>
  </si>
  <si>
    <t>32-30-00</t>
  </si>
  <si>
    <t>CORPORACION AUTONOMA REGIONAL DE SUCRE (CARSUCRE)</t>
  </si>
  <si>
    <t>A-3-2-1-18-11</t>
  </si>
  <si>
    <t>C-213-900-1</t>
  </si>
  <si>
    <t>C-630-900-13</t>
  </si>
  <si>
    <t>32-31-00</t>
  </si>
  <si>
    <t>CORPORACION AUTONOMA REGIONAL DEL ALTO MAGDALENA (CAM)</t>
  </si>
  <si>
    <t>32-32-00</t>
  </si>
  <si>
    <t>CORPORACION AUTONOMA REGIONAL DEL CENTRO DE ANTIOQUIA (CORANTIOQUIA)</t>
  </si>
  <si>
    <t>32-33-00</t>
  </si>
  <si>
    <t>CORPORACION AUTONOMA REGIONAL DEL ATLANTICO - CRA</t>
  </si>
  <si>
    <t>32-34-00</t>
  </si>
  <si>
    <t>CORPORACION AUTONOMA REGIONAL DE SANTANDER (CAS)</t>
  </si>
  <si>
    <t>32-35-00</t>
  </si>
  <si>
    <t>CORPORACION AUTONOMA REGIONAL DE BOYACA (CORPOBOYACA)</t>
  </si>
  <si>
    <t>C-410-900-1</t>
  </si>
  <si>
    <t>410</t>
  </si>
  <si>
    <t>32-36-00</t>
  </si>
  <si>
    <t>CORPORACION AUTONOMA REGIONAL DE CHIVOR (CORPOCHIVOR)</t>
  </si>
  <si>
    <t>A-3-2-1-18-17</t>
  </si>
  <si>
    <t>32-37-00</t>
  </si>
  <si>
    <t>CORPORACION AUTONOMA REGIONAL DEL GUAVIO (CORPOGUAVIO)</t>
  </si>
  <si>
    <t>A-3-2-1-18-21</t>
  </si>
  <si>
    <t>C-213-904-1</t>
  </si>
  <si>
    <t>32-38-00</t>
  </si>
  <si>
    <t>CORPORACION AUTONOMA REGIONAL DEL CANAL DEL DIQUE (CARDIQUE)</t>
  </si>
  <si>
    <t>32-39-00</t>
  </si>
  <si>
    <t>CORPORACION AUTONOMA REGIONAL DEL SUR DE BOLIVAR (CSB)</t>
  </si>
  <si>
    <t>A-3-2-1-18-12</t>
  </si>
  <si>
    <t>No Aplica</t>
  </si>
  <si>
    <t>Complejo de Páramos delimitados a escala 1:25.000.</t>
  </si>
  <si>
    <t>Sitios designados como humedal de importancia internacional Ramsar</t>
  </si>
  <si>
    <t xml:space="preserve">PND - OBJ. 4 </t>
  </si>
  <si>
    <t>SENTENCIA T-025 AUTOS 004 - 145 HCC</t>
  </si>
  <si>
    <t>1. Cumplimiento de funciones o competencias normales para prestar productos y servicios asociadas a los objetivos misionales</t>
  </si>
  <si>
    <t>2. Actividades con metas asociadas a Planes y Programas Estratégicos Institucionales y de Gestión Ambiental Misional de importancia especial</t>
  </si>
  <si>
    <t>3. Actividades con metas-intermedias y de producto del PND (SINERGIA) y compromisos del PND. O consideradas de alta importancia estratégica por el Ministro y sus Directivos</t>
  </si>
  <si>
    <t>Descripcion 2016</t>
  </si>
  <si>
    <t>Otros</t>
  </si>
  <si>
    <t>Aprobaciones emitidas en Comités OCDE</t>
  </si>
  <si>
    <t>Acciones implementadas para  el desarrollo de  temas de Crecimiento Verde</t>
  </si>
  <si>
    <t>NÚMERO</t>
  </si>
  <si>
    <t>OBJETIVO ESTRATÉGICO SECTORIAL/INSTITUCIONAL</t>
  </si>
  <si>
    <t>PLAN DE ACCIÓN</t>
  </si>
  <si>
    <t>Proceso: Gestión Integrada del portafolio de Planes, Programas y Proyectos</t>
  </si>
  <si>
    <t>Vigencia: 2017</t>
  </si>
  <si>
    <t>Código: F-E-DE-GI-02</t>
  </si>
  <si>
    <t>AÑO 2017</t>
  </si>
  <si>
    <t>FOCALIZACIÓN DE LA GESTIÓN</t>
  </si>
  <si>
    <t>TIPO DE PLAN</t>
  </si>
  <si>
    <t>VIGENCIA</t>
  </si>
  <si>
    <t>ENTIDAD/SECTOR</t>
  </si>
  <si>
    <t>OBJETIVO NACIONAL</t>
  </si>
  <si>
    <t>ESTRATEGIA NACIONAL</t>
  </si>
  <si>
    <t>DIRECCIÓN/Oficina RESPONSABLE</t>
  </si>
  <si>
    <t>ACTIVIDAD PRINCIPAL</t>
  </si>
  <si>
    <t>ACTIVIDAD DESAGREGADA</t>
  </si>
  <si>
    <t>ESTRATEGIA SECTORIAL/INSTITUCIONAL</t>
  </si>
  <si>
    <t>LINEA DE GESTIÓN PND</t>
  </si>
  <si>
    <t>PROCESO</t>
  </si>
  <si>
    <t>PESO</t>
  </si>
  <si>
    <t>NOMBRE INDICADOR</t>
  </si>
  <si>
    <t>UNIDAD DE MEDIDA</t>
  </si>
  <si>
    <t>DESCRIPCIÓN / OBSERVACIÓN</t>
  </si>
  <si>
    <t>Meta
Vigencia 2017</t>
  </si>
  <si>
    <t>COMPROMISO PND</t>
  </si>
  <si>
    <t>ARTICULADO PND</t>
  </si>
  <si>
    <t>META SINERGIA NACIONAL</t>
  </si>
  <si>
    <t>META SINERGIA REGIONAL</t>
  </si>
  <si>
    <t>META GRUPO ÉTNICO</t>
  </si>
  <si>
    <t>TABLERO CONTROL MINISTRO</t>
  </si>
  <si>
    <t>POLÍTICA AMBIENTAL</t>
  </si>
  <si>
    <t>OTRAS POLÍTICAS AMBIENTALES</t>
  </si>
  <si>
    <t>COMPROMISO ACUERDOS INTERNACIONALES</t>
  </si>
  <si>
    <t>COMPROMISO AGENDA POST-CONFLICTO</t>
  </si>
  <si>
    <t>COMPROMISOS OCDE</t>
  </si>
  <si>
    <t>GRUPO ÉTNICO</t>
  </si>
  <si>
    <t>FUENTE DEL COMPROMISO ÉTNICO</t>
  </si>
  <si>
    <t>GRUPO POBLACIONAL</t>
  </si>
  <si>
    <t>GÉNERO</t>
  </si>
  <si>
    <t>NÚMERO TOTAL DE LA POBLACIÓN BENEFICIADA</t>
  </si>
  <si>
    <t>REGION(ES) PND</t>
  </si>
  <si>
    <t>DEPARTAMENTO(S)</t>
  </si>
  <si>
    <t>OTROS DEPARTAMENTOS</t>
  </si>
  <si>
    <t>MUNICIPIO(S)</t>
  </si>
  <si>
    <t>OTROS MUNICIPIOS</t>
  </si>
  <si>
    <t>CLASIFICACIÓN DE DESEMPEÑO Y CALIDAD</t>
  </si>
  <si>
    <t>META INDICADOR DE RESULTADO (RELACIONADO)</t>
  </si>
  <si>
    <t>Líder Responsable</t>
  </si>
  <si>
    <t>Entregable ENERO</t>
  </si>
  <si>
    <t>Programación
ENERO</t>
  </si>
  <si>
    <t>Entregable FEBRERO</t>
  </si>
  <si>
    <t>Programación
FEBRERO</t>
  </si>
  <si>
    <t>Entregable MARZO</t>
  </si>
  <si>
    <t>Programación
MARZO</t>
  </si>
  <si>
    <t>Entregable ABRIL</t>
  </si>
  <si>
    <t>Programación
ABRIL</t>
  </si>
  <si>
    <t>Entregable MAYO</t>
  </si>
  <si>
    <t>Programación
MAYO</t>
  </si>
  <si>
    <t>Entregable JUNIO</t>
  </si>
  <si>
    <t>Programación
JUNIO</t>
  </si>
  <si>
    <t>Entregable JULIO</t>
  </si>
  <si>
    <t>Programación
JULIO</t>
  </si>
  <si>
    <t>Entregable AGOSTO</t>
  </si>
  <si>
    <t>Programación
AGOSTO</t>
  </si>
  <si>
    <t>Entregable SEPTIEMBRE</t>
  </si>
  <si>
    <t>Programación
SEPTIEMBRE</t>
  </si>
  <si>
    <t>Entregable OCTUBRE</t>
  </si>
  <si>
    <t>Programación
OCTUBRE</t>
  </si>
  <si>
    <t>Entregable NOVIEMBRE</t>
  </si>
  <si>
    <t>Programación
NOVIEMBRE</t>
  </si>
  <si>
    <t>Entregable DICIEMBRE</t>
  </si>
  <si>
    <t>Programación
DICIEMBRE</t>
  </si>
  <si>
    <t>CRECIMIENTO_VERDE</t>
  </si>
  <si>
    <t>Recomendaciones en materia de politca ambiental, residuos  y sustancias quimicas con planes  acordados y siendo implementados</t>
  </si>
  <si>
    <t xml:space="preserve">Número </t>
  </si>
  <si>
    <t>1.1 Coordinar las actividades de participación en las instancias de temática  Ambiental de la Organización para la Cooperación y el Desarrollo Económico - OCDE dentro del proceso de ingreso a la organización</t>
  </si>
  <si>
    <t xml:space="preserve">1.2 Implementar acciones tendientes a generar  lineamientos, y/o recomendaciones de política en temas estratégicos de Crecimiento Verde </t>
  </si>
  <si>
    <t>Unidad de Medida</t>
  </si>
  <si>
    <t>Fuente Financiación</t>
  </si>
  <si>
    <t>SELECCIONE -&gt; FUENTE FINANCIACIÓN</t>
  </si>
  <si>
    <t>Política Ambiental</t>
  </si>
  <si>
    <t>Grupo Étnico</t>
  </si>
  <si>
    <t>CAMPESINOS</t>
  </si>
  <si>
    <t>COMUNIDADES</t>
  </si>
  <si>
    <t>GREMIOS</t>
  </si>
  <si>
    <t>Grupo Poblacional</t>
  </si>
  <si>
    <t>Género</t>
  </si>
  <si>
    <t>Departamento</t>
  </si>
  <si>
    <t>Municipio</t>
  </si>
  <si>
    <t>Jefe Dirección Cambio Climático</t>
  </si>
  <si>
    <t>Jefe Oficina Asesora de Planeación</t>
  </si>
  <si>
    <t>Jefe Oficina de Asuntos Internacionales</t>
  </si>
  <si>
    <t>Jefe Oficina de Control Interno</t>
  </si>
  <si>
    <t>Jefe Oficina Negocios Verdes y Sostenibles</t>
  </si>
  <si>
    <t>Jefe Oficina Tecnologías de Información y Comunicación</t>
  </si>
  <si>
    <t>Subdirector Administrativo y Financiero</t>
  </si>
  <si>
    <t>PROGRAMACIÓN DE AVANCE ACUMULADO</t>
  </si>
  <si>
    <t>ADMINISTRACIÓN DEL SISTEMA INTEGRADO DE GESTIÓN</t>
  </si>
  <si>
    <t>ADMINISTRACIÓN DEL TALENTO HUMANO</t>
  </si>
  <si>
    <t>ATENCIÓN AL CIUDADANO</t>
  </si>
  <si>
    <t>EVALUACIÓN INDEPENDIENTE</t>
  </si>
  <si>
    <t>GESTIÓN ADMINISTRATIVA Y FINANCIERA</t>
  </si>
  <si>
    <t>GESTIÓN DE INFORMACIÓN Y COMUNICACIONES</t>
  </si>
  <si>
    <t>GESTIÓN DISCIPLINARIA</t>
  </si>
  <si>
    <t>GESTIÓN DOCUMENTAL</t>
  </si>
  <si>
    <t>GESTIÓN INTEGRADA DEL PORTAFOLIO DE PLANES, PROGRAMAS Y PROYECTOS</t>
  </si>
  <si>
    <t>GESTIÓN JURÍDICA</t>
  </si>
  <si>
    <t>INSTRUMENTACIÓN AMBIENTAL</t>
  </si>
  <si>
    <t>NEGOCIACIÓN INTERNACIONAL, RECURSOS DE COOPERACIÓN Y BANCA</t>
  </si>
  <si>
    <t>SOPORTE TÉCNICO DE TIC</t>
  </si>
  <si>
    <t>TOTAL</t>
  </si>
  <si>
    <t>SI APLICA</t>
  </si>
  <si>
    <t>CARLOS BOTERO</t>
  </si>
  <si>
    <t xml:space="preserve">Realizar reunión con equipos técnicos del MADS para revisar plan de ejecución de los proyectos de inversión asociados al cumplimiento de los planes de acción de la OCDE </t>
  </si>
  <si>
    <t>Realizar reunión con Coordinador OCDE de Presidencia para reportar estado de implementación de planes de acciónen cabeza del MADS</t>
  </si>
  <si>
    <t>Realizar reunión de seguimiento a implementación de  planes de acción en cabeza de la DAASU con equipo de químicos y residuos</t>
  </si>
  <si>
    <t xml:space="preserve">Realizar reunión de seguimiento a implementación de  planes de acción de politica ambiental </t>
  </si>
  <si>
    <t>Comité de Residuos.</t>
  </si>
  <si>
    <t xml:space="preserve">Elaborar comunicado al Comité de Químicos de la OCDE que dé cuenta del avance en la implementación de los instrumentos que soliciten sus miembros para otorgar carta de aprobación de dicho Comité </t>
  </si>
  <si>
    <t xml:space="preserve">Elaborar presentación a ser realizada ante miembros del Comité de Política Ambiental de la OCDE con estado de implementación de planes de acción respecto a los instrumentos de política ambiental </t>
  </si>
  <si>
    <t>Atender requerimientos y solicitudes que sean realizadas por los equipos técnicos de la OCDE en relación a acciones que se deban llevar a cabo para dar cumplimiento a lo estipulado por el EPOC y Comité de Químicos</t>
  </si>
  <si>
    <t xml:space="preserve">Realizar reunión con equipos técnicos de químicos, residuos, política ambiental para hacer balance de situación de acceso ante los dos Comités en cabeza del Ministerio luego de haber participado en ambas instancias y recibido decisiones de aprobación/ o no de ingreso a dichos Comités </t>
  </si>
  <si>
    <t>Lanzar la Estrategia Nacional REDD+, desarrollada a través de un proceso participativo nacional (2017)</t>
  </si>
  <si>
    <t>Espacios de participación en los que se dialogue para la contrucción de la ENREDD</t>
  </si>
  <si>
    <t xml:space="preserve"> Lanzamiento  Estrategia Nacional REDD+, desarrollada a través de un proceso participativo nacional (2017)</t>
  </si>
  <si>
    <t>1.3 Acompañamiento a los Institutos de Investigación en la implementación de las prioridades del sector ambiental en su desarrollo técnico y Científico</t>
  </si>
  <si>
    <t xml:space="preserve">Comités Técnicos Interinstitucionales del SINA celebrados. 
</t>
  </si>
  <si>
    <t>Asistencia a juntas directivas de los institutos de investigación</t>
  </si>
  <si>
    <t>Comité técnico realizado</t>
  </si>
  <si>
    <t>2. Coordinar desde el Viceministerio la Articulación entre dependencias del MADS y las entidades relevantes para el alistamiento y la implementación de los acuerdos de la Habana</t>
  </si>
  <si>
    <t>Propuesta de Estartegia  de apoyo a comunidades rurales en Procesos Productivos Sostenibles</t>
  </si>
  <si>
    <t xml:space="preserve">TODOS </t>
  </si>
  <si>
    <t>PABLO SUAREZ</t>
  </si>
  <si>
    <t>Consolidación de la información de los temas desarrollados con las direcciones, Institutos y Corporaciones</t>
  </si>
  <si>
    <t>Propuesta sectorial ambiental de apoyo a comunidades rurales</t>
  </si>
  <si>
    <t xml:space="preserve">Propuesta de ejercicio piloto de implementación de la estrategia sectorial de apoyo a comunidades rurales   </t>
  </si>
  <si>
    <t xml:space="preserve">Informe de estrategia sectorial de apoyo a comunidades rurales implementada y validada   </t>
  </si>
  <si>
    <t>2.1 Coordinar las actividades  tendientes a cumplir los compromisos del MADS en el marco de la matriz de alistamiento e implementación para el posconflicto</t>
  </si>
  <si>
    <t xml:space="preserve">Informe final soporte que evidencia los alcances generados durante el periodo </t>
  </si>
  <si>
    <t>Reuniones para conocer el estado de avance de la implementación de los productos a cargo del MADS en el marco de los acuerdos de la Habana,Interlocución con las entidades a las que el MADS debe prestar apoyo en el marco de la implementación de los acuerdos de la Habana</t>
  </si>
  <si>
    <t>Informe  de avance 25%</t>
  </si>
  <si>
    <t>Informe  de avance 50% Acumulado</t>
  </si>
  <si>
    <t>Informe  de avance 75% Acumulado</t>
  </si>
  <si>
    <t>Informe  de avance 100% Acumulado</t>
  </si>
  <si>
    <t>3. Implementar las lineas de acción del plan estrategico del SIAC</t>
  </si>
  <si>
    <t xml:space="preserve">DORIS POLANIA </t>
  </si>
  <si>
    <t>3.1 Integrar los indicadores ambientales con otros indicadores sectoriales del país (ODS - OCDE)</t>
  </si>
  <si>
    <t>ODS</t>
  </si>
  <si>
    <t>1 Sistema de infromación diseñados, actualizados o en funcionamiento</t>
  </si>
  <si>
    <t>IMPLEMENTACIÓN DE LAS ESTRATEGIAS, INSTRUMENTOS Y RECOMENDACIONES DE LA OCDE EN
MATERIA DE GESTIÓN AMBIENTAL A NIVEL NACIONAL</t>
  </si>
  <si>
    <t>FORTALECIMIENTO DE LOS PROCESOS DE PLANEACION, EFORTALECIMIENTO DE LOS PROCESOS DE PLANEACION, EVALUACION Y SEGUIMIENTO A LA
GESTION ADELANTADA POR EL SECTOR AMBIENTAL, A NIVEL NACIONAL</t>
  </si>
  <si>
    <t>FORTALECIMIENTO DE LA CAPACIDAD DE GESTION DEL MADS PARA EL ORDENAMIENTO AMBIENTAL
DEL TERRITORIO Y LA COORDINACION DEL SINA A NIVEL NACIONAL</t>
  </si>
  <si>
    <t>FORTALECIMIENTO Y CONSOLIDACIÓN DEL SISTEMA DE INFORMACIÓN AMBIENTAL SIAC ,NACIONAL
C-520-900-105
11</t>
  </si>
  <si>
    <t>Fortalecimiento de la gestión integral de los bosques, biodiversidad y sus servicios ecosistémicos a nivel nacional.
11</t>
  </si>
  <si>
    <t>Administración de recursos FONAM por la expedición de permisos a que se refiere la convención CITES a nivel nacional REC 20</t>
  </si>
  <si>
    <t>Administración de recursos FONAM por la expedición de permisos a que se refiere la convención CITES a nivel nacional REC 21</t>
  </si>
  <si>
    <t>BOSQUES</t>
  </si>
  <si>
    <t xml:space="preserve">1. Implementar acciones   dirigidas a reducir la deforestacion </t>
  </si>
  <si>
    <t>1.2 Ejecutar las acciones que son responsabilidad del MADS en la Estrategia de Corresponsabilidad Social en la lucha contra Incendios Forestales</t>
  </si>
  <si>
    <t xml:space="preserve">Acciones ejecutadas  en el  marco de la  estrategia de  corresponsabilidad social  en la lucha  contra  incendios forestales. </t>
  </si>
  <si>
    <t>SI</t>
  </si>
  <si>
    <t>ODS - 6.6.1. Índice global de restauración ecológica; ODS 15.1.1. Superfice forestal como porcentaje de la superficie total</t>
  </si>
  <si>
    <t>AVANCE</t>
  </si>
  <si>
    <t>1.3. Ejecutar las acciones que son responsabilidad del MADS para contribuir al Fortalecimiento de la capacidad para la Administración de Zonas de Reserva Forestal en el país</t>
  </si>
  <si>
    <t>Acciones  ejecutadas  para contribuir al fortalecimiento de la administración de las RFN</t>
  </si>
  <si>
    <t>ODS 15.1. Superficie forestal como porcentaje de la superficie total</t>
  </si>
  <si>
    <t>1.4. Implementar las acciones que son responsabilidad del MADS de la Estrategia Nacional de Reducción de Emisiones por Deforestación y Degradación (REDD+)</t>
  </si>
  <si>
    <t xml:space="preserve"> Continuar apoyando a los sectores que implementan acciones REDD+,  que hace parte de las metas SINERGIA por lo tanto se mantendrá el indicador al que apunta en cuanto a los  Sectores se refiere (sector agropecuario y minero energético). 
</t>
  </si>
  <si>
    <t xml:space="preserve">1.5. Continuar el desarrollo del Inventario Forestal Nacional en conjunto con los institutos adscritos y vinculados al Ministerio </t>
  </si>
  <si>
    <t xml:space="preserve">Avance en el desarrollo del Inventario Forestal Nacional </t>
  </si>
  <si>
    <t>Porcentaje</t>
  </si>
  <si>
    <t>El porcentaje de avance en la implementración del IFN está en el 15% a noviembre de 2016. Dependiendo de los recursos disponibles y de la priorización de actividades que defina el IDEAM y el SINCHI se espera llegar a un porcentaje de avance del 19% para el 2017.
6 acciones implementadas para avanzar en el Inventario Forestal Nacional 2017:
(1) Realizar la selección de los lugares en los cuales se realizarán las actividades de campo durante la implementación del Inventario Forestal Nacional.
(2) Avanzar en el diseño, implementación y administración de la base de datos del Inventario Forestal Nacional.
(3) Adelantar las faenas de campo asociadas con la implementación del Inventario Forestal Nacional en la Amazonía, los Andes, el Caribe, la Orinoquia y el Pacífico colombiano, de manera coordinada con los Institutos de Investigación Ambiental.
(4) Generar indicadores priorizados a partir de datos colectados en campo durante la implementación del Inventario Forestal Nacional.
(5) Generar indicadores sobre la calidad y exactitud de los datos generados durante la implementación del Inventario Forestal Nacional.
(6) Brindar orientación técnica a las CAR, las CDS y demás actores interesados, en temas relacionados con la implementación del Inventario Forestal Nacional.</t>
  </si>
  <si>
    <t>ODS 15.1.1. Superficie forestal como porcentaje de la superficie total</t>
  </si>
  <si>
    <t>1.6. Realizar el acompañamiento de la implementacion de los instrumentos de gobernanza forestal a las Autoridades Ambientales</t>
  </si>
  <si>
    <t xml:space="preserve">Autoridades Ambientales acompañadas en la implementación de instrumentos de gobernanza forestal </t>
  </si>
  <si>
    <t>El MADS está implementando con el apoyo de la Unión Europea el "Contrato de Reforma Sectorial para el Desarrollo Local Sostenible", que contempla la implementación de acciones de fortalecimiento de la Gobernanza Forestal para Colombia.</t>
  </si>
  <si>
    <t xml:space="preserve">1.7. Acompañar la formulación de los programas que reducen la deforestación - PND </t>
  </si>
  <si>
    <t>Programas acompañados para la reducción de la deforestación.</t>
  </si>
  <si>
    <t xml:space="preserve">Se apoyará la implementación de:
1- Programa regional de aprovechamiento maderero y de productos no maderables sostenible en sector forestal.
2. Programa Visión Amazonía </t>
  </si>
  <si>
    <t>6.6.1. Tasa de cambio en la superficie de ecosistemas.  ODS - 15.1.1. Proporción de la superficie del país cubierta por bosque natural
(Meta: De aquí a 2020, proteger y restablecer los ecosistemas relacionados con el agua, incluidos los bosques, las montañas, los humedales, los ríos, los acuíferos y los lagos)</t>
  </si>
  <si>
    <t xml:space="preserve">1. Implementar acciones   dirigidas a reducir la deforestación </t>
  </si>
  <si>
    <t>1.8. Formular la Política Nacional de Lucha contra la Deforestación. (NUEVA)</t>
  </si>
  <si>
    <t>Documento de Política Nacional de Lucha contra la Deforestación formulada</t>
  </si>
  <si>
    <t>En el marco de la Estrategia Nacional REDD+ se y considerando los estudios de motores de deforestación se tiene diseñada la hoja de ruta para la formulación de la Política Nacional de Lucha Contra la Deforestación que estabelce el artículo 174 de la Ley 1753 de 2015. El diseño de la política se hará de manera articulada con los equipos de trabajan la EN REDD+</t>
  </si>
  <si>
    <t>2. Diseñar el programa de monitoreo Nacional de los Ecosistemas en Colombia</t>
  </si>
  <si>
    <t>2.6 Continuar el diseño del Programa de Monitoreo Nacional de Ecosistemas en Colombia</t>
  </si>
  <si>
    <t xml:space="preserve">Teniendo en cuenta los insumos generados por el IDEAM, se dará continuidad a la actividad. </t>
  </si>
  <si>
    <t xml:space="preserve">POLÍTICA NACIONAL PARA. LA GESTIÓN INTEGRAL. DE LA BIODIVERSIDAD. Y SUS SERVICIOS. ECOSISTÉMICOS (PNGIBSE). </t>
  </si>
  <si>
    <t>TODAS</t>
  </si>
  <si>
    <t>Número</t>
  </si>
  <si>
    <t>174  que modifica art 108 de ley 99</t>
  </si>
  <si>
    <t>PSA</t>
  </si>
  <si>
    <t>3. Implementar la estrategia Nacional para la prevención y el Control al trafico ilegal de especies silvestres</t>
  </si>
  <si>
    <t>3.1. C ontinuar con la elaboración de insumos técnicos de la propuesta normativa para la adopción de Salvoconducto Nacional en Linea - SUNL</t>
  </si>
  <si>
    <t xml:space="preserve">Documento de avance en la elaboración de insumos técnicos para la adopción del SUNL </t>
  </si>
  <si>
    <t>3.2. Continuar con el desarrollo de la segunda fase del Portal de Información de Tráfico Ilegal de Especies de Flora y Fauna Silvestre - PIFFS, como medida para el fortalecimiento del Sistema de Información Ambiental para Colombia - SIAC con el apoyo de las entidades del SINA</t>
  </si>
  <si>
    <t xml:space="preserve">Prototipo del Portal de Información de Tráfico Ilegal de Flora y Fauna Silvestre - PIFFS </t>
  </si>
  <si>
    <t>A partir de la propuesta estructural del PIFFS   del desarrollo de la fase 1 realizada durante 2015, y con base en las recomendaciones y diagnóstico realizados durante 2016, se proyecta desarrollar un propotipo del Portal para 2017.</t>
  </si>
  <si>
    <t>3.3. Continuar la ejecución de las acciones que son responsabilidad del MADS para el fortalecimiento de capacidades en control de tráfico ilegal de especies silvestres</t>
  </si>
  <si>
    <t xml:space="preserve">Acciones ejecutadas para el control al tráfico ilegal de especies silvestres </t>
  </si>
  <si>
    <t xml:space="preserve">Las acciones estan enfocadas en implementar la Estrategia Binacional Colombia-Ecuador, Formular la estrategia Colombia-Peru, asi como  dos capacitaciones a los sectores en el marco de los compromisos de las agendas interministeriales </t>
  </si>
  <si>
    <t xml:space="preserve">3.5. Generar lineamientos técnicos para el ajuste normativo para la movilización, transporte y manejo de especies silvestres. (NUEVA) </t>
  </si>
  <si>
    <t>Documento de Lineamientos técnicos generado</t>
  </si>
  <si>
    <t>Con base en la revisión de las normas existentes (resoluciones 438 de 2001, resolución 1029 de 2001 y la 619 de 2002, entre otras) elaborar lineamientos técnicos para  que se realicen ajustes requeridos, de tal forma que exista coherencia entre la normativa y la realidad institucional actual, particularmente con las competencias de ANLA frente a la vigilancia y seguimiento a los zoocriaderos CITES. Debido a que se presentaron cambios se require trabajar en la actualización correspondiente.</t>
  </si>
  <si>
    <t xml:space="preserve">4. Implementar las acciones de competencia del MADS establecidas en el Plan Nacional de Restauración </t>
  </si>
  <si>
    <t>'4.1. Implementar las acciones del  MADS, con relación al Plan Nacional de Restauración</t>
  </si>
  <si>
    <t>Acciones del Plan Nacional de Restauración implementadas</t>
  </si>
  <si>
    <t>Acciones a implementar:  
1. Reporte del número de hectáreas en proceso de restauración
2. Alianzas para implementar acciones de restauración (PNN, CARs, Proyectos regionales)</t>
  </si>
  <si>
    <t>Plan Nacional de Desarrollo Forestal; PNR</t>
  </si>
  <si>
    <t>4.3. Generar los Lineamientos técnicos para  Implementar acciones dirigidas a la  conservación y restauración de poblaciones naturales de especies nativas, especies amenazadas y/o de ecosistemas estratégicos</t>
  </si>
  <si>
    <t>Documento con Lineamientos técnicos generado</t>
  </si>
  <si>
    <t>Con base en la revisión de documentos  aportados por los Institutos, se generará un documento con los lineamientos que coayuden a la conservación y restauración especies nativas, especies amenazadas y/o de ecosistemas estratégicos</t>
  </si>
  <si>
    <t>4.5 Implementar la estrategia de monitoreo de la restauración a escala Nacional.</t>
  </si>
  <si>
    <t xml:space="preserve">Acciones para implementar la estrategia de monitoreo a la restauración </t>
  </si>
  <si>
    <t xml:space="preserve">5. Avanzar en la implementacion de la estrategia Nacional de compensaciones por perdida de Biodiversidad </t>
  </si>
  <si>
    <t>5.1 Realizar acciones para  la formulación e implementación del componente dulce acuícola.</t>
  </si>
  <si>
    <t>Acciones de  formulación e implementación del componente dulce acuícola.</t>
  </si>
  <si>
    <t>6. Implementar la estrategia de bioprospeccion, para el uso sostenible  de la biodiversidad</t>
  </si>
  <si>
    <t>6.1. Realizar acciones encaminadas a la suscripción de acuerdos con personas naturales/jurídicas del orden público o privado para la implementación  de la estrategia de bioprospección.</t>
  </si>
  <si>
    <t>Acuerdos para el desarrollo de proyectos de bioprospección</t>
  </si>
  <si>
    <t xml:space="preserve">Se dará cumplimiento a la meta establecida en el Plan Nacional de Desarrollo. </t>
  </si>
  <si>
    <t>ODS - 15.6.1. Número de instrumentos normativos y de políticas que se han adoptado en Colombia para asegurar la distribución justa y equitativa de los beneficios derivados de la utilización de los recursos genéticos.</t>
  </si>
  <si>
    <t xml:space="preserve">6.3. Continuar la formulación e implementación de la Estrategia Nacional de Bioprospección y Biotecnología. </t>
  </si>
  <si>
    <t>Estrategia Nacional de Bioprospección y Biotecnología en implementación</t>
  </si>
  <si>
    <t xml:space="preserve">Con base en los lineamientos construidos durante 2016 se terminará la formulación y se avanzará en la implementación de la Estrategia Nacional de Bioprospección y Biotecnología </t>
  </si>
  <si>
    <t>6.4 Avanzar en los lineamientos para el inventario de los recursos genéticos</t>
  </si>
  <si>
    <t>7. Avanzar en el proceso de implementacion de la politica Nacional de Gestion Integral de la Biodiversidad y sus Servicios Ecosistemicos</t>
  </si>
  <si>
    <t>7.1. Avanzar en la implementación del Plan Nacional de Biodiversidad.</t>
  </si>
  <si>
    <t>Acciones del Plan Nacional de Biodiversidad implementadas</t>
  </si>
  <si>
    <t>7.2. Ejecutar las acciones que son responsabilidad del MADS en el Plan Nacional de control de las especies introducidas, transplantadas e invasoras.</t>
  </si>
  <si>
    <t>Acciones en el Plan Nacional de control de las especies introducidas, transplantadas e invasoras ejecutadas.</t>
  </si>
  <si>
    <t>Se formularán los planes de manejo de control y erradicación para dos especies invasoras.</t>
  </si>
  <si>
    <t>7.3. Adelantar acciones para Fortalecer el Sistema Nacional de Bioseguridad en el ámbito ambiental - (Protocolo de Cartagena).</t>
  </si>
  <si>
    <t>Acciones para Fortalecer el Sistema Nacional de Bioseguridad adelantadas.</t>
  </si>
  <si>
    <t xml:space="preserve">Se adelantaran las siguientes acciones:
1. Atender las notificación de la Secretaria del Convenio. 
2. Desarrollar un documento de criterios técnicos en materia de bioseguridad 
3. Atender las reuniones del Sistema Nacional de Bioseguridad.
4. Atender las evaluación de riesgo de ingreso
5. Generar y normar la metodológia de ánalisis de riesgo para organismos genéticamente modificados con fines ambientales. </t>
  </si>
  <si>
    <t>8. Diseñar y acompañar la implementación de programas de uso sostenible y actividades productivas</t>
  </si>
  <si>
    <t>8.1. Continuar la formulación de  los programas ambientales  que rescaten las prácticas tradicionales bajo los lineamientos de manejo para el aprovechamiento sostenible de la biodiversidad por parte de comunidades indígenas para garantizar la seguridad alimentaria.</t>
  </si>
  <si>
    <t>Programas ambientales para pueblos indigenas formulados</t>
  </si>
  <si>
    <t xml:space="preserve">
Convenio Universidad Nacional para implementar medidas de manejo de especies de fauna y flora presentes en resguardos indígenas , usadas por comunidades rurales y objeto de tráfico ilegal</t>
  </si>
  <si>
    <t>ODS - 15.8.1. Número de instrumentos normativos y de políticas adoptados sobre prevención o control de especies exóticas invasoras; 15.5.1. Porcentaje de especies amenazadas con medidas de conservación y manejo en ejecución; 15.9.1. Número de acciones encaminadas al cumplimiento de la meta 2 enmarcadas en el Plan de acción de la politica nacional para la GIBSE</t>
  </si>
  <si>
    <t>8.2. Continuar con el establecimiento de criterios técnicos requeridos para la adopción de las medidas necesarias para la protección de especies  silvestres de la biodiversidad.</t>
  </si>
  <si>
    <t>Documento de criterios para protección de especies silvestres</t>
  </si>
  <si>
    <t>9. Formular e implementar estrategias para la conservación, restauración y uso sostenible de los ecosistemas y servicios ecosistémicos del país</t>
  </si>
  <si>
    <t>9.1. Ejecutar las acciones correspondientes al MADS  para la conservación de la biodiversidad y sus servicios Ecosistémicos en los ecosistemas estratégicos para garantizar su disponibilidad a futuro.</t>
  </si>
  <si>
    <t>Complejo de páramos delimitados</t>
  </si>
  <si>
    <t>Conpes para la protección y conservación de los Ecosistemas de páramos</t>
  </si>
  <si>
    <t>ODS - 15.1.2. Proporción de ecosistemas importantes para la diversidad biológica representados en áreas protegidas.</t>
  </si>
  <si>
    <t>9.2. Ejecutar las acciones correspondientes al MADS  en la Implementación de las estrategias de conservación in situ complementarias a las áreas protegidas del  Decreto 2372.</t>
  </si>
  <si>
    <t>Ecosistemas de humedales designados como sitios RAMSAR</t>
  </si>
  <si>
    <t>Con base en la información disponible se evaluarán y priorizarán las acciones tendientes a la designación del Complejo Lagunar de Tarapoto.</t>
  </si>
  <si>
    <t>6.6.1. Tasa de cambio en la superficie de ecosistemas. 
(Meta: De aquí a 2020, proteger y restablecer los ecosistemas relacionados con el agua, incluidos los bosques, las montañas, los humedales, los ríos, los acuíferos y los lagos)</t>
  </si>
  <si>
    <t>10. Fortalecer institucionalmente la gestion integral de los bosques, la biodiversidad y sus servicios ecosistemicos</t>
  </si>
  <si>
    <t xml:space="preserve">10.1. Atender oportunamente las solicitudes de trámites y permisos especiales  relacionados con la biodiversidad. </t>
  </si>
  <si>
    <t xml:space="preserve">Solicitudes atendidas </t>
  </si>
  <si>
    <t>CONPES 3760 DE 2013</t>
  </si>
  <si>
    <t>DECISIÓN ANDINA 391 DE 1996 (Resolución 415 de 1996), CITES (Ley 17 de 1981), CBD</t>
  </si>
  <si>
    <t>10.2. Continuar con el apoyo a la gestión de la Dirección de Bosques, Biodiversidad y Servicios Ecosistémicos en el cumplimiento de las estrategias y objetivos propuestos.</t>
  </si>
  <si>
    <t xml:space="preserve">Acciones de apoyo para  la gestión de la Dirección de Bosques, Biodiversidad y Servicios Ecosistémicos </t>
  </si>
  <si>
    <t>Acciones de apoyo para  la gestión de la Dirección de Bosques, Biodiversidad y Servicios Ecosistémicos en el cumplimiento de las estrategias y objetivos propuestos</t>
  </si>
  <si>
    <t>DAMCRA</t>
  </si>
  <si>
    <t>1. Incorporar dentro del ordenamiento ambiental del territorio los ecosistemas marinos, costeros e insulares</t>
  </si>
  <si>
    <t>Planes De Manejo De Unidades Ambientales Costeras FORMULADOS</t>
  </si>
  <si>
    <t>Ana Maria Gonzalez</t>
  </si>
  <si>
    <t>1.2. Ejecutar acciones técnicas y financieras para la formulación de POMIUACS</t>
  </si>
  <si>
    <t>Acciones técnicas y financieras para la formulación de POMIUACS ejecutadas</t>
  </si>
  <si>
    <t xml:space="preserve">0900G056 Planes De Manejo De Unidades Ambientales Costeras Apoyados En La Formulación    </t>
  </si>
  <si>
    <t>1.3 Desarrollar Marco conceptual y legal respecto al ordenamiento de las unidades ambientales oceánicas</t>
  </si>
  <si>
    <t>Marco conceptual y legal respecto al ordenamiento de las unidades ambientales oceánicas desarrollado</t>
  </si>
  <si>
    <t>2. Diseñar, coordinar y fortalecer programas de conservación y restauración de ecosistemas marinos, costeros e insulares</t>
  </si>
  <si>
    <t>Programas de conservación y restauración de ecosistemas marinos, costeros e insulares implementados</t>
  </si>
  <si>
    <t>2.1. Asistir técnicamente en la Implementación de los protocolos de Restauración de ecosistemas marinos y costeros</t>
  </si>
  <si>
    <t>Paola Saenz</t>
  </si>
  <si>
    <t>2.3. Desarrollar lineamientos para el manejo de ecosistemas estratègicos</t>
  </si>
  <si>
    <t>lineamientos para el manejo de ecosistemas estratègicos</t>
  </si>
  <si>
    <t>Documento de la  Ruta de consulta previa de los instrumentos de planificación del AMP del Archipiélago de Nuestra Señora del Rosario y San Bernardo implementada</t>
  </si>
  <si>
    <t>Gustavo Lacera</t>
  </si>
  <si>
    <t>Martha Arteaga</t>
  </si>
  <si>
    <t xml:space="preserve">3. Formular e implementar medidas de manejo para la conservación de los recursos hidrobiológicos  </t>
  </si>
  <si>
    <t xml:space="preserve"> Medidas de manejo para la conservación de los recursos hidrobiológicos implementados</t>
  </si>
  <si>
    <t>3.2. Realizar acciones para el inicio de la actualización del libro rojo de invertebrados de Colombia</t>
  </si>
  <si>
    <t>Heins Bent</t>
  </si>
  <si>
    <t xml:space="preserve">3.3 Realizar Diagnostico del estado poblacional de  recursos hidrobiológicos asociados con los ecosistemas marinos, costeros e insulares de Colombia </t>
  </si>
  <si>
    <t>3.4. Realizar Seguimiento a las medidas y estrategias de manejo y conservación de los recursos acuáticos presentes en los ecosistemas marinos costeros e insulares de Colombia</t>
  </si>
  <si>
    <t>Documento técnico con seguimeinto a las medidas y estrategias de manejo y conservación de los recursos acuáticos presentes en los ecosistemas marinos costeros e insulares de Colombia</t>
  </si>
  <si>
    <t>4. Establecer lineamientos técnicos para el uso y manejo integral de los servicios ecosistémicos acuáticos, marinos y costeros</t>
  </si>
  <si>
    <t>Lineamientos formulados</t>
  </si>
  <si>
    <t>4.1.Identificación de propuestas de actividades alternativas  productivas sostenibles</t>
  </si>
  <si>
    <t>Documento técnico sobre identificación de sistema productivo sostenible</t>
  </si>
  <si>
    <t>4.2. implementar lineamientos ambientales para el desarrollo de actividades productivas sectoriales que se realizan en los espacios oceánicos y las zonas costeras</t>
  </si>
  <si>
    <t>´1</t>
  </si>
  <si>
    <t>Lineamientos ambientales para el desarrollo de actividades productivas sectoriales que se realizan en los espacios oceánicos y las zonas costeras implementados</t>
  </si>
  <si>
    <t xml:space="preserve">5. Implementar el Programa Nacional para la Investigación, Prevención, Reducción y Control de Fuentes Terrestres y Marinas de Contaminación al Mar - PNICM </t>
  </si>
  <si>
    <t>acciones implementadas</t>
  </si>
  <si>
    <t>5. Implementar el Programa Nacional para la Investigación, Prevención, Reducción y Control de Fuentes Terrestres y Marinas de Contaminación al Mar - PNICM</t>
  </si>
  <si>
    <t>5.2 Adelantar diagnostico de residuos y microplasticos en las zonas marinas</t>
  </si>
  <si>
    <t xml:space="preserve">Documento técnico sobre diagnóstico de residuos y microplasticos en zonas marinas. </t>
  </si>
  <si>
    <t>5.5 Desarrollar herramientas normativas  calidad y uso de agua y sedimentos marinos y costeros</t>
  </si>
  <si>
    <t>5.3 Formulación de lineamientos técnicos para la evaluación y monitoreo de aguas y sedimentos marinos</t>
  </si>
  <si>
    <t>Numero</t>
  </si>
  <si>
    <t>6. Implementar Medidas de adaptación basadas en ecosistemas</t>
  </si>
  <si>
    <t>Medidas de adaptación basadas en ecosistemas, implementadas</t>
  </si>
  <si>
    <t>6.1 apoyar el diseño y la promoción de las medidas de adaptación basadas en ecosistemas</t>
  </si>
  <si>
    <t>Margarita Gnecco</t>
  </si>
  <si>
    <t>7. Realizar el diagnóstico de riesgo ecológico y ambiental en las CAR costeras</t>
  </si>
  <si>
    <t>Documentos técnicos</t>
  </si>
  <si>
    <t>7.3. Elaborar mapas de sensibilidad ambiental - hidrocarburos costa afuera</t>
  </si>
  <si>
    <t>Documento técnico con la elaboración d mapas de sensibilidad ambiental - hidrocarburos costa afuera</t>
  </si>
  <si>
    <t>7.4. Apoyar la revisión generación y actualización de políticas ambientales y reglamentación reglamentación  relacionadas con riesgo.</t>
  </si>
  <si>
    <t>Informe técnico de la la revisión generación y actualización de políticas ambientales y reglamentación relacionadas con riesgo.</t>
  </si>
  <si>
    <t>7.5. Realizar diagnóstico de Pasivos ambientales relacionados con el ámbito marinos costeros</t>
  </si>
  <si>
    <t>Documento técnico con Pasivos ambientales relacionados con el ámbito marinos costeros diagnosticados</t>
  </si>
  <si>
    <t>8. Implementar programas de prevención, erradicación y control de especies exoticas invasoras marinas</t>
  </si>
  <si>
    <t>8.2 Formular análisis de riesgo de especies exóticas invasoras marinas</t>
  </si>
  <si>
    <t>análisis de riesgo de especies exóticas invasoras marinas Implementado</t>
  </si>
  <si>
    <t>8.4  Implementar medidas o estrategias de control a especies exóticas invasoras</t>
  </si>
  <si>
    <t>9. Implementación de procesos de integración y coordinación de diferentes mecanismos y espacios de participación en el manejo costero, marino e insular a nivel intrenacional, nacional, regional y local</t>
  </si>
  <si>
    <t>Procesos implementados</t>
  </si>
  <si>
    <t>Andrea Ramirez</t>
  </si>
  <si>
    <t>Documento técnico</t>
  </si>
  <si>
    <t>Reuniones atendidas</t>
  </si>
  <si>
    <t>1000G302 Reuniones atendidas</t>
  </si>
  <si>
    <t>10. Implementar un sistema soporte para la toma de decisiones marinas, costeras e insulares</t>
  </si>
  <si>
    <t>Sistemas en funcionamiento</t>
  </si>
  <si>
    <t>Jan Rehder</t>
  </si>
  <si>
    <t>10.1 Fortalecer la herramienta de soporte para la toma de decisiones para el componente marino, costeros e insular</t>
  </si>
  <si>
    <t>0900G110 – Sistemas de Información DiseñadosActualizados o en Funcionamiento</t>
  </si>
  <si>
    <t>FORTALECIMIENTO  DE LA GSTIÓN  AMBIENTAL DEL ESTADO COLOMBIANO SOBRE LAS ZONAS MARINAS Y OSTERAS Y RECURSOS ACUATICOS , NACIONAL</t>
  </si>
  <si>
    <t>DGIRH</t>
  </si>
  <si>
    <t>AP1. Liderar y promover el desarrollo de los  Planes Estratégicos de las Macrocuencas</t>
  </si>
  <si>
    <t>Proyectos de implementación de los acuerdos intersectoriales, en ejecución</t>
  </si>
  <si>
    <t xml:space="preserve">AD1.1 Poner en marcha los Consejos Ambientales Regionales de Macrocuencas </t>
  </si>
  <si>
    <t>Consejos Ambientales Regionales de Macrocuencas convocados</t>
  </si>
  <si>
    <t>AD1.2 Desarrollar los criterios relacionados con la regulación hídrica establecidos en los lineamientos definidos en los Planes Estrategico de Macrocuencas</t>
  </si>
  <si>
    <t xml:space="preserve">Lineamientos para la Regulación Hidrica  orientados a los componentes de conservación y restauracin de ecosistemas estrategicos desarrollados </t>
  </si>
  <si>
    <t>AP2. Promover los procesos de Ordenación y Manejo Cuencas</t>
  </si>
  <si>
    <t xml:space="preserve">Planes de Ordenación y Manejo de Cuencas Hidrográficas elaborados y/o en implementación con asistencia técnica por parte del MADS  </t>
  </si>
  <si>
    <t xml:space="preserve">
AD 2.1 Asistir a las Autoridades Ambientales en la implementación de los lineamientos técnicos definidos por el MADS en los procesos de ordenación y manejo de cuencas hidrográficas con y sin presencia de grupos étnicos </t>
  </si>
  <si>
    <t>Asistencia técnica a las Corporaciones para la elaboración de POMCAs realizadas</t>
  </si>
  <si>
    <t>AD 2.5 Coordinar la Participación del MADS en las Comisiones Conjuntas que preside y Comités Técnicos de las mismas  para el ordenación y manejo de cuencas hidrográficas.</t>
  </si>
  <si>
    <t>Reuniones de Comisión Conjunta y/o Comité Técnico de Comisión Conjunta realizadas</t>
  </si>
  <si>
    <t>AD 2.6 Validar los lineamientos técnicos para la incorporación de la gestión del cambio climático en los POMCA</t>
  </si>
  <si>
    <t>Proyecto piloto de implementación de lineamientos técnicos que incorporan la gestión del cambio climático en los POMCA</t>
  </si>
  <si>
    <t>AP3. Desarrollar y promover la implementación de los criterios para la gestión de las Aguas Subterráneas del País</t>
  </si>
  <si>
    <t xml:space="preserve"> Planes de Manejo de Acuiferos en implementación
con asistencia técnica por parte del MADS </t>
  </si>
  <si>
    <t>AD3.2 Avanzar en la implementación de las líneas estrategicas del PNASUB: conocimiento e investigación, monitoreo y sistema de información, fortalecimiento institucional, y manejo y aprovechamiento del recurso hídrico subterraneo.</t>
  </si>
  <si>
    <t>Proyecto de implementación de lineas de acción estrategicas del PNASUB desarrollado</t>
  </si>
  <si>
    <t>AP4. Definir y promover el desarrollo del instrumento técnico para el manejo ambiental de microcuencas</t>
  </si>
  <si>
    <t>Soporte técnico definido para formulación de los Planes de Manejo Ambiental de Microcuencas</t>
  </si>
  <si>
    <t>AD4.1 Realizar la definición y socialización de los lineamientos técnicos  para la formulación de los Planes de Manejo Ambiental de Microcuencas</t>
  </si>
  <si>
    <t xml:space="preserve">Mesas de trabajo para la socialización,  retroalimentación y estructuración para los Planes de Manejo Ambiental de Microcuencas  </t>
  </si>
  <si>
    <t>AP5. Definir y promover instrumentos técnicos para el acotamiento de la ronda hídrica de las corrientes y cuerpos de agua en Colombia</t>
  </si>
  <si>
    <t xml:space="preserve">Documento de  respuesta a la consulta publica </t>
  </si>
  <si>
    <t>AD5.1 Asistir  técnicamente a los actores claves de la GIRH sobre  el acotamiento de la ronda hídrica en el marco de la expedición del acto administrativo.</t>
  </si>
  <si>
    <t>Actas de retroalimentación de mesas de trabajo</t>
  </si>
  <si>
    <t xml:space="preserve">
AP6. Generar estrategias que permitan promover la optimización de la demanda del recurso hídrico en el país</t>
  </si>
  <si>
    <t xml:space="preserve"> Estrategia para la gestión urbana del agua Fase I  en desarrollo</t>
  </si>
  <si>
    <t>AD6.1 Desarrollar un proyecto para la gestión urbana del agua en marco del Uso eficiente y ahorro del agua</t>
  </si>
  <si>
    <t>Experiencia documentada de gestión urbana del agua</t>
  </si>
  <si>
    <t>AP8. Promover y apoyar la gestion para el mejoramiento de la calidad del Recurso Hídrico</t>
  </si>
  <si>
    <t xml:space="preserve">
Cuerpos de agua con intrumentos técnicos para su administración</t>
  </si>
  <si>
    <t>AD8.1 Validar y armonizar instrumentos de administración del recurso hídrico para el mejoramiento de la calidad del agua con las Autoridades Ambientales</t>
  </si>
  <si>
    <t xml:space="preserve">Proyectos piloto desarrollados </t>
  </si>
  <si>
    <t>AD8.2 Realizar la definición, concertación y socialización de lineamientos técnicos y normativos con actores de interes para la administración del RH</t>
  </si>
  <si>
    <t>Propuestas de instrumentos técnicos y normativos definidos</t>
  </si>
  <si>
    <t xml:space="preserve">AP9. Fortalecer capacidades regionales para la generación de conocimiento y gestiòn de la informaciòn en la Gestiòn Integral del Recurso Hìdrico
</t>
  </si>
  <si>
    <t xml:space="preserve">Información cargada en el SIRH por las Autoridades Ambientales </t>
  </si>
  <si>
    <t>AP9. Fortalecer capacidades regionales para la generación de conocimiento y gestiòn de la informaciòn en la Gestiòn Integral del Recurso Hìdrico</t>
  </si>
  <si>
    <t xml:space="preserve">AD9.1 Elaborar propuesta de lineamientos técnicos para la Formulaciòn de  los Programas Regional de Monitoreo del Recurso Hìdrico en el marco del Programa Nacional de Monitoreo
</t>
  </si>
  <si>
    <t>Propuesta de lineamientos técnicos para la Formulaciòn de los Programas Regionales de Monitoreo del Recurso Hìdrico elaborada</t>
  </si>
  <si>
    <t>AP9.2 Apoyar el fortalecimiento de  las capacidades técnicas y tecnológicas para la gestión de la información asociada al recurso hídrico</t>
  </si>
  <si>
    <t xml:space="preserve">
Mesas regionales de asistencia técnica a las Autoridades Ambientales para cargue de datos al SIRH</t>
  </si>
  <si>
    <t xml:space="preserve">AP9.4 Elaborar y desarrollar propuesta de lineamientos técnicos  para la formulación del  Programa de Investigación para la Gestión Integral del Recurso Hidrico </t>
  </si>
  <si>
    <t>AP12. Promover estretegias nacionales de comunicación, divulgación y cualificación de actores para el fortalecimiento de capacidades en la Gestiòn Integral del Recurso Hídrico</t>
  </si>
  <si>
    <t xml:space="preserve">Visitas de usuarios al Observatorio Colombiano de Gobernaza del Agua -OCGA </t>
  </si>
  <si>
    <t>AD12.1 Desarrollar acciones de la estrategia de educación y formación para la Gestión Integral del Recurso Hídrico</t>
  </si>
  <si>
    <t>Acciones de la estrategia de educación y formación para la Gestión Integral del Recurso Hídrico desarrolladas</t>
  </si>
  <si>
    <t>AD12.2 Generar acciones de comunicación  y divulgación para la Gestión Integral del Recurso Hídrico</t>
  </si>
  <si>
    <t>Acciones generadas de comunicación  y divulgación para la Gestión Integral del Recurso Hídrico</t>
  </si>
  <si>
    <t>AD12.3 Apoyar el fortalecimiento del Observatorio Colombiano de Gobernaza del Agua -OCGA para los actores de la Gestión Integral del Recurso Hídrico</t>
  </si>
  <si>
    <t xml:space="preserve">Acciones desarrolladas para el ortalecimiento del Observatorio Colombiano de Gobernaza del Agua -OCGA </t>
  </si>
  <si>
    <t>AP13. Desarrollar y promover la cultura del agua, particpación de actores y transformación de conflictos del asociados al agua</t>
  </si>
  <si>
    <t>Espacios de encuentro para promoción de cultura del agua, particpación de actores y transformación de conflictos del asociados al agua</t>
  </si>
  <si>
    <t>AD13.1 Validar el programa de cultura, participación y transformación de conflictos. - PCPTC.</t>
  </si>
  <si>
    <t>Proyecto de validación de las lineas de acción estrategicas del  PCPTC.</t>
  </si>
  <si>
    <t>AD13.2 Socializar y retroalimentar los lineamientos orientadores para la conformación, funcionamiento y fortalecimiento de los Consejos de Cuenca</t>
  </si>
  <si>
    <t>Documento de lineamientos para la conformación, funcionamiento y fortalecimiento de los Consejos de Cuenca</t>
  </si>
  <si>
    <t>AD13.3 Apoyar Acciones de fortaleimiento instituiconal orientadas al cumplimiento de la sentencia del río Bogotá</t>
  </si>
  <si>
    <t xml:space="preserve">Programas ejecutados del plan de acción del Consejo Estrategico de Cuenca Hidrografica </t>
  </si>
  <si>
    <t>14. Desarrollar actividades para el cumplimiento de la Gestión del MADS</t>
  </si>
  <si>
    <t>Acciones de gestión y seguimiento institucional realizadas</t>
  </si>
  <si>
    <t>AD14.1 Ejecutar actividades de gestión y seguimiento institucional en el contexto nacional e internacional acorde al principio de transparencia y la búsqueda de la participación ciudadana</t>
  </si>
  <si>
    <t>Informes y evaluaciones de seguimiento institucional elaborados</t>
  </si>
  <si>
    <t>AD14.2 Poner en funcionamiento la Unidad de Conocimiento para la Gestión Integral del Recurso Hídrico</t>
  </si>
  <si>
    <t>Estrategias de prospectiva  definidas para la GIRH</t>
  </si>
  <si>
    <t>POLITICA HIDRICA NACIONAL E INSTRUMENTACIÓN REC 11</t>
  </si>
  <si>
    <t>1. Formular una política para la gestión de pasivos ambientales en Colombia.</t>
  </si>
  <si>
    <t>% Politica de gestión de pasivos ambientales formulada</t>
  </si>
  <si>
    <t>POLÍTICA FORMULADA CON SUS INSTRUMENTOS DE GESTIÓN, ESTRATEGIAS INSTITUCIONALES, JURIDICAS Y FINANCIERAS PARA TODOS LOS SECTORES PRODUCTIVOS POTENCIALES DE GENERACIÓN DE PASIVOS.</t>
  </si>
  <si>
    <t>CARLOS RAMIREZ</t>
  </si>
  <si>
    <t>INACTIVA</t>
  </si>
  <si>
    <t>Documento con la estrategia financiera, judicial e institucional para la gestión de pasivos ambientales.</t>
  </si>
  <si>
    <t>Propuesta, análisis y diseño de las estrategias financieras e institucionales para la gestión de pasivos ambientales, desde la connotación sectorial.</t>
  </si>
  <si>
    <t>Propuesta de política para la gestión de pasivos ambientales formulada</t>
  </si>
  <si>
    <t>Gestión de formulación de la política conforme al proceso MADSIG formulación y seguimiento de poíticas públicas ambientales</t>
  </si>
  <si>
    <t>Proyecto de Ley para la gestión de pasivos ambientales formulada</t>
  </si>
  <si>
    <t>2. Elaborar instrumentos para la gestión ambiental del sector minero</t>
  </si>
  <si>
    <t>Instrumentos para la gestión ambiental del sector minero elaborados</t>
  </si>
  <si>
    <t>Mediante esta actividad se busca formular instrumentos técnicos para la implementación de la Ley 1658 de 2013, el convenio de Minamata, y áreas afectadas por la minería tradicional, así como aquellos que den cumplimiento a autos, sentencias y órdenes judiciales asociadas a la minería
Suscripción de cuatro contratos de prestación de servicios y siete convenios administrativos</t>
  </si>
  <si>
    <t>MARIO ORLANDO LÓPEZ</t>
  </si>
  <si>
    <t>2.1 Desarrollar lineamientos e instrumentos técnicos para la gestión ambiental del mercurio en la minería</t>
  </si>
  <si>
    <t>Instrumentos técnicos para la gestión ambiental de mercurio en la minería elaborados</t>
  </si>
  <si>
    <t xml:space="preserve"> Suscripción de 2 contratos de prestación de servicios, uno con un experto en impactos ambientales del uso de mercurio en la mineria de oro ($104,5 millones), y otro con un profesional junior que apoye actividades para el cumplimiento de los compromisos Minamata ($44 millones)</t>
  </si>
  <si>
    <t>Instrumentos técnicos de restauración ambiental de áreas afectadas por minería tradicional elaborados</t>
  </si>
  <si>
    <t>2. IMPORTANTE</t>
  </si>
  <si>
    <t>Primera fase de un proyecto alternativo a la actividad minera en el Pacífico Colombiano implementada</t>
  </si>
  <si>
    <t>Suscripción de 1 convenio interadministrativo por un valor de $300 millones, de los cuales $100 millones son aportados por la DBBSE</t>
  </si>
  <si>
    <t>JAIRO HOMEZ</t>
  </si>
  <si>
    <t>Lneamientos ambientales para procesos de recuperación, restauración y rehabilitación de las afectaciones ocasionadas por el desarrollo de la minería en los territorios ancestrales de comunidades negras en el Cauca, formulados</t>
  </si>
  <si>
    <t>Suscripción de un convenio interadministrativo</t>
  </si>
  <si>
    <t>Número de proyectos, actividades u obras priorizadas que cuentan con impactos ambientales evaluados</t>
  </si>
  <si>
    <t>Número de informes con el concepto respecto a la necesidad de exiguir licencia ambiental a proyectos, actividades y obras priorizadas</t>
  </si>
  <si>
    <t>3. Formular instrumentos para la gestión de los impactos ambientales generados por la actividad de la industria hidrocarbonífera</t>
  </si>
  <si>
    <t>na</t>
  </si>
  <si>
    <t>Instrumentos para la gestión de los impactos ambientales generados por la actividad de la industria hidrocarbonífera generados</t>
  </si>
  <si>
    <t>3. La actividad persigue como objetivo formular instrumentos de control ambiental para nuevas técnicas de desarrollo, para la gestión ambiental en la atención de impactos ambientales críticos en la actividad extractiva y para la gestión de los impactos ambientales originados en actos voluntarios de terceros, elaborar insumos para el control y seguimiento de proyectos de hidrocarburos no convencionales, suscribir acuerdos interinstitucionales para la promoción y control ambiental de la actividad de reuso de agua y para definir un esquema de aprobación del uso de productos químicos para la atención de derrames, en la industria hidrocarburífera
Suscripción de 3 contratos de prestación de servicios y un contrato de consultoría</t>
  </si>
  <si>
    <t>ERNESTO ROMERO</t>
  </si>
  <si>
    <t>Instrumentos de control ambiental para nuevas técnicas de desarrollo de la industria hidrocarburífera elaborados</t>
  </si>
  <si>
    <t>Documentos con insumos para seguimiento y control ambiental de proyectos de hidrocarburos no convencionales elaborados</t>
  </si>
  <si>
    <t>Instrumentos de gestión ambiental para la atención de impactos ambientales críticos elaborados</t>
  </si>
  <si>
    <t>Suscripción de 1 contrato de prestación de servicios con un experto en impactos ambientales generados por la industria hidrocarburífera implicando una carga del 40% de su tiempo ($40 millones)</t>
  </si>
  <si>
    <t>Acuerdos interinstitucionales para la promoción y control ambiental de la actividad de reuso de agua suscritos</t>
  </si>
  <si>
    <t>Instrumentos de gestión ambiental para la atención de impactos ambientales originados en actos voluntarios de terceros elaborados</t>
  </si>
  <si>
    <t>Ejecutado con recursos de funcionamiento</t>
  </si>
  <si>
    <t>Esquemas de aprobación para el uso de productos químicos para la atención de derrames de hidrocarburos definidos</t>
  </si>
  <si>
    <t xml:space="preserve">4. Implementar programas de gestión ambiental sectorial </t>
  </si>
  <si>
    <t>. La actividad tiene por objeto formular e implementar programas de gestión ambiental de los sectores productivos, y hacer seguimiento a la implementación de los planes de acción de las agendas ambientales interministeriales y a la incorporación de las recomendaciones formuladas en las evaluaciones ambientales estratégicas, así como formular instrumentos técnicos y normativos para el licenciamiento ambiental y la gestión sectorial</t>
  </si>
  <si>
    <t>Instrumentos técnicos y normativos para el licenciamiento ambiental formulados</t>
  </si>
  <si>
    <t>Documentos de propuesta de terminos de referencia para sistemas de transmisión  de energía eléctrica, y de proyectos de construcción y operación  de centrales generadoras de energía  hidroelétrica formulados</t>
  </si>
  <si>
    <t>Apoyar la formulación de los términos de referencia genéricos para la elaboración de estudios ambientales en proyectos  de sistemas de transmisión  de energía eléctrica, y de proyectos de construcción y operación  de centrales generadoras de energía  hidroelétrica.</t>
  </si>
  <si>
    <t>Karin Romero</t>
  </si>
  <si>
    <t xml:space="preserve">Aportar a  la gestión  técnica del Ministerio  de Ambiente y Desarrollo sostenible, en  llo referente a la gestión  uso eficiente de la energía , mediante las resoluciones 186, 778 y 779 de 2012 (PROURE).  </t>
  </si>
  <si>
    <t>Informes semestrales de seguimiento a la incorporación de recomendaciones por parte de los sectores de infraestructura e hidrocarburos de cuatro EAE, elaborados</t>
  </si>
  <si>
    <t>XXX. Apoyar la formulación de los lineamientos mínimos generales para la gestión de sedimentos en embalses</t>
  </si>
  <si>
    <t>Documento de propuesta de lineamientos mínimos generales para la gestión de sedimentos en embalses soporte elaborados</t>
  </si>
  <si>
    <t>Formular la propuesta de lineamientos técnicos y ambientales para la gestión de sedimentos en embalses, a partir de la estructuración, acompañamiento y análisis de resultados, del desarrollo de proyectos piloto.</t>
  </si>
  <si>
    <t>Planes de acción elaborados e implementados</t>
  </si>
  <si>
    <t>Se elaborarán  concertadamente los planes de accion con cada sector y se llevará a cabo el seguimiento de los mismos, para lo anterior se contratará la prestación de servicios de un profesional que apoye en el seguimiento de los planes de acción</t>
  </si>
  <si>
    <t xml:space="preserve">Beatriz Chaparro </t>
  </si>
  <si>
    <t xml:space="preserve">4.6. Desarrollar actividades para el cumplimiento de la gestión del Ministerio </t>
  </si>
  <si>
    <t>Informes de gestión entregados</t>
  </si>
  <si>
    <t xml:space="preserve">En esta actividad, se encuentran los valores correpondientes a las comisiones, tiquetes, operador logistico, foro de ministros, BIOEXPO, y tres contratos de prestación de servicios </t>
  </si>
  <si>
    <t>Profesional universitario grado 11 (Pendiente nombramiento)</t>
  </si>
  <si>
    <t>5. Implementar la política para la gestión sostenible del suelo</t>
  </si>
  <si>
    <t>Informe del apoyo en la implementación y seguimiento a la política</t>
  </si>
  <si>
    <t>Se proyecta contratar a un profesional que apoye el proceso de implementación y seguimiento a la política</t>
  </si>
  <si>
    <t xml:space="preserve">5.4 Desarrollar el programa de capacitación para la gestión sostenible del suelo y producción sostenible
</t>
  </si>
  <si>
    <t>Informe del programa de capacitación</t>
  </si>
  <si>
    <t>Se proyecta realizar un convenio para adelantar el proceso de capacitación</t>
  </si>
  <si>
    <t>Documento con propuesta de instrumentos</t>
  </si>
  <si>
    <t>Se proyecta contratar a un profesional para el diseño de los instrumentos</t>
  </si>
  <si>
    <t xml:space="preserve">6. Formular Programas para reducir el consumo y promover la responsabilidad postconsumo </t>
  </si>
  <si>
    <t>Programas  para reducir el consumo y promover la responsabilidad postconsumo  formulados</t>
  </si>
  <si>
    <t xml:space="preserve">Se formularan y socializarán los proyectos normativos que permitirán el establecimiento de programas para reducir el consumo y promover la responsabilidad postconsumo </t>
  </si>
  <si>
    <t>Carolina Martinez</t>
  </si>
  <si>
    <t>Documento de reporte del Seguimiento</t>
  </si>
  <si>
    <t>Mesas conformadas e implementadas</t>
  </si>
  <si>
    <t>Plan de Acción Nacional de Compras Públicas Sostenibles implementado</t>
  </si>
  <si>
    <t>porcentaje</t>
  </si>
  <si>
    <t xml:space="preserve">Proyecto de norma para la incorporación de los CPEs concertado </t>
  </si>
  <si>
    <t>Se requiere de un contratista para apoyar el proceso de consulta, ajuste, y consolidación del proyecto de norma, incluyendo el desarrollo del decumento tecnico de soporte y demas requisitos exigidos. Por un monto de $88 millones. Asi mismo, el desarrollo de procesos de capacitación y el apoyo en la puesta en marcha del CONPES de residuos.</t>
  </si>
  <si>
    <t>CARLOS JAIRO</t>
  </si>
  <si>
    <t>Se requiere de un contratista para apoyar el proceso de consolidación e implementación del programa de fomento al aprovechamiento y valorización de residuos de papel, y formular el proyecto de resolución para aceites vegetales de cocina, por un monto de $55 millones</t>
  </si>
  <si>
    <t xml:space="preserve">Proyecto de norma para la gestión de residuos de envases y empaques concertado </t>
  </si>
  <si>
    <t xml:space="preserve">Proyecto de norma para el control del transporte transfronterizo de residuos no peligrosos  concertado </t>
  </si>
  <si>
    <t>Estrategia para la la internalización de costos ambientales y a la salud  para dos  corrientes priorizadas de residuos diseñada</t>
  </si>
  <si>
    <t>La estrategia incluye 2 componentes: 1) Diagnosticos específicos para corrientes priorizadas de residuos, en materia de internalización de costos ambientales y a la salud. para dos corrientes priorizadas:
2) Alternativas de intrumentos de internalización de costos para las corrientes de residuos priorizadas. 
3) Diseño de instrumentos para la internalizaciónde costos ambientales y a la salud en la gestión de residuos. minimo 2 instrumentos.</t>
  </si>
  <si>
    <t>Estrategia integral para la incorporación de los elementos basicos de desempeño CPEs o en  las instalaciónes de gestión de residuos del país, diseñada</t>
  </si>
  <si>
    <t>7. Fortalecer el marco legal, institucional y técnico para la gestión integral de sustancias químicas.</t>
  </si>
  <si>
    <t>Marco conceptual, institucional y legal para la gestion del riesgo de las sustancias quimicas en el país con base en los compromisos OCDE, formulado y en proceso de implementación</t>
  </si>
  <si>
    <t>DIEGO ESCOBAR</t>
  </si>
  <si>
    <t>7.1 Diseñar y desarrollar un programa para la evaluación y manejo del riesgo para las sustancias químicas de uso industrial en el país</t>
  </si>
  <si>
    <t>Documento de Soporte</t>
  </si>
  <si>
    <t>Apoyar el proceso de formulación de la reglamentación sobre la gestión de sustancias químicas de uso industrial y el desarrollo de lineamientos técnicos de soporte</t>
  </si>
  <si>
    <t>7.3 Diseñar y  ( establecer) el Registro de Emisiones y Transferencia de Contaminantes (RETC) para el país</t>
  </si>
  <si>
    <t>Apoyar el desarrollo técnico del registro de emisiones y transferencia de contaminantes (RETC)</t>
  </si>
  <si>
    <t>7.4 Diseñar un programa de prevención, preparación y respuesta a accidentes graves con sustancias químicas en instalaciones peligrosas</t>
  </si>
  <si>
    <t>Apoyar el proceso de implementación del Plan de acción del SAICM (Enfoque estrategico para la gestión de sustancias químicas a nivel internacional (Esta inmersa dentro de las actividades del proyecto OCDE)</t>
  </si>
  <si>
    <t>Aproyar el proceso de implementación de los compromisos adquiridos en la Politica de gestión de riesgo asociado a las sustancias químicas  (Esta inmersa dentro de las actividades del proyecto OCDE)</t>
  </si>
  <si>
    <t>Documento con el contenido temático estructurado</t>
  </si>
  <si>
    <t>Documento con insumos técnicos elaborados</t>
  </si>
  <si>
    <t xml:space="preserve"> Documento con el diseño del esquema  elaborado</t>
  </si>
  <si>
    <t>Documento con los estudios de soporte elaborado</t>
  </si>
  <si>
    <t>Diagnostico Elaborado</t>
  </si>
  <si>
    <t>Guia  Elaborada</t>
  </si>
  <si>
    <t>Talleres o actividades de capacitación realizadas</t>
  </si>
  <si>
    <t xml:space="preserve">8. Diseñar instrumentos para  la gestión ambiental urbana </t>
  </si>
  <si>
    <t xml:space="preserve">Se diseñan e implementan instrumentos para la gestión ambientla urbana. Para lo cual se ha previsto dos convenios con el INVEMAR y SINCHY, y tres contratos de prestación de servicios </t>
  </si>
  <si>
    <t>1.  PERMANENTE RECURRENTE</t>
  </si>
  <si>
    <t>En el 2017 se publicara el informe de ciudades entre 100000 y 500000 habitantes</t>
  </si>
  <si>
    <t>Adriana Diaz</t>
  </si>
  <si>
    <t>Se continuará el acompañamientio a las autoridades ambientales y entes territoriales en la implementación de instrumentos para la incorporación de Biodiversidad y servicios ecosistemicos en la planeación urbana, con enfasis en ciudades costeras y territorio posconflicto</t>
  </si>
  <si>
    <t>Se continuará el acompañamientio a las autoridades ambientales y entes territoriales en la ivulgación y seguimiento a la Implementación del manual para fortalecer la gestión ambiental del espacio público</t>
  </si>
  <si>
    <t>Documento propuesta ambiental para la política de movilidad urbana sostenible</t>
  </si>
  <si>
    <t>Se formulará una propuesta ambiental para impulsar la formulación de la política de movilidad urbana sostenible a cargo del Ministerio de Transporte</t>
  </si>
  <si>
    <t>Estrategia de fortalecimiento diseñada</t>
  </si>
  <si>
    <t xml:space="preserve">Con base en los insumos del seguimiento al plan de acción de la politica de Gestión Ambiental urbana, se avanzará en el diseño e implementación de plan de trabajo para su ajuste  y en el diseño de una estrategia de fortalecimiento de las autoridades ambientales urbanas para la planificación y gestión ambiental urbana </t>
  </si>
  <si>
    <t>9. Diseñar instrumentos para la prevención y control de la contaminación del aire</t>
  </si>
  <si>
    <t>Instrumentos y/o estrategias desarrolladas</t>
  </si>
  <si>
    <t>Mauricio Gaitán</t>
  </si>
  <si>
    <t>Instrumentos técnicos y normativos desarrollados</t>
  </si>
  <si>
    <t xml:space="preserve"> Implementar la politica Integral de Salud Ambiental</t>
  </si>
  <si>
    <t>Política Integral de Salud Ambiental (PISA) formulada y promovida con actores</t>
  </si>
  <si>
    <t>Se avanzara en la imlementacion de las lineas de la PISA en las que el MADS ha adquirido responsabilidad</t>
  </si>
  <si>
    <t>SANDRA REINA</t>
  </si>
  <si>
    <t xml:space="preserve">Informe de seguimiento cuantitativo y cualitativo del proceso de implementacion de la PISA </t>
  </si>
  <si>
    <t xml:space="preserve">NUMERO </t>
  </si>
  <si>
    <t>Informe con el Reporte  del avance del  cumplimiento de las actividades de la PISA</t>
  </si>
  <si>
    <t>11. Implementar la Política para la Gestión Integral de Residuos Peligrosos</t>
  </si>
  <si>
    <t>Instrumentos técnicos y normativos para la gestión de Residuos de Aparatos Eléctricos y Electrónicos (RAEE)</t>
  </si>
  <si>
    <t>Instrumento</t>
  </si>
  <si>
    <t>dumento</t>
  </si>
  <si>
    <t>Apoyar el proceso de formulación de la reglamentación sobre Residuos de Aparatos Electricos y Electrónicos  y el desarrollo de lineamientos técnicos de soprte.</t>
  </si>
  <si>
    <t>Programa virtual de capacitación para fortalecer la gestión ambiental sectorial diseñado y ejecutado</t>
  </si>
  <si>
    <t>NUMERO</t>
  </si>
  <si>
    <t>Los resultados obtenidos en el  2015, con en el estudio de capacidades en Salud ambiental  realizado por el MADS, señala la necesidad de avanzar en la construccion del conocimiento en SA, lo cual se ve reforzado con la responsabilidad de las Autoridades ambientales en la implementacion de la Politica en salud Ambiental en los territorios.  Los contenidos del Diplomado en SA no solamente se referiran a tematicas especificas sino que incluira tematicas de participacion social y de proyectos de inversion.  De igual forma se realizara en las tematicas de Residuos peligrosos y Aire,  como resultado del fortalecimiento de la gestion ambiental sectorial de las autoriodades ambientales, el cual ser espera que pueda ser ejecutado anualmente para ampliar la cobertura con las AA.</t>
  </si>
  <si>
    <t xml:space="preserve">SANDRA REINA </t>
  </si>
  <si>
    <t>Desarrollos tecnológicos diseñados</t>
  </si>
  <si>
    <t>Compromiso OCDE SIAC</t>
  </si>
  <si>
    <t>D.CAMBIO CLIMATICO</t>
  </si>
  <si>
    <t xml:space="preserve">1. Generar las directrices técnicas para la implementación de la Política de Cambio Climático </t>
  </si>
  <si>
    <t>Inactivar</t>
  </si>
  <si>
    <t xml:space="preserve">Gestion instrumental e interinstitucional para la implementación de la Política Nacional de Cambio Climático </t>
  </si>
  <si>
    <t>Plan de Acción de la Política Nacional de Cambio Climático implementado</t>
  </si>
  <si>
    <t xml:space="preserve">Lineamientos estratégicos y mecanismos de implementación de la PNCC para un dllo bajo en carbono y resiliente al clima en el territorio </t>
  </si>
  <si>
    <t>Lineamientos estratégicos y mecanismos de implementación de la PNCC desarrollados para su implementación a nivel territorial</t>
  </si>
  <si>
    <t>Si Aplica</t>
  </si>
  <si>
    <t xml:space="preserve">Lineamientos estratégicos y mecanismos de implementación de la PNCC para un dllo sectorial bajo en carbono y resiliente al clima a nivel sectorial  </t>
  </si>
  <si>
    <t>Lineamientos estratégicos y mecanismos de implementación de la PNCC desarrollados para su implementación a nivel Sectorial</t>
  </si>
  <si>
    <t>2  Mejorar las herramientas para la toma de decisiones</t>
  </si>
  <si>
    <t>2.4. Actualizar las herramientas web para la toma de decisiones en cambio climático.</t>
  </si>
  <si>
    <t>Herramientas WEB actualizadas</t>
  </si>
  <si>
    <t>Desarrollar y estructurar sistemas de captura y gestión de la información territorial y sectorial para la mitigación y adaptación al cambio climático.</t>
  </si>
  <si>
    <t>Sistemas de captura y gestión de la información territorial y sectorial para la mitigación y adaptación al cambio climático desarrollados</t>
  </si>
  <si>
    <t>3. Apoyar la implementación de la Estrategia financiera de cambio climático</t>
  </si>
  <si>
    <t xml:space="preserve"> Instrumentalización de la Política de Cambio Climático según competencias del MADS,  desde el ámbito de instrumentos económicos.</t>
  </si>
  <si>
    <t>Orientaciones y lineamientos para estimar costos en los proyectos de  adaptación al cambio climático difinidas</t>
  </si>
  <si>
    <t>4. Fortalecer el acompañamiento y entendimiento para la implementación de medidas de cambio climático a nivel nacional e internacional</t>
  </si>
  <si>
    <t>4.1. Herramientas de comunicación, divulgación y educación a disposición del público general para la toma de decisiones y la promoción de la cultura compatible con el clima
(SINERGIA)</t>
  </si>
  <si>
    <t>Herramientas de comunicación, divulgación y educación con asistencia técnica</t>
  </si>
  <si>
    <t xml:space="preserve">4.2. Asistir en la definición de proyectos para el desarrollo y transferencia de ciencia y tecnologías sobre cambio climático. </t>
  </si>
  <si>
    <t>Definición de proyectos para el desarrollo y transferencia de ciencia y tecnologías sobre cambio climático asistidas</t>
  </si>
  <si>
    <t xml:space="preserve">4.3. Garantizar el cumplimiento de actividades y proyectos del MADS en el contexto nacional e internacional y la comunicación institucional acorde con el principio de transperencia y la búsqueda de la participación ciudadana. </t>
  </si>
  <si>
    <t>Actividades y proyectos del MADS en el contexto nacional e internacional y la comunicación institucional acorde con el principio de transparencia y la búsqueda de la participación ciudadana cumplidas</t>
  </si>
  <si>
    <t>Ejecutar actividades del MADS en el contexto nacional e internacional institucional  acorde al principio de transparencia y la búsqueda de la participación ciudadana</t>
  </si>
  <si>
    <t>NEGOCIOS VERDES</t>
  </si>
  <si>
    <t>2. Proteger y asegurar el uso sostenible del capital natural y mejorar la calidad ambiental</t>
  </si>
  <si>
    <t>2.5. Fortalecimiento institucional y gobernanza, para optimizar el desempeño del SINA, la educación e investigación y la generación de información y conocimiento ambiental</t>
  </si>
  <si>
    <t>1. Diseñar y/o ajustar los instrumentos e incentivos económicos, financieros o tributarios y de mercado que orienten la economía colombiana hacia un crecimiento verde.</t>
  </si>
  <si>
    <t>-</t>
  </si>
  <si>
    <t>Instrumentos e incentivos economicos, financieros y tributarios diseñados y/o  actualizados</t>
  </si>
  <si>
    <t xml:space="preserve">Numero </t>
  </si>
  <si>
    <t>1.1. Elaborar una propuesta de Decreto modificatorio al Decreto 900 de 1997 del Certificado de Incentivo Forestal de Conservación.</t>
  </si>
  <si>
    <t xml:space="preserve">Propuesta modificatoria del Decreto reglamentario del Certificado de Incentivo Forestal de Conservación elaborada. </t>
  </si>
  <si>
    <t>Numero de propuestas de reglamentación elaboradas y enviadas para su expedición</t>
  </si>
  <si>
    <t xml:space="preserve">Es de recordar que en el Sector Ambiental el CIF de conservación es el único incentivo de conservación vigente por ley que  va encaminado a aborar la problematica de vulneribilidad hídrica de más del 72 % de los municipios del pais.              De igual manera el Señor Ministro Murillo ha manifestado su interés para colocar en marcha este incentivo.                                                           Este instrumento ha sido contemplado en el desarrollo del Documento Conpes de PSA.                                                                                          El  salario corresponde a un  Profesional universitario en valor presente (VP). No incluye carga prestacional  </t>
  </si>
  <si>
    <t>1.2 inactiva</t>
  </si>
  <si>
    <t>1.3. Brindar acompañamiento a la CAR en el proceso de Instrumentación, Divulgación e Implementación de la Tasa Compensatoria para la Reserva Forestal Protectora Bosque Oriental de Bogotá.</t>
  </si>
  <si>
    <t xml:space="preserve">Tasa Compensatoria para la Reserva Forestal Protectora Bosque Oriental de Bogotá  en proceso de implementación.  </t>
  </si>
  <si>
    <t>Numero (Informes de avance a la implementación de la Tasa)</t>
  </si>
  <si>
    <t>Aunque el Agente Acivo en la Corporación Autónoma Regional de Cundinamarca, CAR, el acompañamiento es estratégico para  la ONVS-GAES, a la luz que el instrumento es novedoso y que puede dar insumos para la elaboración de la Tasa Nacional por el  Uso Permanente de las Reservas Forestales Protectoras.</t>
  </si>
  <si>
    <t>2. Contribuir al fortalecimiento y Ampliación de la implementación de los instrumentos, incentivos y/o estrategias económicas, financieras y tributarias</t>
  </si>
  <si>
    <t>5 Proyectos Pilotos de PSA acompañados para su implementación en la región.</t>
  </si>
  <si>
    <t>Numero de proyectos piloto acompañados en su implementación</t>
  </si>
  <si>
    <t>5 proyectos de PSA impulsados para su implementación</t>
  </si>
  <si>
    <t>inactiva</t>
  </si>
  <si>
    <t>2.2. Brindar acompañamiento a las AA para la socialización, la  divulgación, la Instrumentación, y  capacitación  para la implementación de la Tasa Compensatoria por aprovechamiento forestal maderable.</t>
  </si>
  <si>
    <t xml:space="preserve">Tasa Compensatoria por aprovechamiento forestal maderable en proceso de implementación.  </t>
  </si>
  <si>
    <t xml:space="preserve">Este acompañamiento es necesario dado que existe una debilidad estructural en el Agente Activo, las CAR.   </t>
  </si>
  <si>
    <t>2.3. Realizar la revisión y ajuste de la reglamentación de la Tasa por Utilización de Aguas – TUA</t>
  </si>
  <si>
    <t>Propuesta de Decreto y Resolución por el cual se adopta el indice de uso de aguas elaborada</t>
  </si>
  <si>
    <t>Actos administrativos aprobados (Decreto y  Resolución).</t>
  </si>
  <si>
    <t>2.4. Fortalecer la implementación de la Tasa Retributiva por Vertimentos Puntuales</t>
  </si>
  <si>
    <t>Autoridades Ambientales fortalecidas en la implementación de la Tasa Retributiva por Vertimentos Puntuales</t>
  </si>
  <si>
    <t>Número de autoridades ambientales fortalecidas</t>
  </si>
  <si>
    <t>En las Autoridades Ambientales AA es necesario fortalecer la implementación de la norma de vertimientos puntuales al recurso hídrico desde el punto de vista integral: conceptual, normativo, técnico y procedimental en torno al ordenamiento y gestion del recurso hídrico a fin de garantizar una eficiente y ordenada implementación del instrumento.
Se incluye presupuesto para el apoyo logístico de 2 talleres regionales con autoridades ambientales y 1 taller nacional con los funcionarios de las entes de control - CGR.  Se proponen los talleres teniendo en cuenta la adicion de la norma 1076/15-D2667/15 "Artículo 228 Ley 1753/2015.</t>
  </si>
  <si>
    <t>2.5. Realizar seguimiento a la implementacion del Decreto 953 de 2013 por parte de entidades territoriales y autoridades ambientales</t>
  </si>
  <si>
    <t>Informes de seguimiento a la Implementación del Decreto 953 de 2013  realizados</t>
  </si>
  <si>
    <t>Numero de informes de seguimiento</t>
  </si>
  <si>
    <t xml:space="preserve">En cumplimiento de Plan de Mejoramiento de la Contraloria </t>
  </si>
  <si>
    <t>2.6. Implementar el Programa Nacional de Pago por Servicios Ambientales-PSA</t>
  </si>
  <si>
    <t>Programa Nacional de Pagos por Servicios Ambientales - PSA implementado</t>
  </si>
  <si>
    <t>Numero (Informes de avance a la implementación del Programa)</t>
  </si>
  <si>
    <t xml:space="preserve">2.7. Estructurar el proyecto de Decreto reglamentario del articulo 174 de la Ley 1753 de 2015( Proyecto de Ley de PSA).  </t>
  </si>
  <si>
    <t>Decreto estructurado para la implementación de los Esquemas  de PSA en el pais a partir de lo dispuesto por el 174 de la Ley 1753 de 2015 (Proyecto de ley de PSA)</t>
  </si>
  <si>
    <t>Numero de decretos estructurados</t>
  </si>
  <si>
    <t>PROCESO FINALIZADO NO SE PROGRAMA EN 2017</t>
  </si>
  <si>
    <t>2.9. Implementación de acciones de PSA en el marco del  plan de acción del Conpes</t>
  </si>
  <si>
    <t>Plan de Acción Conpes de PSA implementado</t>
  </si>
  <si>
    <t>Numero de CONPES implementados</t>
  </si>
  <si>
    <t>2.10. Apoyar la implementación de la reglamentación de la Tasa compensatoria por caza de fauna silvestre (Decreto y resoluciones reglamentarias), así como realizar el seguimiento a su aplicación.</t>
  </si>
  <si>
    <t>Actividades de acompañamiento a la implementación REALIZADAS</t>
  </si>
  <si>
    <t>Número de actividades</t>
  </si>
  <si>
    <t>Actividades de acompañamiento incluyen talleres regionales (2), visitas técnicas a autoridades ambientales (5), respuesta a solicitudes de conceptos, atención a reuniones solicitadas por actores externos, entre otros</t>
  </si>
  <si>
    <t xml:space="preserve"> 2.11. Fortalecer la implementación de la Tasa por Utilización de Agua - TUA</t>
  </si>
  <si>
    <t>Acompañamiento a las Autoridades Ambientales en la implementación de la tasa por utilizacion de aguas realizados</t>
  </si>
  <si>
    <t>Numero autoridades ambientales acompañadas</t>
  </si>
  <si>
    <t>5. Contribuir en la estructuración de la contabilidad ambiental y los procesos de valoración de los costos del deterioro y conservación del
medio ambiente para la política nacional y la planificación del desarrollo</t>
  </si>
  <si>
    <t>Servicios de Acompañamiento, asistencia, promoción y orientación técnica a las partes interesadas ejecutados</t>
  </si>
  <si>
    <t>Numero de acompañamientos realizados</t>
  </si>
  <si>
    <t xml:space="preserve">5.1. Apoyar el desarrollo conceptual y de estructuración de las cuentas ambientales, en especial el uso, deterioro y valor agregado de los recursos naturales y el medio ambiente,  a traves del proyecto WAVES Colombia. </t>
  </si>
  <si>
    <t>Este acompañamiento es necesario dado que en el Pan Nacional de Desarrollo se ordeno crear el Comité nacional de Cuentas Ambientales, en el cual el Ministerio sería parte.</t>
  </si>
  <si>
    <t xml:space="preserve">5.2. Socializar con las Autoridades Ambientales y partes interesadas  la metodología institucional de valoración económica ambiental </t>
  </si>
  <si>
    <t xml:space="preserve">Autoridades Ambientales fortalecidas en el conocimiento y manejo de la metodología institucional de valoración económica </t>
  </si>
  <si>
    <t xml:space="preserve">Número de Autoridades Ambientales capacitadas </t>
  </si>
  <si>
    <t>5.3. Diseñar conjuntamente con el DNP, el DANE y el  IDEAM el Decreto reglamentario de la Ley 1735 de 2015 mediante el cual se crea el Comité Nacional de Cuentas Ambientales.    NUEVA</t>
  </si>
  <si>
    <t>Propuesta de Decreto  por medio del cual se crea el Comité Nacional de Cuentas Ambientales elaborado con el acompañamiento del MADS</t>
  </si>
  <si>
    <t>Este es uno de los productos del Proceso WAVES Colombia.                                                                                                                                                              Permitirá formalizar el espacio de articulación Interinstitucional MADS, DNP, DANE e IDEAM para el desarrollo permanente de la Cuentas Ambientales.</t>
  </si>
  <si>
    <t>9. Promover  la oferta y la demanda de los negocios verdes y sostenibles a traves de la implementación de politicas, planes y programas que conlleve al crecimiento económico, la generacion de empleo y la conservacion del capital natural de colombia</t>
  </si>
  <si>
    <t xml:space="preserve">Programas Regionales de Negocios Verdes Implementados </t>
  </si>
  <si>
    <t>Número de programas regionales implementados</t>
  </si>
  <si>
    <t>Se implementaran los programas regionales de NV en al menos el 70% de las Autoridades Ambientales, de acuardo a los indicadores de la meta del PND.
Se contratara un profesional de apoyo para la implementacion y seguimiento de los PRNVS</t>
  </si>
  <si>
    <t>9.1. Socializar y Acompañar a las Autoridades Ambientales y partes interesadas en la implementación de los Programas Regionales de Negocios Verdes</t>
  </si>
  <si>
    <t>Talleres y/o Actividades de Capacitación Realizados</t>
  </si>
  <si>
    <t>Número de capacitaciones realizadas</t>
  </si>
  <si>
    <t>9.2. Realizar estrategias masivas de promoción y divulgación  y espacios  académicos y/o comerciales a nivel regional, nacional y/o internacional, como estrategia para el fomento de los negocios verdes y sostenibles
NOTA- Articulacion con Instituto de Investigación VON HUMBOLDT Estrategia Soluciones Bios</t>
  </si>
  <si>
    <t>Estrategias masivas de Promoción y Divulgación y espacios académicos y/o comerciales realizadas</t>
  </si>
  <si>
    <t>Número de eventos de divulgación realizados</t>
  </si>
  <si>
    <t xml:space="preserve">Se realizaran 3 eventos de divulgacion y la contratacion de la profesional encargada de temas de formacion en negocios verdes 
Feria BIOEXPO 2017
Programa de Capacitación
Curso Vitual de Negocios Verdes
</t>
  </si>
  <si>
    <t>9.3. Fortalecer las actividades para la distribución justa y equitativa de beneficios derivados del acceso a los recursos genéticos</t>
  </si>
  <si>
    <t xml:space="preserve"> Conceptos Técnicos proyectados</t>
  </si>
  <si>
    <t>Porcentaje de cumplimiento</t>
  </si>
  <si>
    <t xml:space="preserve">Se contratara una persona de apoyo para el cumplimiento de esta actividad y la realizacion de concerptos de seguimiento y negociaciones. </t>
  </si>
  <si>
    <t>9.4. Desarrollar, ejecutar, acompañar  y hacer seguimiento a la  estrategia técnica y operativa para la generación de Negocios Verdes</t>
  </si>
  <si>
    <t>Estrategia Técnica y Operativa   para la generación de Negocios Verdes implementada</t>
  </si>
  <si>
    <t>Numero de estrategias implementadas</t>
  </si>
  <si>
    <t>9.5. Apoyar la generación de negocios verdes  con  cumplimiento de criterios en las regiones del país y realizar su monitoreo y evaluación.</t>
  </si>
  <si>
    <t xml:space="preserve">Negocios Verdes con cumplimiento de Criterios en  NV  generados </t>
  </si>
  <si>
    <t>Numero de Negocios Verdes verificados</t>
  </si>
  <si>
    <t xml:space="preserve">Acompañamiento en el fortalecimiento empresarial por medio de la validación del proceso de verificación. Así como la elaboración, construcción de forma participativa y activa con el empresario de un Plan de Mejora empresarial que se base en la evaluación y análisis del modelo de negocios y que considera aspectos empresariales, ambientales y sociales, </t>
  </si>
  <si>
    <t>11. Desarrollar actividades para cumplimiento de la gestión del Ministerio</t>
  </si>
  <si>
    <t>Actividades de gestión para el cumplimiento de las funciones de la ONVS realizadas</t>
  </si>
  <si>
    <t>Numero informes</t>
  </si>
  <si>
    <t>Informes de gestión sobre Instrumentos Económicos y Negocios Verdes socializado</t>
  </si>
  <si>
    <t>Numero informes de gestión socializados</t>
  </si>
  <si>
    <t>DGOAT</t>
  </si>
  <si>
    <t xml:space="preserve">1. Actualización e Implementación de la  Estrategia de Fortalecimiento de las  Autoridades Ambientales y Entidades Territoriales en el marco del postacuerdo.
</t>
  </si>
  <si>
    <t>CLAUDIA ARIAS</t>
  </si>
  <si>
    <t xml:space="preserve">1.  Actualización e Implementación de la  Estrategia de Fortalecimiento de las  Autoridades Ambientales y Entidades Territoriales en el marco del postacuerdo.
</t>
  </si>
  <si>
    <t>1.1 Actualización Estrategia Fortalecimiento Autoridades Ambientales y Entidades Territoriales en el marco del postacuerdo.</t>
  </si>
  <si>
    <t>Estrategia de fortalecimiento de las Autoridades Ambientales actualizada</t>
  </si>
  <si>
    <t xml:space="preserve">Estrategia Actualizada
Diagnostico
Identificación Misión y Visión 
Identificación Objetivos Estratégicos
Identificación Líneas Acción/Programas
Identificación mecanismos medición y evaluación
Consolidación documento contentivo Estrategia
</t>
  </si>
  <si>
    <t xml:space="preserve">SI APLICA </t>
  </si>
  <si>
    <t>Documento diagnóstico</t>
  </si>
  <si>
    <t xml:space="preserve">Identificación Misión y Visión </t>
  </si>
  <si>
    <t>Identificación Objetivos Estratégicos</t>
  </si>
  <si>
    <t>Identificación Líneas Acción/Programas</t>
  </si>
  <si>
    <t>Identificacion mecanismos medicion y evaluacion</t>
  </si>
  <si>
    <t>Documento Consolidado contentivo Estrategia</t>
  </si>
  <si>
    <t>1.2    Implementación  parcial de la  Estrategia de  Fortalecimiento de las  Autoridades Ambientales y Entidades Territoriales en el marco del postacuerdo.</t>
  </si>
  <si>
    <t>Estrategia de fortalecimiento de las Autoridades Ambientales implementada en un 50%</t>
  </si>
  <si>
    <t>Iniciativa Propuesta Decreto Reglamentario Art. 4 Ley 99/93</t>
  </si>
  <si>
    <t>Documento de Soporte Tecnico:Propuesta Decreto Reglamentario Art. 4 Ley 99/93
Asistencia técnica y cooperación horizontal CARs.</t>
  </si>
  <si>
    <t>Convenio capacitación CARs</t>
  </si>
  <si>
    <t>Borrador del Instrumento Normativo:Propuesta Decreto Reglamentario Art. 4 Ley 99/93
Asistencia técnica y cooperación horizontal CARs.</t>
  </si>
  <si>
    <t xml:space="preserve">Ajuste Instrumento Normativo  Propuesta Decreto Reglamentario Art. 4 Ley 99/93
</t>
  </si>
  <si>
    <t>Proyecto Normativo y Anexos Decreto Reglamentario Art. 4 Ley 99/93</t>
  </si>
  <si>
    <t xml:space="preserve">Asistencia Técnica y Cooperación Horizontal </t>
  </si>
  <si>
    <t>otros</t>
  </si>
  <si>
    <t>Participación en Consejos Directivos</t>
  </si>
  <si>
    <t>Asistencia a diferentes instancias por demanda</t>
  </si>
  <si>
    <t>2.2 Seguimiento semestral  y evaluación anual  cumplimiento Planes de Acción CARs</t>
  </si>
  <si>
    <t>Informes de seguimiento al Plan de Acción de las CARs entregados al MADS.</t>
  </si>
  <si>
    <t>Avance  consolidado planes de acción 2016 CARs.</t>
  </si>
  <si>
    <t>ConsolidadoPlanes de Accion con evaluación anual 2016</t>
  </si>
  <si>
    <t>Consolidado Planes de Acción con evaluación semestral 2017</t>
  </si>
  <si>
    <t>2.3 Implementación Índice Evaluación del Desempeño Integral (IEDI)</t>
  </si>
  <si>
    <t>Indice de Evaluación del Desempeño Integral (IEDI) de las CAR implementado</t>
  </si>
  <si>
    <t>Metodología</t>
  </si>
  <si>
    <t>Aplicación</t>
  </si>
  <si>
    <t>Reporte del IEDI</t>
  </si>
  <si>
    <t>DESPACHO DIRECCIÓN</t>
  </si>
  <si>
    <t>Informes de comisión</t>
  </si>
  <si>
    <t>4. Liderar la creación de Estándares de la Infraestructura de Datos Espaciales del Minsterio de Ambiente y Desarrollo Sostenible</t>
  </si>
  <si>
    <t>RAÚL JIMÉNEZ</t>
  </si>
  <si>
    <t>4.1  Elaborar el reglamento de la Infraestructura de Datos Espaciales del Ministerio de Ambiente y Desarrollo Sostenible</t>
  </si>
  <si>
    <t>Documento del  Reglamento General de la   Infraestructura de Datos Espaciales del MADS  elaborado.</t>
  </si>
  <si>
    <t>Términos de referencia</t>
  </si>
  <si>
    <t>Convenio suscrito</t>
  </si>
  <si>
    <t>primer avance del documento</t>
  </si>
  <si>
    <t>Segundo informe de avance</t>
  </si>
  <si>
    <t>Tercer informe de avance</t>
  </si>
  <si>
    <t>socialización y retroalimentación</t>
  </si>
  <si>
    <t>Documento ajustado</t>
  </si>
  <si>
    <t>4.2   Elaborar un protocolo  para definir el acceso, creación y custodia de información geográfica del Ministerio de Ambiente y Desarrollo Sostenible</t>
  </si>
  <si>
    <t>Protocolo  para el acceso, creación y custodia de información geográfica  elaborado</t>
  </si>
  <si>
    <t>4.  Liderar la creación de Estándares de la Infraestructura de Datos Espaciales del Minsterio de Ambiente y Desarrollo Sostenible</t>
  </si>
  <si>
    <t>4.3 Formular guía para definición de procesos referentes al manejo y creación de información geográfica</t>
  </si>
  <si>
    <t xml:space="preserve"> Guía para definición de procesos referentes al manejo y creación de información geográfica formulada.</t>
  </si>
  <si>
    <t xml:space="preserve">4.  Liderar la creación de Estándares de la Infraestructura de Datos Espaciales del Minsterio de Ambiente y Desarrollo Sostenible  </t>
  </si>
  <si>
    <t>4.4  Elaborar el perfíl de metadatos del Ministerio de Ambiente y Desarrollo Sostenible.</t>
  </si>
  <si>
    <t>Perfíl de metadatos del MADS  elaborado</t>
  </si>
  <si>
    <t>4.5  Elaborar el reglamento de la calidad de la información geográfica.</t>
  </si>
  <si>
    <t>Reglamento de la calidad de la información geográfica elaborado.</t>
  </si>
  <si>
    <t>4.   Liderar la creación de Estándares de la Infraestructura de Datos Espaciales del Minsterio de Ambiente y Desarrollo Sostenible</t>
  </si>
  <si>
    <t xml:space="preserve">4.6 Elaborar el reglamento de estándares tecnológicos para Sistemas de Información Geográfica  y Servicios Web geográficos. </t>
  </si>
  <si>
    <t>Reglamento de estándares tecnológicos para Sistemas de Información Geográfica SIG y Servicios Web geográficos elaborado.</t>
  </si>
  <si>
    <t>Con base en parámetros OGC The Open Geoespatial Consortium.</t>
  </si>
  <si>
    <t>5. Formalizar la centralización de la información geográfica del Ministerio de Ambiente y Desarrollo sostenible</t>
  </si>
  <si>
    <t>5.Formalizar la centralización de la información geográfica del Ministerio de Ambiente y Desarrollo sostenible</t>
  </si>
  <si>
    <t>5.1 Elaborar el  documento de planeación para la  actualización e inventario de la información geográfica.</t>
  </si>
  <si>
    <t xml:space="preserve"> Documento de planeación para el diagnóstico de la información y la actualización del inventario construído</t>
  </si>
  <si>
    <t>5.2 Elaborar el catálogo de objetos geográficos del Ministerio de Ambiente y Desarrollo Sostenible.</t>
  </si>
  <si>
    <t xml:space="preserve"> Catálogo de objetos geográficos del MADS elaborado.</t>
  </si>
  <si>
    <t>LUIS ALFONSO SIERRA</t>
  </si>
  <si>
    <t>META SINERGIA 30 Municipios asesorados por CAR (35 en Caribe y 10 en Llanos) en 2017</t>
  </si>
  <si>
    <t xml:space="preserve">20 en Caribe y 10 en Llanos </t>
  </si>
  <si>
    <t>LLANOS</t>
  </si>
  <si>
    <t>VAUPES</t>
  </si>
  <si>
    <t>10.6.  Socialización y concertación de la propuesta de estatuto de zonificación de uso adecuado del territorio - EZUAT con sectores, instituciones, gremios y Autoridades Ambientales para su adopción</t>
  </si>
  <si>
    <t>Propuesta de estatuto de zonificación de uso adecuado del territorio socializada y concertada.</t>
  </si>
  <si>
    <t>Pilotos en: Pivijai, Remolino, Pueblo Viejo, Miranda, Pradera, Salgar y tarso</t>
  </si>
  <si>
    <t>Ajustes Docuemento socializado y concertado</t>
  </si>
  <si>
    <t>Documento EZUAT socializado y concertado</t>
  </si>
  <si>
    <t xml:space="preserve">Autoridades ambientales y entes territoriales que aplican las directrices ambietales para el suelo rural </t>
  </si>
  <si>
    <t>Plan de zonificación Ambiental formulado.</t>
  </si>
  <si>
    <t>Autoridades ambientales y entes territoriales que aplican la zonificación ambiental.</t>
  </si>
  <si>
    <t xml:space="preserve">Primer informe de avance Zonificación ambiental </t>
  </si>
  <si>
    <t>Segundo informe de avance Zonificación Ambiental</t>
  </si>
  <si>
    <t xml:space="preserve">Tercer informe de avance de Zonificación Ambiental </t>
  </si>
  <si>
    <t>Primer avance documento</t>
  </si>
  <si>
    <t>Segundo informe de avance  documento</t>
  </si>
  <si>
    <t>Tercer informe de avance documento</t>
  </si>
  <si>
    <t>Primer avance matriz de monitoreo</t>
  </si>
  <si>
    <t>Segundo avance matriz de moniotoreo</t>
  </si>
  <si>
    <t>Tercer avance matriz de monitoreo</t>
  </si>
  <si>
    <t>12.3 Fortalecer herramienta de gestión para el seguimiento a la gestión del riesgo de desastres.</t>
  </si>
  <si>
    <t>12.3 Herramienta de gestión  fortalecida para el seguimiento a la gestión del riesgo de desastres.</t>
  </si>
  <si>
    <t>Propuesta de herramienta para el seguimiento de gestión de riesgo de desastres.</t>
  </si>
  <si>
    <t>Herramienta socializada y retroalimentada</t>
  </si>
  <si>
    <t>Herramienta ajustada en implementación</t>
  </si>
  <si>
    <t>Evaluación Herramienta implementada.</t>
  </si>
  <si>
    <t>INSTITUCIOL</t>
  </si>
  <si>
    <t>2. PROTEGER Y ASEGURAR EL USO SOSTENIBLE DEL CAPITAL TURAL Y MEJORAR LA CALIDAD Y LA GOBERNZA AMBIENTAL</t>
  </si>
  <si>
    <t>2.5 Fortalecimiento instituciol y gobernza, para optimizar el desempeño del SI, la educación e investigación y la generación de información y conocimiento ambiental</t>
  </si>
  <si>
    <t>Fortalecimiento de las Corporaciones Autónomas Regioles y las autoridades ambientales urbas</t>
  </si>
  <si>
    <t xml:space="preserve">Implementación de u estrategia de articulación y coordición del SI buscando mejorar la interacción de las autoridades ambientales, los sectores y los entes territoriales, para asegurar el cumplimiento de la regulación ambiental. </t>
  </si>
  <si>
    <t>CIOL</t>
  </si>
  <si>
    <t xml:space="preserve"> </t>
  </si>
  <si>
    <t xml:space="preserve">Coordiciórticulación Desarrolladas: 1 ciol, 5 Regioles
Propuesta Decreto Reglamentario
4 Acciones de la Agenda de Asistencia o Cooperación Horizontal Implementada
1  Programa Capacitación ejecutado
</t>
  </si>
  <si>
    <t>1 Encuentro ciol de AA.</t>
  </si>
  <si>
    <t xml:space="preserve">2 Encuentros regioles AA
Socialización Propuesta Decreto Reglamentario Art. 4 Ley 99/93
Inicio Diplomado capacitación CARs.
</t>
  </si>
  <si>
    <t>2 Encuentros regioles AA
Socialización Propuesta Decreto Reglamentario Art. 4 Ley 99/93
Avance  Diplomado capacitación CARs.</t>
  </si>
  <si>
    <t xml:space="preserve">Publicacion Pagi WEB Propuesta Decreto Reglamentario Art. 4 Ley 99/93
Asistencia Técnica y Cooperacion Horizontal 
Avance diplomado capacitación Cars. </t>
  </si>
  <si>
    <t>2. Liderar implementación de  lineamientos y directrices ambientales en procesos de planificación o gestión ambiental regiol</t>
  </si>
  <si>
    <t xml:space="preserve">2.1  Liderar ante instancias de decisión ambiental regiol o local, la adopción e implementación de directrices del MADS como ente rector del SI </t>
  </si>
  <si>
    <t>Participación en los 33 Consejos Directivos CARs.
Participación 4 Juntas Directivas Autoridades Ambientales Urbas
5 Agendas con Dptos., Mpios o AAUs  Priorizados</t>
  </si>
  <si>
    <t>Adición al concepto en las bases del plan: Crecimiento verde entendido como la perpetuación de los sistemas de conocimiento, los territorios y los modelos de ordemiento territorial indíge en la medida que sustentan la riqueza y el potencial ambiental estratégico del país.</t>
  </si>
  <si>
    <t xml:space="preserve">ATLÁNTICO,BOLÍVAR, VALLE DEL CAUCA, N.SANTANDER, SANTANDER, RIÑO </t>
  </si>
  <si>
    <t>BARRANQUILLA, CARTAGE, CALI, CÚCUTA, GIRÓN E IPIALES.</t>
  </si>
  <si>
    <t>33 Planes de Acción Institucioles</t>
  </si>
  <si>
    <t>Meta SINERGIA: 33 CAR con evaluación del Desempeño Instituciol 5 de ellas con califación superior al 80%</t>
  </si>
  <si>
    <t>2.4 Ejecutar actividades del MADS en el contexto ciol e interciol instituciol acorde al principio de transparencia y búsqueda de la participación ciudada</t>
  </si>
  <si>
    <t>2.2 Ordemiento integral del territorio para el desarrollo sostenible</t>
  </si>
  <si>
    <t>Versión prelimir de documento para revisión y ajuste</t>
  </si>
  <si>
    <t>Documento fil</t>
  </si>
  <si>
    <t xml:space="preserve"> Según la Norma Técnica Colombia NTC 4611 Perfil de Metadatos.</t>
  </si>
  <si>
    <t>Norma Técnica Colombia NTC 5043 Conceptos Básicos de la Calidad de los Datos Geográficos.</t>
  </si>
  <si>
    <t>10. Proporcior a las autoridades ambientales lineamientos, directrices y orientaciones para el ordemiento ambiental territorial</t>
  </si>
  <si>
    <t>Unificación de lineamientos para el ordemiento integral del territorio</t>
  </si>
  <si>
    <t>Meta Intermedia: Autoridades ambientales que aplican directrices ambientales en los instrumentos de planificación y ordemiento ambiental territorial</t>
  </si>
  <si>
    <t>Número de municipios asesorados por las Autoridades Ambientales para la revisión y ajuste de los Planes de Ordemiento Territorial (POT), incorporando las determintes ambientales incluyendo la temática de riesgo</t>
  </si>
  <si>
    <t xml:space="preserve">Política General de Ordemiento Territorial - PGOT </t>
  </si>
  <si>
    <t xml:space="preserve">Autoridades ambientales y entes territoriales que aplican directrices de ordemiento ambiental en sus instrumentos de planificación </t>
  </si>
  <si>
    <t>10.1.  Realizar seguimiento a la asesoría prestada a municipios por las autoridades ambientales en la revisión y ajuste de los planes de ordemiento territorial (POT) incorporando las determintes ambientales e incluyendo la temática de Riesgo (Región Caribe y Llanos).</t>
  </si>
  <si>
    <t>Formulación e implementación de instrumentos de ordemiento integral del territorio</t>
  </si>
  <si>
    <t>Municipios asesorados por las Autoridades Ambientales para la revisión y ajuste de los Planes de Ordemiento Territorial (POT)</t>
  </si>
  <si>
    <t xml:space="preserve">Base de datos con la información del estado de las determintes ambientales de las CAR con jurisdicción en las regiones Caribe y Llanos </t>
  </si>
  <si>
    <t>Primer Informe de avance de seguimiento a la asesoría prestada a municipios por las autoridades ambientales en la revisión y ajuste de los planes de ordemiento territorial (POT) incorporando las determintes ambientales Regiones Caribe y Llanos.</t>
  </si>
  <si>
    <t>Segundo informe de avance de segumiento a la asesoría prestada a municipios por las AA la revisión y ajuste de los planes de ordemiento territorial (POT) incorporando las determintes ambientales Regiones Caribe y Llanos.</t>
  </si>
  <si>
    <t>Informe fil seguimiento a la asesoría prestada a municipios por las AA la revisión y ajuste de los planes de ordemiento territorial (POT) incorporando las determintes ambientales Regiones Caribe y Llanos.</t>
  </si>
  <si>
    <t>10.2.  Asesorar a las Autoridades Ambientales en la formulación, actualización y adopción de sus determintes ambientales para el ordemiento territorial municipal, de acuerdo con los Lineamientos que para el efecto ha propuesto el Gobierno ciol.</t>
  </si>
  <si>
    <t>Autoridades Ambientales que formulan, actualizan y adoptan sus determintes ambientales para el ordemiento territorial municipal</t>
  </si>
  <si>
    <t>META SINERGIA 11 CAR que actualizan determintes en 2017.
 1. Asistencia Técnica a CARs Caribe y Llanos y Chocó 
2. Seguimiento a implementación de Circular de Determintes. 
 3. Posiciomiento del Tema de OAT en las CAR   
4. Estrategia de Divulgación
 5. Fuentes de FInciación para la actualización.</t>
  </si>
  <si>
    <t>Municipios que ajustan sus POT incorporando las determintes ambientales incluyendo la temática de riesgo.</t>
  </si>
  <si>
    <t>Base de datos con la información del estado de las determintes ambientales de las 33 CAR</t>
  </si>
  <si>
    <t>Informe técnico de avance que incluye estado de los documentos de determintes ambientales formulados por las CAR.</t>
  </si>
  <si>
    <t>Informe técnico consolidado de las CAR que han actualizado sus documentos de determintes ambientales.</t>
  </si>
  <si>
    <t>10.3 Implementar criterios y orientaciones para las autoridades ambientales en procesos de ordemiento ambiental en territorios étnicos</t>
  </si>
  <si>
    <t>Documento con criterios para el relaciomiento de las autoridades ambientales con los territorios indíges implementados en un piloto</t>
  </si>
  <si>
    <t>1. Socialización de los criterios orientadores en 10 CAR con jurisdicción indíge.
  2. Criterios para relaciomiento de CARs con comunidades Afro para el OAT</t>
  </si>
  <si>
    <t>Ordemiento ambiental del territorio a partir de los sistemas de conocimiento indíge como instrumento base para la gestión ambiental en los territorios indíges.</t>
  </si>
  <si>
    <t>INDIGE</t>
  </si>
  <si>
    <t>Autoridades ambientales que mejoran su relaciomiento con las comunidades indíges</t>
  </si>
  <si>
    <t xml:space="preserve"> Documento con los criterios orientadores en 10 CAR con jurisdicción indíge.</t>
  </si>
  <si>
    <t>Socialización criterios orientadores en 10 CAR con jurisdicción indíge.</t>
  </si>
  <si>
    <t>Términos referencia Criterios para relaciomiento de CARs con comunidades Afro para el OAT</t>
  </si>
  <si>
    <t>Informe avance Criterios para relaciomiento de CARs con comunidades Afro para el OAT</t>
  </si>
  <si>
    <t>Socialización criterios orientadores en 10  CAR con jurisdicción indíge.</t>
  </si>
  <si>
    <t>Compilado Socialización de los criterios orientadores en 10 CAR con jurisdicción indíge.                                      Documento Criterios para relaciomiento de CARs con comunidades Afro para el OAT</t>
  </si>
  <si>
    <t xml:space="preserve"> 1. Socialización inter en  el MADS de la propuesta de EZUAT.  
 2. Definición de Ruta Crítica para Gestión del EZUAT.                                                                                         
 3. Equipo Experto negociación y resolución de conflictos para socialización y debate intersectorial, inter instituciol y político de la propuesta de EZUAT                                                             </t>
  </si>
  <si>
    <t xml:space="preserve">Magdale, Antioquia, Valle y Cauca </t>
  </si>
  <si>
    <t xml:space="preserve">Autoridades ambientales y entes territoriales que incorporan de manera efectiva las directrices   ambientales en el ordemiento territorial </t>
  </si>
  <si>
    <t>Versión prelimir documento  EZUAT</t>
  </si>
  <si>
    <t>Reuniones de socialización inters</t>
  </si>
  <si>
    <t>reuniones de socialización exters</t>
  </si>
  <si>
    <t xml:space="preserve">Reuniones de concertación inters </t>
  </si>
  <si>
    <t>Reuniones de concertación exters</t>
  </si>
  <si>
    <t>Reuniones concertación exter</t>
  </si>
  <si>
    <t>10.8. Definir criterios y orientaciones para el ordemiento ambiental del suelo rural y de competencias de las autoridades ambientales</t>
  </si>
  <si>
    <t>Criterios y orientaciones para el ordemiento ambiental del suelo rural formulados</t>
  </si>
  <si>
    <t>1.. Determintes ambientales para el ordemiento territorial en suelo rural de desarrollo restringido.
2. Asistencia técnica a las Autoridades Ambientales para la incorporación de determintes ambientales para el ordemiento territorial en suelo rural con desarrollo restringido.</t>
  </si>
  <si>
    <t xml:space="preserve">Determintes ambientales para el ordemiento territorial en suelo rural de desarrollo restringido.
</t>
  </si>
  <si>
    <t xml:space="preserve"> Asistencia técnica a las Autoridades Ambientales para la incorporación de determintes ambientales para el ordemiento territorial en suelo rural con desarrollo restringido</t>
  </si>
  <si>
    <t xml:space="preserve">Informe de avanceDocumento con criterios y lineamientos para el ordemiento ambiental del suelo rural y en lo relaciodo con el sector minero </t>
  </si>
  <si>
    <t>Asistencia técnica a las Autoridades Ambientales para la incorporación de determintes ambientales para el ordemiento territorial en suelo rural con desarrollo restringido</t>
  </si>
  <si>
    <t>Segundo informe de avance documento con criterios y lineamientos para el ordemiento ambiental del suelo rural y en lo relaciodo con el sector minero</t>
  </si>
  <si>
    <t>Matriz de monitoreo asistencia técnica en  ordemiento ambiental del suelo rural con desarrollo restringido.</t>
  </si>
  <si>
    <t>Documento con criterios y lineamientos para el ordemiento ambiental del suelo rural y en lo relaciodo con el sector minero</t>
  </si>
  <si>
    <t>4. PROTECCIÓN Y CONSERVACIÓN DE TERRITORIOS Y ECOSISTEMAS, MITIGACIÓN Y ADAPTACIÓN DEL CAMBIO CLIMÁTICO, ORDEMIENTO AMBIENTAL, MECANISMOS REDD+ EN TERRITORIOS DE LOS PUEBLOS INDÍGES Y DEL PUEBLO RROM</t>
  </si>
  <si>
    <t>10.9 Implementar criterios y orientaciones para las autoridades ambientales en procesos de ordemiento ambiental en territorios étnicos</t>
  </si>
  <si>
    <t>11. Plan de Acción para la construcción de la zonificación ambiental derivada de los acuerdos de la Haba.</t>
  </si>
  <si>
    <t>11.1 Formular el Plan de Zonificación Ambiental, los lineamientos de zonificación participativa y fortalecer la instituciolidad para la gestión ambiental en 9 unidades de análisis priorizadas</t>
  </si>
  <si>
    <t>PUTUMAYO, META,CAQUETÁ,CAUCA,TOLIMA,CHOCÓ,ARAUCA, N. DE SANTANDER,RIÑO, CÓRDOBA, BOLÍVAR</t>
  </si>
  <si>
    <t>La Macare, Caguán, Tibú, el Tarra, Arauca, Montes de María, Paramillo.</t>
  </si>
  <si>
    <t>Zonificación ambiental que permita la delimitación en 9 unidades de análisis (Montes de María, Catatumbo-Barí, Arauca, Macare- Caguán, Putumayo, riño,Tolima-Cauca, Nudo de Paramillo, Urabá-Chocó).</t>
  </si>
  <si>
    <t xml:space="preserve">12. Fortalecer los procesos de la Gestión Integral del Riesgo al interior del MADS, y con los actores del SI, en el marco de las competencias del MADS
</t>
  </si>
  <si>
    <t>12. Fortalecer los procesos de la Gestión Integral del Riesgo al interior del MADS, y con los actores del SI, en el marco de las competencias del MADS</t>
  </si>
  <si>
    <t>12.1 Fortalecer  los actores del SI en gestión del riesgo de desastre en el marco de sus competencias.</t>
  </si>
  <si>
    <t>12.1 Entidades del SI fortalecidas en gestión del riesgo de desastres.</t>
  </si>
  <si>
    <t>HENRY LEORDO GÓMEZ</t>
  </si>
  <si>
    <t>Documento compilado de las acciones de fortalecimiento a Entidades del SI en gestión del Riesgo de Desastres.</t>
  </si>
  <si>
    <t>12.2 Asesorar a las entidades del SI en el proceso de Manejo de Desastres en el marco de sus competencias.</t>
  </si>
  <si>
    <t>12.2 Entidades del SI asesoradas en el proceso de Manejo de Desastres en el marco de sus competencias.</t>
  </si>
  <si>
    <t>Matriz fil de monitoreo de asistencias técnicas brindadas a a las entidades del SI en el manejo de desastres</t>
  </si>
  <si>
    <t>SEP</t>
  </si>
  <si>
    <t>1. Fortalecer y consolidar Alianzas Estratégicas orientadas a la Sostenibilidad de la Educación Ambiental y la participación en los ámbitos Nacional y Territorial del país. (Eje 1. Articulación Intersectorial)</t>
  </si>
  <si>
    <t>1.1. Dar cumplimiento a los compromisos que se concerten en el plan de trabajo de la ALIANZA NACIONAL: Ministerio de Ambiente y Desarrollo Sostenible – Ministerio de Educación Nacional (acuerdo 407 del 8 de julio de 2015)</t>
  </si>
  <si>
    <t xml:space="preserve">Plan de trabajo concertado e implementado en el marco de la Alianza MADS-MEN </t>
  </si>
  <si>
    <t>1.2. Suscribir ALIANZAS PÚBLICO/PRIVADAS/ESTRATÉGICAS con autoridades territoriales, étnicas y campesinas, para la sostenibilidad del Programa de Educación Ambiental y Participación del MADS.</t>
  </si>
  <si>
    <t xml:space="preserve"> Alianzas Público-Privadas/Estratégicas para la sostenibilidad del Programa de Educación Ambiental y Participación consolidadas</t>
  </si>
  <si>
    <t>2. Implementar acciones de formación, gestión, sistematización para el fortalecimiento de las estrategias de la Política Nacional de Educación Ambiental y Participación Ambiental, principalmente CIDEA, PRAE, PROCEDA y otras .</t>
  </si>
  <si>
    <t>Proyecto Matriz Educación Ambiental y Participación del MADS en desarrollo</t>
  </si>
  <si>
    <t>2.1 Realizar un proceso de formación/gestión orientado a la ampliación de la base social de los CIDEA, y la consolidación de sus planes de Educación Ambiental en el ámbito territorial del país (dinámica SINA)</t>
  </si>
  <si>
    <t>Proceso Formativo y de Gestión para la ampliación de la base social y el fortalecimiento de los CIDEA, actualizado e implementado</t>
  </si>
  <si>
    <t>2.2 Realizar un proceso formativo y de gestión orientado al fortalecimiento del eje temático de los Proyectos Ambientales Escolares (PRAE), para ser implementado en los establecimientos educativos del país</t>
  </si>
  <si>
    <t>Proceso Formativo y de Gestión para la ampliación de cobertura territorial y el fortalecimiento de los PRAE actualizado e implementado (enfoque de red).</t>
  </si>
  <si>
    <t xml:space="preserve">Proyecto pilotos PROCEDA acompañados (formación y de gestión) </t>
  </si>
  <si>
    <t>2.4 Sistematizar y documentar experiencias relevantes para los desarrollos de la Política Nacional de Educación Ambiental y participación. Se priorizará el caso de la ley 70 de 1993 y la titulacion colectiva como estrategia de conservación de los bosques del pacífico.</t>
  </si>
  <si>
    <t>Proceso de sistematización para documentar experiencias de la Política Nacional de EA  instalado</t>
  </si>
  <si>
    <t>2.5 Ejecutar actividades del MADS en el contexto nacional e internacional institucional  acorde al principio de transparencia y la búsqueda de la participación ciudadana</t>
  </si>
  <si>
    <t>Tiquetes, viàticos, operador logìstico y contrataciones generales</t>
  </si>
  <si>
    <t>3. Apoyar mecanismos que permitan el fortalecimiento de la calidad de la formación y de la educación ambiental, particularmente en los procesos de educación superior.</t>
  </si>
  <si>
    <t>3.1 Construir módulos, cátedras abiertas, seminarios, entre otros, orientados a la incorporación de la educación ambiental y la participación en los programas asociados a la formación ambiental en la Educación Superior Se priorizará el desarrollo de la Cátedra Luis Eduardo Mora ordenada en resolución 0333 de 2013.</t>
  </si>
  <si>
    <t>Módulos, cátedras abiertas, seminarios, entre otros, construidos y en desarrollo</t>
  </si>
  <si>
    <t>Premio Nacional de Educación Ambiental implementado</t>
  </si>
  <si>
    <t>Encuentro nacional de Administradores Ambientales realizado.</t>
  </si>
  <si>
    <t>4. Definir y proyectar el componente de internacionalización del Programa de Educación Ambiental y Participación del MADS</t>
  </si>
  <si>
    <t>Componente de internacionalización definido y en desarrollo</t>
  </si>
  <si>
    <t>4.1 Explorar posibilidades de acuerdos con universidades, y organismos de cooperación nacional e internacional: intercambio de conocimientos (formación/investigación) en Educación Ambiental y Participación</t>
  </si>
  <si>
    <t>Acuerdos/convenios con universidades y organismos de cooperación,  en Educación Ambiental y Participación.</t>
  </si>
  <si>
    <t>5. Consolidar la estrategia de comunicación, Información y divulgación del Programa Nacional de Educación y Participación Ambiental.</t>
  </si>
  <si>
    <t>Estrategia de comunicación, información y divulgación del Programa Nacional de Educación Ambiental y Participación definida y en desarrollo</t>
  </si>
  <si>
    <t>Módulo web PRAE y Base de datos de la EA y mapa social incoporados al Sistema de Informacion Ambiental (SIAC)</t>
  </si>
  <si>
    <t>Estrategias/mecanismos de divulgación del conocimiento y formación de cultura ambiental diseñadas y en desarrollo</t>
  </si>
  <si>
    <t>6 Fortalecimiento de la participación de las comunidades étnicas y poblacionales en la gestión ambiental</t>
  </si>
  <si>
    <t xml:space="preserve">6.1 Apoyo el seguimiento de los compromisos adquiridos por el gobierno nacional con el Comité Cívico por la Dignidad y  Salvacion del Chocó </t>
  </si>
  <si>
    <t>6.2 Apoyo a la reglamentacion e implementracion del capítulo IV de la Ley 70 de 1993</t>
  </si>
  <si>
    <t xml:space="preserve">6.3 Apoyo a la reglamentacion e implementracion de los articulos 13 y 14 del Decreto 1953 de 2014  relacionados con la ATEA. </t>
  </si>
  <si>
    <t>7. Apoyar proyectos de regionalización y participación comunitaria en la gestion ambiental, en el marco del Post conflicto y los acuerdos de la Habana.</t>
  </si>
  <si>
    <t>7.1 Dar cumplimiento a Medidas judiciales que comprometen la participacion de comunidades étnicas en la gestion ambiental (Auto 004 - Planes de Salvaguarda).</t>
  </si>
  <si>
    <t>Planes de salvaguarda implementados</t>
  </si>
  <si>
    <t>Espacios de concertacion con delegados para la construccion de Agenda Ambiental</t>
  </si>
  <si>
    <t>8 Fortalecimineto de la participacion juvenil en la gestión ambiental</t>
  </si>
  <si>
    <t xml:space="preserve">8.1 Realizar acciones orientadas a fortalecer la participación juvenil en el SINA. </t>
  </si>
  <si>
    <t>Acciones de fortalecimiento juvenil</t>
  </si>
  <si>
    <t>1. Modelo de Arquitectura TI del MADS</t>
  </si>
  <si>
    <t>Avance en el diseño de la primera fase de arquitectura</t>
  </si>
  <si>
    <t>Jefe Oficina TIC</t>
  </si>
  <si>
    <t>1.1. Desarrollar las acciones que permitan la implementación de los instrumentos necesarios para la puesta en marcha del modelo definido de Arquitectura Empresarial de gestión de TI para el MADS.</t>
  </si>
  <si>
    <t>Documentos de diseño elaborados</t>
  </si>
  <si>
    <t>1.2. Administrar y mantener el repositorio de Arquitectura Empresarial de gestión de TI</t>
  </si>
  <si>
    <t>Documentos nuevos Adicionados</t>
  </si>
  <si>
    <t>Herramientas para soporte y apoyo a la Arquitectura Empresarial de gestión de TI</t>
  </si>
  <si>
    <t>Herramientas Adquiridas</t>
  </si>
  <si>
    <t>7. Sello de Excelencia GEL</t>
  </si>
  <si>
    <t>Avance en la estrategia GEL</t>
  </si>
  <si>
    <t>7.1. Implementar el componente "TIC para Servicios" para mejorar los trámites y servicios en línea</t>
  </si>
  <si>
    <t>Avance en el componente "TIC para servicios " Implementado</t>
  </si>
  <si>
    <t>7.2. Implementar el componente "TIC para Gobierno Abierto" para promover la transparencia y la participación ciudadana</t>
  </si>
  <si>
    <t>Avance en el componente "TIC para Gobierno Abierto " Implementado</t>
  </si>
  <si>
    <t>7.3. Implementar el componente "TIC para la Gestión" para hacer más eficaz la gestión adtva del MADS por medio de las TI</t>
  </si>
  <si>
    <t>Avance en el componente "TIC para la Gestión" Implementado</t>
  </si>
  <si>
    <t>Avance en el componente "Seguridad y Privacidad de la Información" Implementado</t>
  </si>
  <si>
    <t>7.5. Soportar y mantener los cuatro componentes de la estrategia GEL</t>
  </si>
  <si>
    <t>Soluciones informaticas implementadas</t>
  </si>
  <si>
    <t>8. PORTAL SIAC</t>
  </si>
  <si>
    <t>8.1. Apoyar en la coordinación de actividades en materia de gestión de infiormación del Ministerio al sector, en especial al Sistema de Información Ambiental</t>
  </si>
  <si>
    <t>8.2. Apoyo a la gestión en la administración y desarrollo de aplicativos para el Sistema de Información Ambiental SIAC</t>
  </si>
  <si>
    <t>9. Aplicativos Web 
(Escuela virtual, Portales Web, 
PQRSD, …)</t>
  </si>
  <si>
    <t>Aplicativos Web
Actualizados</t>
  </si>
  <si>
    <t>9.1. Administrar y mantener actualizada la información de los portales Web del Ministerio, en cumplimiento  de la Ley de transparencia y Gobierno en Línea</t>
  </si>
  <si>
    <t>Actividades de soporte y 
gestión de procesos realizadas</t>
  </si>
  <si>
    <t>9.2. Desarrollar, actualizar e implementar nuevas tecnologías de información</t>
  </si>
  <si>
    <t>9.3. Asistir y participar en eventos para el desarrollo de la estrategia GEL Institucional y del Sector</t>
  </si>
  <si>
    <t>SECRETARIA GENERAL</t>
  </si>
  <si>
    <t>1. Incentivar la eficiencia administrativa a través del fortalecimiento de los procesos de apoyo a cargo de la Secretaría General y la Subdirección Administrativa y Financiera</t>
  </si>
  <si>
    <t>Informes de Gestión elaborados</t>
  </si>
  <si>
    <t>SECRETARIA GENERAL
Secretaria General</t>
  </si>
  <si>
    <t>1.1. Fortalecer los procesos de apoyo a cargo de la Secretaria General,  Despacho del Ministro y la Subdirección Administrativa y Financiera</t>
  </si>
  <si>
    <t>Procesos de Apoyo Fortalecidos</t>
  </si>
  <si>
    <t>1.2. Realizar el Control y seguimiento al Plan anual de adquisiciones de la Entidad</t>
  </si>
  <si>
    <t>INFORMES DE  CONTROL Y SEGUIMIENTO AL PLAN DE ADQUISICIONES Realizados</t>
  </si>
  <si>
    <t>1.4. Consolidar la estrategia de comunicación organizacional, integrando contenidos de las entidades del sector ambiental.</t>
  </si>
  <si>
    <t>Estrategia de comunicación implementada</t>
  </si>
  <si>
    <t>4. Propender por el mejoramiento de la Gestión Disciplinaria en el Ministerio, mediante la prevención y el trámite oportuno de los procesos disciplinarios.</t>
  </si>
  <si>
    <t>INFORMES DE GESTION ELABORADOS DE LA GESTIÓN DISCIPLINARIA</t>
  </si>
  <si>
    <t>Susana Valderrama - Coordinadora Grupo de Control Interno Disciplinario</t>
  </si>
  <si>
    <t>4.1 Prevenir la  incursión de faltas disciplinarias a través de boletines virtuales publicados en la intranet.</t>
  </si>
  <si>
    <t>BOLETINES VIRTUALES PUBLICADOS</t>
  </si>
  <si>
    <t>4.2 Orientar la formación Disciplinaria al interior de la entidad y en el Grupo Control Interno Disciplinario.</t>
  </si>
  <si>
    <t>PORCENTAJE DE AVANCE DE ACTIVIDADES  PARA ORIENTAR LA FORMACIÓN DISCIPLINARIA REALIZADAS</t>
  </si>
  <si>
    <t>4.4.  Realizar las acciones de sustanciación de los procesos a cargo del Grupo Disciplinario.</t>
  </si>
  <si>
    <t>ACTOS ADMINISTRATIVOS PROFERIDOS PARA IMPUSLO PROCESAL.</t>
  </si>
  <si>
    <t>5. Fortalecer, optimizar y mantener  la Gestión Documental del Ministerio.</t>
  </si>
  <si>
    <t>PROGRAMA DE GESTION DOCUMENTAL ACTUALIZADO</t>
  </si>
  <si>
    <t xml:space="preserve">CESAR AUGUSTO COBOS JARA
</t>
  </si>
  <si>
    <t>5.3. Elaborar y aprobar la Tabla de Retención Documental del Ministerio de Ambiente y Desarrollo Sostenible</t>
  </si>
  <si>
    <t>Tabla de Retención Documental Aprobada por el Comité institucional de desarrollo administrativo</t>
  </si>
  <si>
    <t>5.4 Formular Los Instrumentos Archivísticos establecidos en el Decreto 1080 de 2015</t>
  </si>
  <si>
    <t>Instrumentos Archivísticos formulados</t>
  </si>
  <si>
    <t>7. Fortalecer el Proceso de Gestión Financiera del Ministerio.</t>
  </si>
  <si>
    <t>PROCESOS FINANCIEROS FORTALECIDOS</t>
  </si>
  <si>
    <t xml:space="preserve">SULMA RONCANCIO - LIGIA ARIAS - HENRY GARCIA CRUZ
Coordinadoras Grupo de Tesorería y Presupuesto - Coordinador Central de Cuentas y Contabilidad </t>
  </si>
  <si>
    <t>7.2 Realizar el Control y Seguimiento a la Gestión Financiera de la Entidad.</t>
  </si>
  <si>
    <t>MESA DE CONTROL Y SEGUIMIENTO REALIZADA</t>
  </si>
  <si>
    <t>SULMA RONCANCIO - LIGIA ARIAS
Coordinadoras Grupo de Tesorería y Presupuesto</t>
  </si>
  <si>
    <t>7.3 Elaborar y presentar los Estados Financieros del Ministerio y FONAM</t>
  </si>
  <si>
    <t>Estados Financieros Publicados</t>
  </si>
  <si>
    <t xml:space="preserve">HENRY GARCIA CRUZ
Coordinador Central de Cuentas y Contabilidad </t>
  </si>
  <si>
    <t>8. Fortalecer la Gestión de Soporte TIC del Ministerio</t>
  </si>
  <si>
    <t>INFORMES DE GESTION DE LA GESTIÓN DE SOPORTE TIC ELABORADOS</t>
  </si>
  <si>
    <t>LILIANA PERILLA
Coordinador Grupo de Sistemas</t>
  </si>
  <si>
    <t>8.1 Adquirir, renovar y/o alquilar equipos tecnológicos, sistemas de información y licencias para el Ministerio.</t>
  </si>
  <si>
    <t>Lotes de  equipos tecnológicos, sistemas de información y licencias  adquiridas.</t>
  </si>
  <si>
    <t>8.2 Prestar a las diferentes áreas del Ministerio, el soporte y mantenimiento de la infraestructura tecnológica y  los sistemas de información.</t>
  </si>
  <si>
    <t>Porcentaje de requerimientos  de los usuarios atendidos</t>
  </si>
  <si>
    <t>8.3. Fortalecer el control operacional y soporte técnico del Sistema de Gestión de Seguridad de la información.</t>
  </si>
  <si>
    <t>INFORMES DE GESTION DE MANTENIMIENTO DEL SISTEMA DE GESTIÓN DE SEGURIDAD DE LA INFORMACIÓN ELABORADOS</t>
  </si>
  <si>
    <t>9. Fortalecer la gestión en la administración de los servicios, bienes muebles e inmuebles y demás recursos físicos, tecnológicos y operativos del Ministerio.</t>
  </si>
  <si>
    <t>INFORMES DE GESTION  EN LA ADMINISTRACIÓN DE LOS SERVICIOS MUEBLES E INMUEBLES Y RECURSOS FÍSICOS ELABORADOS</t>
  </si>
  <si>
    <t xml:space="preserve">
MAGDA LILIANA AMADO- Coordinadora Administrativa</t>
  </si>
  <si>
    <t xml:space="preserve">9.3. Realizar la obra de adecuación de la infraestructura hidráulica, sanitaria y red contra incendios del Ministerio.
</t>
  </si>
  <si>
    <t>OBRA REALIZADA</t>
  </si>
  <si>
    <t>9.4 Adecuar la infraestructura física de las instalaciones del Ministerio.</t>
  </si>
  <si>
    <t>9.5 Ejecutar actividades del MADS en el contexto nacional e internacional institucional  acorde al principio de transparencia y la búsqueda de la participación ciudadana.</t>
  </si>
  <si>
    <t>INFORMES DE GESTION DE TRANSPARENCIA Y PARTICIPACIÓN CIUDADADANA ELABORADOS</t>
  </si>
  <si>
    <t xml:space="preserve">
Subdirector Administrativo y Financiero</t>
  </si>
  <si>
    <t>9.6. Fortalecer el control operacional y los programas del Sistema de Gestión ambiental</t>
  </si>
  <si>
    <t>ACTIVIDADES IMPLEMENTADAS</t>
  </si>
  <si>
    <t>9.9. Actualizar las políticas y los procedimientos para la administración de bienes y servicios operativos del MADS</t>
  </si>
  <si>
    <t xml:space="preserve"> LINEAMIENTO DE POLITICAS  IMPLEMENTADAS</t>
  </si>
  <si>
    <t>9.10. Realizar las obras  para la modernización de la transferencia y tableros electrónicos del Edificio del MADS</t>
  </si>
  <si>
    <t>MODERNIZACIÓN DE LA TRANSFERENCIA Y TABLEROS ELECTRÓNICOS</t>
  </si>
  <si>
    <t xml:space="preserve">10. Implementar la Política de Gestión del Talento Humano del  Ministerio </t>
  </si>
  <si>
    <t>NELLY GREIS PARDO
Coordinadora Grupo de Talento Humano</t>
  </si>
  <si>
    <t>10.1 Desarrollar  las competencias laborales y comportamentales de los servidores públicos del ministerio.</t>
  </si>
  <si>
    <t>SERVIDORES PUBLICOS PARTICIPANTES EN EVENTOS DE CAPACITACIÓN POR COMPETECIAS</t>
  </si>
  <si>
    <t>10.2. Fortalecer el Sistema de Estímulos y Seguridad y Salud en el Trabajo</t>
  </si>
  <si>
    <t>ACTIVIDADES REALIZADAS PARA FORTALECER EL SISTEMA DE ESTIMULOS Y SEGURIDAD Y SALUD EN EL TRABAJO</t>
  </si>
  <si>
    <t>10.3. Desarrollar actividades asociadas al traslado de la función pensional a la UGPP.</t>
  </si>
  <si>
    <t>ACTIVIDADES DESARROLLADAS ASOCIADAS AL TRASLADO DE LA FUNCION PENSIONAL A LA UGPP</t>
  </si>
  <si>
    <t>10.4 Implementar Plan Estratégico Integrado de Talento Humano</t>
  </si>
  <si>
    <t>PLAN ESTRATEGICO IMPLEMENTADO</t>
  </si>
  <si>
    <t xml:space="preserve">11. Fortalecer, desarrollar y consolidar el modelo de Gestión Contractual del Ministerio </t>
  </si>
  <si>
    <t>INFORMES DE GESTION PARA FORTALECER EL MODELO DE GESTIÓN CONTRACTUAL ELABORADOS</t>
  </si>
  <si>
    <t>DIANA MARCELA MEDINA
Coordinadora Grupo de Contratos</t>
  </si>
  <si>
    <t>11.1. Fortalecer a la Gestión Contractual del Ministerio en cada una de las etapas contractuales</t>
  </si>
  <si>
    <t>INFORMES DE GESTION CONTRACTUAL ELABORADOS</t>
  </si>
  <si>
    <t xml:space="preserve">11.2. Digitalizar  los documentos y contratos para facilitar el manejo y consulta por parte de la entidad, En cumplimiento de la política cero papel . </t>
  </si>
  <si>
    <t>Porcentaje de  Documentos digitalizados</t>
  </si>
  <si>
    <t>11.3. Entregar guías  practicas de Contratación y/o Convenios de Cooperación Internacional a los servidores públicos del Ministerio</t>
  </si>
  <si>
    <t xml:space="preserve">Juego de cartillas digitalizadas y publicación.
</t>
  </si>
  <si>
    <t>11.4. Capacitar  a los funcionarios  para conocimiento de normatividad de contratación en la estructuración en las diferentes etapas de la Gestión Contractual</t>
  </si>
  <si>
    <t>Capacitaciones Realizadas</t>
  </si>
  <si>
    <t xml:space="preserve">11.5. Expedir los certificados contractuales en línea mediante la intranet. </t>
  </si>
  <si>
    <t>CERTIFICADOS EXPEDIDOS</t>
  </si>
  <si>
    <t>12. Implementar un Modelo de Gobierno Abierto en el Ministerio,  para fortalecer el proceso de servicio al ciudadano</t>
  </si>
  <si>
    <t>SECRETARIA GENERAL
Camilo Quintero</t>
  </si>
  <si>
    <t>12.1. Atender las solicitudes de información de  los ciudadanos a través de la estrategia multicanal.</t>
  </si>
  <si>
    <t>INFORMES DE GESTION DE LAS SOLICITUDES DE INFORMACIÓN DE LOS CIUDADANOS ELABORADOS</t>
  </si>
  <si>
    <t>12.2. Implementar acciones de participación ciudadana.</t>
  </si>
  <si>
    <t>ACCIONES DE PARTICIPACIÓN  CIUDADANA REALIZADAS</t>
  </si>
  <si>
    <t>12.3. Implementar la Estrategia de Atención al ciudadano, mediante la atención a las convocatorias del Programa de Atención al Ciudadano del DNP.</t>
  </si>
  <si>
    <t>CONVOCATORIAS DEL PNSC ATENDIDAS</t>
  </si>
  <si>
    <t>12.4. Fortalecer una cultura institucional de Gobierno Abierto en la Entidad y el Sector.</t>
  </si>
  <si>
    <t>ACCIONES PARA FORTALECER LA CULTURA DE GOBIERNO ABIERTO REALIZADAS</t>
  </si>
  <si>
    <t>12.5. Realizar el control y seguimiento a la gestión de Peticiones en la Entidad.</t>
  </si>
  <si>
    <t>ACTAS REALIZADAS</t>
  </si>
  <si>
    <t>12.6. Apoyar iniciativas de innovación en la diferentes dependencias de la Entidad.</t>
  </si>
  <si>
    <t>ACTIVIDADES DE INICATIVAS DE INNOVACIÓN APOYADAS</t>
  </si>
  <si>
    <t>OF. JURIDICA</t>
  </si>
  <si>
    <t xml:space="preserve">1. Ejercer la defensa judicial y extrajudicial del Ministerio, incluyendo la implementación de la facultad jurisdiccional en los procesos coactivos. </t>
  </si>
  <si>
    <t>Procesos atendidos</t>
  </si>
  <si>
    <t xml:space="preserve">JEFE OFICINA ASESORA JURÍDICA - COORDINADOR GRUPO DE PROCESOS JUDICIALES </t>
  </si>
  <si>
    <t>Porcentaje de actuaciones en los procesos judiciales vigentes</t>
  </si>
  <si>
    <t>1.1. Atender y hacer seguimiento a los procesos Judiciales, extrajudiciales y tutelas en los que intervenga el MADS</t>
  </si>
  <si>
    <t>Porcentaje de respuesta</t>
  </si>
  <si>
    <t xml:space="preserve">EFICIENCIA </t>
  </si>
  <si>
    <t>1.2. Iniciar y tramitar los procesos en los cuales se tenga la facultad para llevar a cabo cobros de jurisdicción coactiva</t>
  </si>
  <si>
    <t xml:space="preserve">Procesos coactivos con orden de ejecución </t>
  </si>
  <si>
    <t>Procedimientos de cobro coactivos trámitados.</t>
  </si>
  <si>
    <t>1.3. Registrar la información procesal de la entidad en el sistema único de información litigiosa del Estado E-Kogui</t>
  </si>
  <si>
    <t>Información de los procesos en los cuales es notificada la entidad</t>
  </si>
  <si>
    <t>Información procesal de la entidad registrada en el sistema E-kogui</t>
  </si>
  <si>
    <t>2. Conceptuar sobre la formulación de políticas ambientales, propuestas de regulación ambiental y el marco jurídico vigente en la materia, y los demás compromisos internacionales</t>
  </si>
  <si>
    <t>Conceptos emitidos sobre formulación de políticas ambientales, propuestas de regulación ambiental y el marco jurídico vigente</t>
  </si>
  <si>
    <t>JEFE OFICINA ASESORA JURÍDICA - COORDINADOR GRUPO DE CONCEPTOS</t>
  </si>
  <si>
    <t xml:space="preserve">Conceptos emitidos sobre formulación de políticas ambientales y el marco jurídico vigente </t>
  </si>
  <si>
    <t>2.1. Compilar la normatividad, la doctrina y la jurisprudencia ambiental emitida en la materia.</t>
  </si>
  <si>
    <t>Documentos generados con destinación a publicar</t>
  </si>
  <si>
    <t xml:space="preserve">Documentos públicados en la herramienta técnológica de la Oficina Asesora Jurídica </t>
  </si>
  <si>
    <t>2.2. Emitir conceptos jurídicos sobre formulación de políticas ambientales, en proyectos de actos administrativos en la materia sobre la normativa ambiental.</t>
  </si>
  <si>
    <t xml:space="preserve">Respuesta a peticiones en el término de ley </t>
  </si>
  <si>
    <t>Revisión jurídica de los proyectos de actos adminstrativos, remitidos por las diferentes áreas del Ministerio.</t>
  </si>
  <si>
    <t>2.3. Emitir conceptos jurídicos para la negocación y aplicación de tratados, convenios, protocolos y demás instrumentos internacionales que deba suscribir el Ministerio</t>
  </si>
  <si>
    <t xml:space="preserve">Conceptos emitidos sobre la negocación y aplicación de tratados convenios protocolos y demás instrumentos internacionales. </t>
  </si>
  <si>
    <t>OF CONTROL INTERNO</t>
  </si>
  <si>
    <t>1. CUMPLIR CABALMENTE CON LOS ROLES QUE POR LEY TIENEN ESTABLECIDOS LA OFICINA DE CONTROL INTERNO PARA COADYUVAR A LA ENTIDAD EN CUMPLIMIENTO DE POLITICAS DE GESTION MISIONAL Y DE GOBIERNO COMO LA DE TRANSPARENCIA, PARTICIPACION Y SERVICIO AL CIUDADANO</t>
  </si>
  <si>
    <t>Actividades Desagregadas implementadas relacionadas con los 5 roles de la Oficina de Control Interno</t>
  </si>
  <si>
    <t>Plan de Auditorias que contemple actividades ejecutadas referente a 1 de los roles de la Oficina de Control Interno</t>
  </si>
  <si>
    <t>Plan de Auditorias que contemple actividades ejecutadas referente a 2 de los roles de la Oficina de Control Interno</t>
  </si>
  <si>
    <t>Plan de Auditorias que contemple actividades ejecutadas referente a 3 de los roles de la Oficina de Control Interno</t>
  </si>
  <si>
    <t>Plan de Auditorias que contemple actividades ejecutadas referente a 4 de los roles de la Oficina de Control Interno</t>
  </si>
  <si>
    <t>Plan de Auditorias que contemple actividades ejecutadas referente a 5 de los roles de la Oficina de Control Interno</t>
  </si>
  <si>
    <t>1.1 Auditar procesos, planes, programas y/o procedimientos para evidenciar el cumplimiento de objetivos  en pro del mejoramiento continuo de la Entidad.</t>
  </si>
  <si>
    <t>Seguimientos de Requerimiento legal y Evaluaciones Idenpendientes realizadas</t>
  </si>
  <si>
    <t>4 Informes o Docuentos Soportes de las Actividades de Requerimiento Legal o de Evaluación Independiente, según el Plan de Auditorias de la Vigencia 2017</t>
  </si>
  <si>
    <t>5 Informes o Docuentos Soportes de las Actividades de Requerimiento Legal o de Evaluación Independiente, según el Plan de Auditorias de la Vigencia 2017</t>
  </si>
  <si>
    <t>3 Informes o Docuentos Soportes de las Actividades de Requerimiento Legal o de Evaluación Independiente, según el Plan de Auditorias de la Vigencia 2017</t>
  </si>
  <si>
    <t>1.2 Fomentar la cultura del autocontrol en toda la organización para contribuir con el mejoramiento continuo en el cumplimiento de la mision y de los objetivos institucionales y sectoriales.</t>
  </si>
  <si>
    <t>Herramientas de comunicación, sensiblización y educación implementadas para el fortalecimiento de la cultura de autocontrol</t>
  </si>
  <si>
    <t>No aplica</t>
  </si>
  <si>
    <t>1 Soporte sobre la herramienta de sensibilización implementada y/o publicada</t>
  </si>
  <si>
    <t>1.3 Hacer seguimiento a los requerimientos de los órganos y entes de control, sirviendo como enlace entre la entidad y los entes para asegurar el cumplimiento de la atención de los mismos.</t>
  </si>
  <si>
    <t>Seguimientos sobre los requerimientos realizados</t>
  </si>
  <si>
    <t>4 cuadros de control y soporte de remisión de seguimiento realizado a los requerimientos de entes de control</t>
  </si>
  <si>
    <t>1.4 Evaluar la administración de los riesgos de la Entidad para minimizar posibles efectos o consecuencias negativas al interior de la entidad.</t>
  </si>
  <si>
    <t>Informes de evaluación y seguimiento a la Administración del Riesgo generados</t>
  </si>
  <si>
    <t>Informe de seguimiento a los Riesgos de Corrupción</t>
  </si>
  <si>
    <t xml:space="preserve">Informe de Evaluación al Proceso de Administración de Riesgos de la Entidad y al Mapa de Riesgos Insitutcional </t>
  </si>
  <si>
    <t>Informe Ejecutivo de Seguimiento sobre el proceso de Administración del Riesgo y Mapa de Riesgos Institucional</t>
  </si>
  <si>
    <t>1.5 Asesorar a la Alta Dirección en la continuidad del proceso administrativo y la toma de acciones para el cumplimento de metas y objetivos institucionales y sectoriales.</t>
  </si>
  <si>
    <t>Informes de seguimiento y evlauación para el mejoramiento continuo institucional presentados a la alta dirección</t>
  </si>
  <si>
    <t>3 Registros de presentación o entrega de Informes, Reportes o Recomendaciones generados por la Oficina de Control Interno a la Alta Dirección</t>
  </si>
  <si>
    <t>GRUPO COMUNICACIONES</t>
  </si>
  <si>
    <t>1.  Divulgar las políticas, planes, programas y logros del Ministerio de Ambiente y Desarrollo Sostenible entre los colombianos y las entidades ambientales globales,  a través  de diferentes estrategias de comunicación</t>
  </si>
  <si>
    <t>Piezas divulgativas realizadas</t>
  </si>
  <si>
    <t>Número de piezas divulgativas realizadas durante el año, incluye boletines de prensa por actividad y por ruedas de prensa, audiovisuales, piezas diseñadas, información entregada a medios.</t>
  </si>
  <si>
    <t>1.1 Implementar una estrategia de rendición de cuentas a la comunidad a través de Boletines de prensa.</t>
  </si>
  <si>
    <t>Boletines publicados (Free Press - Producción de contenidos)</t>
  </si>
  <si>
    <t>Nùmero</t>
  </si>
  <si>
    <t>Los boletines de prensa son piezas divulgativas a modo de nota de prensa que se envìa a los medios de comunicación para ser divulgados por ellos, de forma gratuita. 
Ffotografías, videos  y audios  utilizados por evento cubierto.
Piezas comunicativas de comunicación interna, 
piezas comunicativas realizadas por trimestre en las campañas y estrategias por fuera de las ya programadas.</t>
  </si>
  <si>
    <t>1.2. Realizar una estrategia de divulgación de los temas misionales de la entidad.</t>
  </si>
  <si>
    <t>Piezas audiovisuales producidad y emitidas</t>
  </si>
  <si>
    <t xml:space="preserve">Piezas divulgativas de carácter audiovisual de diferente duración y grado de complejidad, para publicar en el canal de you tube y enviar a medios de comuicación.
</t>
  </si>
  <si>
    <t>1.3 Velar por el buen uso de la imagen corporativa del Ministerio.</t>
  </si>
  <si>
    <t>Piezas gráficas diseñadas y publicadas</t>
  </si>
  <si>
    <t>Diseño y diagramación de piezas impresas y digitales. En pequeño y gran formato, para satisfacer las necesidades de los usuarios internos y externos, utilizar en las redes sociales, en las carteleras virtuales, para publicaciones y otras necesidades.</t>
  </si>
  <si>
    <t>1.4 Estrechar relaciones con periodistas y  medios de comunicación.</t>
  </si>
  <si>
    <t>Piezas informativas para medios de comunicación</t>
  </si>
  <si>
    <t>Dar respuesta a la mayor brevedad posibles a los requerimientos de información de medios de comunicación y periodistas.</t>
  </si>
  <si>
    <t>1.6 Implementar un archivo digital  (fotografías e imágenes) histórico de la entidad, garantizando el cubrimiento de los eventos donde asisten los voceros institucionales.</t>
  </si>
  <si>
    <t>Eventos registrados en imágenes y fotografía (Reporteria y Registro gráfico y audiovisual)</t>
  </si>
  <si>
    <t>Un registro históricos de los eventos y actividades donde el ministerio participa de manera activa a través de los voceros institucionales</t>
  </si>
  <si>
    <t>1.7 Desarrollar campañas pedagogicas y de divulgación  alrededor de los temas ambientales, a nivel ministerial y sectorial</t>
  </si>
  <si>
    <t>Actividades realizadas/Actividades programadas X Trimestre</t>
  </si>
  <si>
    <t xml:space="preserve">Las Actividades son las siguientes:
1. Cronograma de trabajo con piezas comunicativas y  programación de la  contración que se requiera. 10%
2. Preproducción: acorde con la piezas comunicativas se llevarán a las actividades preliminares ( diseño, textos, libretos, etc)  para su elaboración. 30%
3. Producción: realización de las piezas según sea el caso. 30%
4. Emisión: publicación o emisión de la pieza, comunicativa.  30%
Observación:  según lo que se programe es posible ajustar estas actividades a la campaña.
</t>
  </si>
  <si>
    <t>1.8 Analizar el comportamiento de la información institucional en los diferentes  de medios de Comunicación,  a partir del Monitoreo de medios.</t>
  </si>
  <si>
    <t>Análisis realizados (Observatorio de medios)</t>
  </si>
  <si>
    <t>Las diferentes actividades que realiza el proceso se traducen en el análisis de noticias positivas, negativas y neutras,  cantidad de noticias publicadas sobre el Ministerio, Medios con mayor número de publicaciones,  temas de mayor interés, número  aproximado de lectores, entre otras.</t>
  </si>
  <si>
    <t>1.12 Gestión de Comunicación interna</t>
  </si>
  <si>
    <t>Actividades realizadas/ actividades programadas</t>
  </si>
  <si>
    <t>%</t>
  </si>
  <si>
    <t>12 Revistas virtuales Líneas Verdes
22  Noticieros Ambientv. (en su versión para el Ministerio y para you tube)
48 carteleras digitales 
4 "Un café" (o los que se requieran conforme las necesidades de información de las diferentes áreas)
6 reuniones de seguimiento y programación  de la Intranet Colibri
1  desarrollo de un nuevo canal de comunicación interna.</t>
  </si>
  <si>
    <t>1.13  Administrar redes sociales y el home del sitio web</t>
  </si>
  <si>
    <t>Nuevos seguidores. (Producto estrategia digital)</t>
  </si>
  <si>
    <t>Se redujo el número de seguidores en comparación a años anteriores, por cuanto Google Plus que crecía rápidamente en años anteriores, ya prácticamente ha desaperecido.</t>
  </si>
  <si>
    <t>1.14. “Ejecutar actividades del MADS en el contexto nacional e internacional institucional  acorde al principio de transparencia y la búsqueda de la participación ciudadana”.</t>
  </si>
  <si>
    <t>Actividades realizadas por mes</t>
  </si>
  <si>
    <t>Conforme a las necesidades de acompañamiento de los voceros institucionales y actividades de las diferentes áreas.</t>
  </si>
  <si>
    <t>Oficina Planeación</t>
  </si>
  <si>
    <t>1. Coordinar la formulación de políticas y planes de interés estratégico sectorial e institucional</t>
  </si>
  <si>
    <t>1.1 Coordinar las formulacion del Planes  estrategicos y de Acción institucional.</t>
  </si>
  <si>
    <t>1.3 Sistematizar los instrumentos de planeacion y seguimiento sectoriales e institucionales.</t>
  </si>
  <si>
    <t>1.4 Orientar los procesos de formulacion de politicas y documentos Conpes a cargo a del sector.</t>
  </si>
  <si>
    <t>1.5 Apoyar la integración del enfoque diferencial  en los instrumentos de políticas y planes sectoriales e institucionales.</t>
  </si>
  <si>
    <t>1.6 Implementar mecanismos de coordinación entre entidades del sector para hacer mas articulada y eficiente la gestión del sector.</t>
  </si>
  <si>
    <t>2. Realizar el seguimiento a los diferentes procesos de planeación y políticas del sector e institucional</t>
  </si>
  <si>
    <t>2.2 Realizar seguimiento integral a la gestion sectorial e institucional.</t>
  </si>
  <si>
    <t>2.3 Coordinar la elaboración de Informes de indicadores y estadisticas de iniciativas nacionales e internacionales.</t>
  </si>
  <si>
    <t>4. Liderar y Coordinar el Sistema Integrado de Gestión y la implementación del Modelo Integrado de Planeaci{ón y Gestión</t>
  </si>
  <si>
    <t>4.1 Mantener y actualizar la certificación del ministerio en la norma técnica de Gestión de Calidad GP 1000:2009 e ISO 9001:2015</t>
  </si>
  <si>
    <t>4.3 Mantener y actualizar la certificación del ministerio  en las norma técnica de  Gestión Ambiental ISO 14001:2015</t>
  </si>
  <si>
    <t>4.4 Mantener la estrategia de comunicación SOMOS MADS (  Sistema Integrado de Gestión, atención al ciudadano, rendición de cuentas, anticorrupción, Gobierno en linea).</t>
  </si>
  <si>
    <t>4.6 Mantener la certificación de la norma tecnica de gestión de seguridad en información ISO 27001:2013</t>
  </si>
  <si>
    <t>4.7 Implementación de las politicas de desarrollo administrativo institucional y sectorial</t>
  </si>
  <si>
    <t>5. Realizar la planificación y gestión presupuestal del Ministerio de Ambiente y Desarrollo Sostenible y Entidades del Sector</t>
  </si>
  <si>
    <t>5.1. Elaborar propuesta de MGMP 2018-2021 sectorial.</t>
  </si>
  <si>
    <t>5.2. Elaborar el Anteproyecto de Presupuesto y realizar programación presupuestal 2018  MADS.</t>
  </si>
  <si>
    <t>5.3. Realizar seguimiento a la ejecución presupuestal del sector ambiental</t>
  </si>
  <si>
    <t>5.4. Promover la realización del seguimiento físico, de gestión y financiero a los proyectos de inversión - SPI</t>
  </si>
  <si>
    <t>5.5 Realizar modificaciones y autorizaciones presupuestales</t>
  </si>
  <si>
    <t>5.6 Implementar las buenas practicas OCDE en el manejo y divulgación de la información asociada al instrumento de Gasto Público Ambiental</t>
  </si>
  <si>
    <t>7. Gestión Integral de proyectos y recursos de los Fondos del Sector Ambiental y SGR</t>
  </si>
  <si>
    <t>7.1 Realizar la Distribución de los recursos asignados por Ley de presupuesto para los Fondos del sector ambiental</t>
  </si>
  <si>
    <t>7.2 Control y seguimiento al Recaudo del FCA</t>
  </si>
  <si>
    <t>7.3 Evaluación y seguimiento a las asignaciones de gastos de funcionamiento del FCA</t>
  </si>
  <si>
    <t xml:space="preserve">7.4 Revisar los proyectos presentados a los Órganos Colegiados de Administración y Decisión en el marco del Sistema General de Regalías – SGR
</t>
  </si>
  <si>
    <t>7.5 Participar en mesas técnicas, Pre OCAD y OCAD convocadas por las  entidades lideres o Secretaría Técnicas en el marco del Sistema General de Regalías – SGR</t>
  </si>
  <si>
    <t>7.6 Fortalecimiento profesional y/o técnico, administrativo y financiero para el desarrollo de la gestión integral de recursos de Fondos y Sistema General de Regalías (SGR)</t>
  </si>
  <si>
    <t>7.8 Seguimiento técnico y financiero a la ejecución de los proyectos de inversión del sector ambiental</t>
  </si>
  <si>
    <t>7.9 Apoyo y asistencia técnica para la formulación de los proyectos de inversión del sector ambiental</t>
  </si>
  <si>
    <t>8. Desarrollar actividades para el cumplimiento de la gestión del Ministerio</t>
  </si>
  <si>
    <t>IMPLEMENTACIÓN DE LAS ESTRATEGIAS, INSTRUMENTOS Y RECOMENDACIONES DE LA OCDE EN MATERIA DE GESTION AMBIENTAL A NIVEL NACIONAL</t>
  </si>
  <si>
    <t>POLITICA HIDRICA NACIONAL E INSTRUMENTACION - REC 11</t>
  </si>
  <si>
    <t>FORTALECIMIENTO DE LA GESTIÓN  INTEGRAL DE LOS  BOSQUES,  BIODIVERSIDAD Y SUS SERVICIOS ECOSISTÉMICOS A NIVEL NACIONAL - REC 11</t>
  </si>
  <si>
    <t>ADMINISTRACION DE RECURSOS FONAM POR LA EXPEDICION DE PERMISOS A QUE SE REFIERE LA CONVENCION CITES A NIVEL NACIONAL  -  FONAM REC 20</t>
  </si>
  <si>
    <t>ADMINISTRACION DE RECURSOS FONAM POR LA EXPEDICION DE PERMISOS A QUE SE REFIERE LA CONVENCION CITES A NIVEL NACIONAL  -  FONAM REC 21</t>
  </si>
  <si>
    <t>FORTALECIMEINTO DE LA GESTIÓN AMBIENTAL SECTORIAL URBANA, A NIVEL NACIONAL  - REC 11</t>
  </si>
  <si>
    <t>FORTALECIMIENTO DE  LA GESTIÓN AMBIENTAL DEL ESTADO COLOMBIANO SOBRE LAS ZONAS MARINAS Y COSTERAS Y RECURSOS ACUÁTICOS NACIONAL - REC 11</t>
  </si>
  <si>
    <t>DISEÑO E IMPLEMENTACIÓN DE LA POLÍTICA DE CAMBIO CLIMÁTICO  EN COLOMBIA - REC 11</t>
  </si>
  <si>
    <t>FORTALECIMIENTO DE LA CAPACIDAD DE GESTIÓN DEL MADS PARA EL ORDENAMIENTO AMBIENTAL DEL TERRITORIO Y LA COORDINACIÓN DEL SINA A NIVEL NACIONAL - REC 11</t>
  </si>
  <si>
    <t>FORTALECIMIENTO DEL PROCESO DE INSTITUCIONALIZACINO  DE LA POLITICA NACIONAL DE EDUCACION AMBIENTAL DEL SINA A NIVEL NACIONAL  REC 11</t>
  </si>
  <si>
    <t>FORTALECIMIENTO ESTRATEGICO Y OPERATIVO DE LA SECRETARÍA GENERAL DEL MINISTERIO DE AMBIENTE Y DESARROLLO SOSTENIBLE ,NACIONAL - REC 11</t>
  </si>
  <si>
    <t>APOYO AL MINISTERIO EN LA GESTIÓN DE LA NEGOCIACIÓN Y COOPERACION INTERNACIONALES EN MEDIO AMBIENTE Y DESARROLLO SOSTENIBLE Y LA ESTRATEGIA PARA EL INGRESO DE COLOMBIA A LA OCDE - REC 11</t>
  </si>
  <si>
    <t>DISEÑO Y FORTALECIMIENTO DE LOS  INSTRUMENTOS E INCENTIVOS ECONOMICOS Y PROMOCIÓN DE LA OFERTA Y LA DEMANDA DE LOS NEGOCIOS VERDES A NIVEL NACIONAL - REC 11</t>
  </si>
  <si>
    <t>FORTALECIMIENTO DE LAS TICS Y DESARROLLO DE ESTRATEGIAS EN EL MADS, PARA EL MEJORAMIENTO DE LA GESTIÓN AMBIENTAL, NACIONAL - REC 11</t>
  </si>
  <si>
    <t>FORTALECIMEINTO Y CONSOLIDACIÓN DEL SISTEMA DE INFORMACIÓN AMBIENTAL SIAC, NACIONAL - REC 11</t>
  </si>
  <si>
    <t>FORTALECIMIENTO DE LOS PROCESOS DE PLANEACION, EVALUACION Y SEGUIMIENTO A LA GESTION ADELANTADA POR EL SECTOR AMBIENTAL, A NIVEL NACIONAL - REC 11</t>
  </si>
  <si>
    <t>GESTIÓN ESTRATÉGICA  PARA LA DIVULGACIÓN DE POLÍTICAS PÚBLICAS DEL MINISTERIO DE AMBIENTE Y DESARROLLO SOSTENIBLE - REC 11</t>
  </si>
  <si>
    <t>VALORES A PROGRAMAR</t>
  </si>
  <si>
    <t xml:space="preserve"> Viceministerio</t>
  </si>
  <si>
    <t xml:space="preserve">VALOR A PROGRAMAR </t>
  </si>
  <si>
    <t>ASUNTOS INTERNACIONALES</t>
  </si>
  <si>
    <t>DIFERENCIA</t>
  </si>
  <si>
    <r>
      <t xml:space="preserve">$500 millones se deben programar en actividsdes relacionadas con el posconflicto
</t>
    </r>
    <r>
      <rPr>
        <b/>
        <sz val="12"/>
        <color indexed="17"/>
        <rFont val="Arial"/>
        <family val="2"/>
      </rPr>
      <t xml:space="preserve">ONVS: No se cuenta con Actividad especifica, las actividades y recursos con que cuenta la oficina para atender el proceso Pos – Conflicto están presentes en los objetivos específicos o Actividades principales del Plan de Acción y proyecto de inversión de la ONVS de conformidad con la funciones del área.
</t>
    </r>
    <r>
      <rPr>
        <sz val="11"/>
        <color theme="1"/>
        <rFont val="Calibri"/>
        <family val="2"/>
        <scheme val="minor"/>
      </rPr>
      <t xml:space="preserve">
</t>
    </r>
  </si>
  <si>
    <t>FEB</t>
  </si>
  <si>
    <t>OTICS</t>
  </si>
  <si>
    <t>JURIDICA</t>
  </si>
  <si>
    <t>CONTROL INTERNO</t>
  </si>
  <si>
    <t xml:space="preserve">VALOR A PROYECTO </t>
  </si>
  <si>
    <t>10. Implementar la politica Integral de Salud Ambiental</t>
  </si>
  <si>
    <t>12. Fortalecer la institucionalidad y gobernanza para optimizar el desempeño del SINA, la educación e investigación y la generación de información y conocimiento ambiental</t>
  </si>
  <si>
    <t>Director Asuntos Marinos Costeros y Recursos Acuáticos</t>
  </si>
  <si>
    <t>Director Cambio Climático</t>
  </si>
  <si>
    <t>Director de Asuntos Ambientales Sectorial y Urbana</t>
  </si>
  <si>
    <t>Director de Bosques, Biodiversidad y Servicios Eco Sistémicos</t>
  </si>
  <si>
    <t>Director General de Ordenamiento Ambiental Territorial</t>
  </si>
  <si>
    <t>Director de Gestión Integral del Recurso Hídrico</t>
  </si>
  <si>
    <t xml:space="preserve">Jefe Oficina Asesora Jurídica 
</t>
  </si>
  <si>
    <t>Coordinador Grupo de Comunicaciones</t>
  </si>
  <si>
    <t>Secretaria (o )  General</t>
  </si>
  <si>
    <t>Viceministro ( a )</t>
  </si>
  <si>
    <t>Subdirector de Educación y Participación</t>
  </si>
  <si>
    <r>
      <t>Concertar e implementar</t>
    </r>
    <r>
      <rPr>
        <b/>
        <sz val="12"/>
        <color indexed="8"/>
        <rFont val="Calibri"/>
        <family val="2"/>
      </rPr>
      <t xml:space="preserve"> </t>
    </r>
    <r>
      <rPr>
        <sz val="12"/>
        <color indexed="8"/>
        <rFont val="Calibri"/>
        <family val="2"/>
      </rPr>
      <t xml:space="preserve">acciones encaminadas a la mitigación y adaptación a las afectaciones generadas a raíz del cambio climático. </t>
    </r>
  </si>
  <si>
    <t>Hectáreas deforestadas anualmente</t>
  </si>
  <si>
    <t>Hectáreas de Áreas Protegidas declaradas en el SINAP</t>
  </si>
  <si>
    <t>Planes Estratégicos de Macrocuenca, POMCA, PMA acuíferos en implementación</t>
  </si>
  <si>
    <t>Programas Regionales de Negocios Verdes implementados para el aumento de la competitividad del país</t>
  </si>
  <si>
    <t>Entidades territoriales que incorporan en los instrumentos de planificación criterios de cambio climático</t>
  </si>
  <si>
    <t>Planes de Cambio Climático formulados</t>
  </si>
  <si>
    <t>Áreas del SPNN con estrategias de solución de conflictos por uso, ocupación o tenencia.</t>
  </si>
  <si>
    <t>Autoridades Ambientales que formulan, actualizan, y adoptan sus determinantes ambientales para el ordenamiento territorial municipal, de acuerdo a los lineamientos del Gobierno Nacional.</t>
  </si>
  <si>
    <t>Sectores económicos que implementan programas que generan beneficios ambientales</t>
  </si>
  <si>
    <t>Acuerdos para el desarrollo de Proyectos de biotecnología y la bioprospección</t>
  </si>
  <si>
    <t>Estudios de análisis de impactos económicos del cambio climático</t>
  </si>
  <si>
    <t>Herramientas de comunicación, divulgación y educación para la toma de decisiones y la promoción de cultura compatible con el clima, disponibles.</t>
  </si>
  <si>
    <t>Porcentaje de la población objetivo satisfecha con la gestión ambiental, que evidencia mejora en el desempeño institucional por parte de la ANLA, MADS y CAR</t>
  </si>
  <si>
    <t xml:space="preserve">Porcentaje de visitas de seguimiento a proyectos con licencia ambiental en los sectores priorizados. </t>
  </si>
  <si>
    <t>CAR con calificación superior al 80% en su evaluación de desempeño</t>
  </si>
  <si>
    <t>Estrategias aplicadas de transformación institucional y social que mejoran la eficiencia y la satisfacción de la gestión ambiental del SINA</t>
  </si>
  <si>
    <t>Alianzas nacionales, sectoriales y territoriales que desarrollan la Política Nacional de Educación Ambiental, a través de procesos que fortalecen la gobernanza en la gestión ambiental.</t>
  </si>
  <si>
    <t>Número de estaciones  de monitoreo del IDEAM</t>
  </si>
  <si>
    <t>Número de mapas de amenaza por inundación a escala 1:5000. IDEAM</t>
  </si>
  <si>
    <t xml:space="preserve">Número de  mapas por crecientes súbitas  a escala 1:5000. IDEAM </t>
  </si>
  <si>
    <t>Hectáreas que cuentan con planes de ordenación y manejo de cuenca elaborados y/o ajustados.</t>
  </si>
  <si>
    <t xml:space="preserve">Planes de Cambio Climático departamentales formulados </t>
  </si>
  <si>
    <t>Hectáreas de áreas protegidas de la región Caribe incorporadas en SINAP</t>
  </si>
  <si>
    <t>Áreas protegidas del SPNN  de la Región Caribe adelantando estrategias de solución de conflictos por uso, ocupación y tenencia</t>
  </si>
  <si>
    <t>Planes de Ordenación y Manejo Integrado de las Unidades Ambientales Costeras POMIUAC, formulados</t>
  </si>
  <si>
    <t>Hectáreas en manejo sostenible de productos forestales no maderables</t>
  </si>
  <si>
    <t>Hectáreas de áreas protegidas de la Región Eje Cafetero y Antioquia incorporados en el SINAP</t>
  </si>
  <si>
    <t>Hectáreas con iniciativas de conservación de servicios ambientales para la Provisión de agua implementadas</t>
  </si>
  <si>
    <t>Hectáreas de áreas protegidas de la Región Centro-Oriente, incorporados en el SINAP.</t>
  </si>
  <si>
    <t xml:space="preserve">Hectáreas de áreas protegidas  de la Región Pacífico  incorporadas en el SINAP  </t>
  </si>
  <si>
    <t>Hectáreas con restauración ecológica en áreas afectadas por actividades de productivas de alto impacto.</t>
  </si>
  <si>
    <t xml:space="preserve"> Número de municipios asesorados por las Autoridades Ambientales para la revisión y ajuste de los Planes de Ordenamiento Territorial (POT), incorporando las determinantes ambientales incluyendo la temática de riesgo. (Región Llanos).</t>
  </si>
  <si>
    <t>Municipios con puntos críticos de deforestación controlado (Meta y Guaviare)</t>
  </si>
  <si>
    <t>Municipios con programas de reforestación implementados en el área del manejo especial de la macarena AMEM.</t>
  </si>
  <si>
    <t>Municipios de la región con puntos críticos de deforestación controlados, en los departamentos de Caquetá y Putumayo</t>
  </si>
  <si>
    <t>Hectáreas de áreas protegidas de la Región Centro Sur incorporados en el SINAP</t>
  </si>
  <si>
    <t>Hectáreas de conservación inscritas en el esquema de pago por servicios ambientales hídricos en los departamentos de Huila y Tolima, Putumayo y Caquetá.</t>
  </si>
  <si>
    <t xml:space="preserve">Emprendimientos para la comercialización de productos frutales amazónicos y otros productos forestales no maderables en el marco de los negocios verdes y atendiendo a los requerimientos de sus habitantes </t>
  </si>
  <si>
    <t>VICEMINISTERIO</t>
  </si>
  <si>
    <t>RECURSO HIDRICO</t>
  </si>
  <si>
    <t>CAMBIO CLIMATICO</t>
  </si>
  <si>
    <t>EDUCACION Y PARTICIPACION</t>
  </si>
  <si>
    <t xml:space="preserve">TECNOLOGIA </t>
  </si>
  <si>
    <t>COMUNICACIONES</t>
  </si>
  <si>
    <t>PLANEACION</t>
  </si>
  <si>
    <t>DEPENDENCIAS</t>
  </si>
  <si>
    <t>5. TODOS</t>
  </si>
  <si>
    <t>Todas</t>
  </si>
  <si>
    <t>Todos</t>
  </si>
  <si>
    <t>FORMULACIÓN Y SEGUIMIENTO DE POLÍTICAS PÚBLICAS AMBIENTALES</t>
  </si>
  <si>
    <t>SISTEMA GENERAL
DE REGALÍAS</t>
  </si>
  <si>
    <t xml:space="preserve">TOTAL </t>
  </si>
  <si>
    <t>VALOR PROYECTO PLANEACION</t>
  </si>
  <si>
    <t>8.1 Ejecutar actividades del MADS en el contexto nacional e internacional institucional  acorde al principio de transparencia y la búsqueda de la participación ciudadana.</t>
  </si>
  <si>
    <t>BOSQUES FONAM</t>
  </si>
  <si>
    <t>BOSQUES  FONAM</t>
  </si>
  <si>
    <t>DAASU
OCDE</t>
  </si>
  <si>
    <t>ASUNTOS MARINOS</t>
  </si>
  <si>
    <t>DAGOAT</t>
  </si>
  <si>
    <t>EDUCACIÓN Y PART.</t>
  </si>
  <si>
    <t>SEC GRAL</t>
  </si>
  <si>
    <t>ASUNTOS INTERNALES</t>
  </si>
  <si>
    <t>TECNOLOGIAS</t>
  </si>
  <si>
    <t>VICE MINISTERIO -SIAC</t>
  </si>
  <si>
    <t xml:space="preserve">PLANEACION </t>
  </si>
  <si>
    <t xml:space="preserve">                   PROYECTO DE INVERSIÓN
DEPENDENCIA</t>
  </si>
  <si>
    <t>APOYO A ENTIDADES DEL SECTOR AMBIENTAL PARA LA PROTECCION HIDRICA MEDIANTE LA IMPLEMENTACION DE PROYECTOS DE RESTAURACION NACIONAL  REC 21</t>
  </si>
  <si>
    <t>Dirección de Gestión Integral del Recurso Hídrico</t>
  </si>
  <si>
    <t>Dirección Bosques, Biodiversidad y Servicios Ecosistémicos</t>
  </si>
  <si>
    <t>Dirección Asuntos Ambientales Sectorial</t>
  </si>
  <si>
    <t>Dirección Asuntos Marinos y Costeros</t>
  </si>
  <si>
    <t>Dirección Cambio Climático</t>
  </si>
  <si>
    <t>Dirección Ordenamiento Ambiental del Territorio -Sina</t>
  </si>
  <si>
    <t>Subdirección de Educación y Participación</t>
  </si>
  <si>
    <t>Secretaría General</t>
  </si>
  <si>
    <t>Oficina de Asuntos Internacionales</t>
  </si>
  <si>
    <t>Oficina de Negocios Verdes</t>
  </si>
  <si>
    <t>Oficina Asesora de Planeación</t>
  </si>
  <si>
    <t>Oficina Asesora Jurídica</t>
  </si>
  <si>
    <t>Oficina de TICS</t>
  </si>
  <si>
    <t>Oficina de Control Interno</t>
  </si>
  <si>
    <t>Grupo de Comunicaciones</t>
  </si>
  <si>
    <t>Despacho Viceministerio</t>
  </si>
  <si>
    <t>VALOR PROGRAMADO</t>
  </si>
  <si>
    <t>VALOR TOTAL PROYECTO INVERSION</t>
  </si>
  <si>
    <t>Instrumentos de politica y planificación coordinados</t>
  </si>
  <si>
    <t>Agenda de políticas y actualizacion del PES</t>
  </si>
  <si>
    <t>Plan de acción Institucional formulado</t>
  </si>
  <si>
    <t>1 profesional planes estratégicos (contrato) Sergio Andres Mendoza
1 profesional estrategico (funci)</t>
  </si>
  <si>
    <t xml:space="preserve">Instrumentos sistematizados de planeación y seguimiento </t>
  </si>
  <si>
    <t xml:space="preserve">
Suite Vision
1 profesional de sistemas contrato
1 profesional de sistemas de planta</t>
  </si>
  <si>
    <t>Dos (2) Política de carbon y politica de lucha contra deforestación
1 profesional de formulacion y seguimiento politicas contrato
Diana Castillo
 2 profesionales de planta</t>
  </si>
  <si>
    <t>Instrumentos de políticas y planes con enfoque diferencial  coordinados</t>
  </si>
  <si>
    <t>Equidad de Genero 
Comunidades indigenas
2  profesionales de enfoque diferencial planta
Discapacitados</t>
  </si>
  <si>
    <t xml:space="preserve">Mecanismos de Coordinación implementados </t>
  </si>
  <si>
    <t>los Mecanismos son Instrumento que orienta la formulación del POA IIA; instrumento de seguimiento POA IIA, Instrumento de evaluación PICIA-PENIA.
1 profesional de planta 
Este actividad tiene relacion con la orientación a IIA en sus PICIA, POAs</t>
  </si>
  <si>
    <t>Informes para la gestión  institucional elaborados</t>
  </si>
  <si>
    <t>Informe al congreso e informe de gestión anual</t>
  </si>
  <si>
    <t>Informes de seguimiento a la gestión sectorial e institucional  realizados</t>
  </si>
  <si>
    <t>Informes de indicadores de iniciativas internacionales elaborados</t>
  </si>
  <si>
    <r>
      <rPr>
        <sz val="10"/>
        <color indexed="10"/>
        <rFont val="Calibri"/>
        <family val="2"/>
      </rPr>
      <t>Informe de ODS</t>
    </r>
    <r>
      <rPr>
        <sz val="10"/>
        <rFont val="Calibri"/>
        <family val="2"/>
      </rPr>
      <t xml:space="preserve">
2 profesionales de planta
1 profesional nuevo experto indicadores (contrato)</t>
    </r>
  </si>
  <si>
    <t>Certificaciones obtenidas</t>
  </si>
  <si>
    <t>Actualización de  la certificación de los Sistemas de Gestión de Calidad ISO 9001 : 2015  y ambiental ISO 14001:2015 y mantenimiento de las certificaciones  Sistema de Gestión de Calidad NTC GP 1000:2009 y Sistema de Gestión de Seguridad de la información ISO 27001:2013</t>
  </si>
  <si>
    <t>Porcentaje de cumplimiento cronograma certificación</t>
  </si>
  <si>
    <t xml:space="preserve">Cumplimiento del cronograma de trabajo establecido para la actualización de  la certificación del Sistema de Gestión de Calidad ISO 9001 : 2015 y mantenimiento de la certificación Sistema de Gestión de Calidad NTC GP 1000:2009
*Auditoria seguimiento (organismo certificador) 20 mill
* 1 profesional para planificar Interna (20 mill)
4 profesionales de planta
</t>
  </si>
  <si>
    <t>Cronograma de trabajo</t>
  </si>
  <si>
    <t>Seguimiento cronograma de trabajo</t>
  </si>
  <si>
    <t xml:space="preserve">Seguimiento cronograma de trabajo
</t>
  </si>
  <si>
    <t>Auditoría Interna
Seguimiento cronograma de trabajo</t>
  </si>
  <si>
    <t xml:space="preserve">
Seguimiento cronograma de trabajo</t>
  </si>
  <si>
    <t>Auditoría externa</t>
  </si>
  <si>
    <t>Cumplimiento del cronograma de trabajo establecido para la actualización de  la certificación del Sistema de Gestión Ambiental ISO 14001 : 2015
1 profesional de contrato
Magda Rocio gonzalez</t>
  </si>
  <si>
    <t>Porcentaje de cumplimiento cronograma de la estratégia de comunicación SOMOS MADS</t>
  </si>
  <si>
    <t xml:space="preserve"> Cumplimiento del cronograma de trabajo para el desarrollo de la estrategia de comunicación y su socialización
1 diseñador contrato
Carlos Arturo Silva
piezas comunicativas (20 millones)
Licencias para software de  diseño (10 millones)</t>
  </si>
  <si>
    <t>Desarrollo Estratégia de comunicación SOMOS MADS y pla de trabajo</t>
  </si>
  <si>
    <t xml:space="preserve">Seguimiento cronograma de trabajo
Piezas comunicativas elaboradas y socializadas
</t>
  </si>
  <si>
    <t>4.5 Mantener el software Madsig Manager y demás sistemas que soporten el sistema integrado de gestión</t>
  </si>
  <si>
    <t xml:space="preserve">Modulos implementados </t>
  </si>
  <si>
    <t>3 Módulos de l MADSIGestión planes de mejoramiento, riesgos y auditorías implementados y socializados.
1 modulo Implementado en  suite vision para la gestión de indicadores del SIG
ITS
1 contrato tecnico operador madsig y otros sistemas
Juan  Antonio Gutierrez</t>
  </si>
  <si>
    <t xml:space="preserve">Implementación módulos MADSIG - </t>
  </si>
  <si>
    <t>Socialización módulos MADSIG implementados</t>
  </si>
  <si>
    <t>Seguimiento a la implementación de los módulos MADSIG</t>
  </si>
  <si>
    <t>Líderar como representante de la alta dirección y realizar acompañamiento permanente a los procesos en las actividades pertinentes para el mantenimiento de la certificación y sostenibilidad del sistema de Gestión de Seguridad de la Información
1 profesional de planta</t>
  </si>
  <si>
    <t>Auditoría externa 
Seguimiento cronograma de trabajo</t>
  </si>
  <si>
    <t>Porcentaje de cumplimiento cronograma de implementación</t>
  </si>
  <si>
    <t>Elaborar con las dependencias responsables el Plan Institucional de Desarrollo Administrativo y realizar seguimiento a su cumplimiento a través de los Comites Institucionales de Desarrollo Administrativo
2 profesionales de planta</t>
  </si>
  <si>
    <t>Aprobación del Plan Institucional de Desarrollo Administratico
Comitpe Inastitucional de Desarrollo Administrativo</t>
  </si>
  <si>
    <t>Seguimiento al Plan Institucional de Desarrollo Administratico
Comité Inastitucional de Desarrollo Administrativo</t>
  </si>
  <si>
    <t>Instrumentos de presupuesto y programación elaborados (MGMP, Anteproyecto Presupuesto)</t>
  </si>
  <si>
    <t>Propuesta de MGMP elaborada</t>
  </si>
  <si>
    <t>Elaboración de documento y presentación para el Comité Sectorial del MGMP con Ministerio de Haicenda y Crédito Público y el DNP:</t>
  </si>
  <si>
    <t>Documento de MGMP 2018-2021 del sector</t>
  </si>
  <si>
    <t>Anteproyecto de presupuesto elaborado</t>
  </si>
  <si>
    <t>Informes elaborados</t>
  </si>
  <si>
    <t>Elaboración de los informes de ejecución presupuestal de las entidades del sector</t>
  </si>
  <si>
    <t>Informe elaborado de seguimiento a la ejecución presupuestal (1)</t>
  </si>
  <si>
    <t>Informes de balance de Reportes del SPI</t>
  </si>
  <si>
    <t>Elaborar informes de seguimiento sobre el registro por  parte de los responsables de los proyectos del avance fisico de proyectos de inversión en el SPI</t>
  </si>
  <si>
    <t xml:space="preserve">Informe de seguimiento sobre el registro del avance fisico y de gestión de proyectos de inversión en el SPI realizado por los responsables de los proyectos (1) </t>
  </si>
  <si>
    <t>Tramites realizados</t>
  </si>
  <si>
    <t>Realizar los trámites ante el DNP y Ministerio de hacienda y Crédito Público de las Modificaciones y Autorizaciones presupuestales que solicitan las entidades y/o dependencias del Ministerio de Ambiente y Desarrollo Sostenible</t>
  </si>
  <si>
    <t>Tramites presupuestales realizados (1)</t>
  </si>
  <si>
    <t>Tramites presupuestales realizados (2)</t>
  </si>
  <si>
    <t>Tramites presupuestales realizados(5)</t>
  </si>
  <si>
    <t>Tramites presupuestales realizados(8)</t>
  </si>
  <si>
    <t>Tramites presupuestales realizados(11)</t>
  </si>
  <si>
    <t>Tramites presupuestales realizados(14)</t>
  </si>
  <si>
    <t>Tramites presupuestales realizados(17)</t>
  </si>
  <si>
    <t>Tramites presupuestales realizados(20)</t>
  </si>
  <si>
    <t>Lineamientos de Gasto Público Ambiental generados</t>
  </si>
  <si>
    <t>Contrato con Universidad Nacional 
2  profesionales  (Juan Pablo  e Ivan)</t>
  </si>
  <si>
    <t>Proyectos de Fondos y SGR gestionados de manera integral</t>
  </si>
  <si>
    <t>33 Proyectos revisados</t>
  </si>
  <si>
    <t>75 Proyectos Revisados</t>
  </si>
  <si>
    <t>50 Proyectos Revisados</t>
  </si>
  <si>
    <t>55 Proyectos Revisados</t>
  </si>
  <si>
    <t>60 Proyectos Revisados</t>
  </si>
  <si>
    <t>80 Proyectos Revisados</t>
  </si>
  <si>
    <t>70 Proyectos Revisados</t>
  </si>
  <si>
    <t>65 Proyectos Revisados</t>
  </si>
  <si>
    <t>52 Proyectos Revisados</t>
  </si>
  <si>
    <t>48 Proyectos Revisados</t>
  </si>
  <si>
    <t>25 Proyectos Revisados</t>
  </si>
  <si>
    <t>Recursos distribuidos y aprobados en resoluciones del FCA. (44,874,490,000)</t>
  </si>
  <si>
    <t>1 profesional financiero 1 FCA (Contrato)
Luis Antonia Camacho
1 profesional financiero FCA (  func)
Valor Resoluciones de Distribución Firmadas y Aprobadas/
Total Asignación Recursos Comité FCA</t>
  </si>
  <si>
    <t>Resoluciones de distribución aprobadas por valor $22,437,245,000</t>
  </si>
  <si>
    <t>Resoluciones de distribución aprobadas por valor de $31,412,143,000</t>
  </si>
  <si>
    <t>Resoluciones de distribución aprobadas por valor de $35,899,592,000</t>
  </si>
  <si>
    <t>Resoluciones de distribución aprobadas por valor de  $43,977,000,200</t>
  </si>
  <si>
    <t>Resoluciones de distribución aprobadas por valor de $44,874,490,000</t>
  </si>
  <si>
    <t>Porcentaje de Recaudo efectuado de las  corporaciones aportantes al FCA - Ley 344 de 1996. (44,874,490,000)</t>
  </si>
  <si>
    <t xml:space="preserve">
1 profesional FCA ( 1 prof.  func)
Porcentaje del recaudo mensual por aportes consignados al FCA</t>
  </si>
  <si>
    <t>Reporte de recaudo estimado registrado y   por valor de $4,038,704,100</t>
  </si>
  <si>
    <t>Reporte de recaudo estimado y registrado por valor de $7,628,663,300</t>
  </si>
  <si>
    <t>Reporte de recaudo estimado y registrado por valor de $10,321,132,700</t>
  </si>
  <si>
    <t>Reporte de recaudo estimado y registrado por valor de $14,359,836,800</t>
  </si>
  <si>
    <t>Reporte de recaudo estimado y  registrado por valor de $18,398,540,900</t>
  </si>
  <si>
    <t>Reporte de recaudo estimado y registrado por valor de $21,539,755,200</t>
  </si>
  <si>
    <t>Reporte de recaudo estimado y registrado por valor de $26,027,204,200</t>
  </si>
  <si>
    <t>Reporte de recaudo estimado y registrado por valor de $29,168,418,500</t>
  </si>
  <si>
    <t>Reporte de recaudo estimado y  registrado por valor de $32,758,377,700</t>
  </si>
  <si>
    <t>Reporte de recaudo estimado y registrado por valor de $36,348,336,900</t>
  </si>
  <si>
    <t>Reporte de recaudo estimado y registrado por valor de $40,835,785,900</t>
  </si>
  <si>
    <t>Reporte de recaudo estimado y registrado por valor de $44,874,490,000</t>
  </si>
  <si>
    <t xml:space="preserve">Conceptos de evaluación de los informes de recursos de funcionamiento FCA. </t>
  </si>
  <si>
    <t>Número de conceptos de evaluación realizados / número de conceptos programados
1 profesional financiero  1 FCA (Contrato)
Luis Antonio Camacho (recursos ya contabilizados en otra actividad)
1 profesional financiero FCA (  1 prof.  func)</t>
  </si>
  <si>
    <t xml:space="preserve">16 Conceptos de  evaluación 
informe de avance y / o final recursos de Funcionamiento
</t>
  </si>
  <si>
    <t xml:space="preserve">35 Conceptos de  evaluación 
informe de avance y / o final recursos de Funcionamiento
</t>
  </si>
  <si>
    <t xml:space="preserve">52 Conceptos de  evaluación 
informe de avance y / o final recursos de Funcionamiento
</t>
  </si>
  <si>
    <t>Informes de avance y/o finales de los proyectos de inversión FCA.</t>
  </si>
  <si>
    <r>
      <t xml:space="preserve">
</t>
    </r>
    <r>
      <rPr>
        <sz val="10"/>
        <color indexed="10"/>
        <rFont val="Calibri"/>
        <family val="2"/>
      </rPr>
      <t>Número de informes de avance y/o finales entregados por las CARS/ número de informes de avance y/o finales programados para entregar</t>
    </r>
    <r>
      <rPr>
        <sz val="10"/>
        <rFont val="Calibri"/>
        <family val="2"/>
      </rPr>
      <t xml:space="preserve">
Recursos Regalias 5  profesionales técnico SGR (Contrato)
Luz Angela quintero
Dineida Ortiz
Melissa Vega
Cesar Nuñez
Contratistta
1 profesional técnico 1 SGR (  1 prof.  func)
Equipos</t>
    </r>
  </si>
  <si>
    <t xml:space="preserve"> 73 Reporte de los informes de avance y/o finales de inversión entregados oportunamente</t>
  </si>
  <si>
    <t>118 Reporte de los informes de avance y/o finales de inversión entregados oportunamente</t>
  </si>
  <si>
    <t>163 Reporte de los informes de avance y/o finales de inversión entregados oportunamente</t>
  </si>
  <si>
    <t>239 Reporte de los informes de avance y/o finales de inversión entregados oportunamente</t>
  </si>
  <si>
    <t>Proyectos OCAD revisados</t>
  </si>
  <si>
    <t>Recursos Regalias
4  profesional técnico SGR (Contratos )
1 profesional técnico 1 SGR (  1 prof.  func)</t>
  </si>
  <si>
    <t>5 Proyectos Ocad Revisados</t>
  </si>
  <si>
    <t>20 Proyectos Ocad Revisados</t>
  </si>
  <si>
    <t>60 Proyectos Ocad Revisados</t>
  </si>
  <si>
    <t>105 Proyectos Ocad Revisados</t>
  </si>
  <si>
    <t>165 Proyectos Ocad Revisados</t>
  </si>
  <si>
    <t>210 Proyectos Ocad Revisados</t>
  </si>
  <si>
    <t>255 Proyectos Ocad Revisados</t>
  </si>
  <si>
    <t>295 Proyectos Ocad Revisados</t>
  </si>
  <si>
    <t>340 Proyectos Ocad Revisados</t>
  </si>
  <si>
    <t>380 Proyectos Ocad Revisados</t>
  </si>
  <si>
    <t>400 Proyectos Ocad Revisados</t>
  </si>
  <si>
    <t>Mesas técnicas realizadas</t>
  </si>
  <si>
    <t xml:space="preserve">20 CAR con 4 seguimientos por  3 personas, 240 viajes x 1,2  millon viaje; 288 millones PGN
Vladimir calderon
Yuli Tatiana Quintero 
</t>
  </si>
  <si>
    <t>5 Mesas técnicas  realizadas</t>
  </si>
  <si>
    <t>10 Mesas técnicas  realizadas</t>
  </si>
  <si>
    <t>15 Mesas tècnicas realizadas</t>
  </si>
  <si>
    <t>15 Mesas técnicas  realizadas</t>
  </si>
  <si>
    <t>18 Mesas técnicas  realizadas</t>
  </si>
  <si>
    <t>20 Mesas técnicas  realizadas</t>
  </si>
  <si>
    <t>16 Mesas técnicas  realizadas</t>
  </si>
  <si>
    <t>8 Mesas técnicas  realizadas</t>
  </si>
  <si>
    <t>7.7 Apoyo, asistencia y evaluación técnica de los proyectos de inversión de los Fondos del sector ambiental y SGR</t>
  </si>
  <si>
    <t>Informes de gestión integral de recursos de fondos</t>
  </si>
  <si>
    <t>8  profesionales técnico Fondos (Contrato)
Fernando Ulloa
Diana Sanchez
 Joselyn Gutierrez
Sara de Jesús Lozano Hinestroza
Carlos  Zuluaga (regalias)
Diana Ochoa (regalias
Gonzalo Escobar (regalias)
5 profesionales técnico Fondos (  5 prof.  func)</t>
  </si>
  <si>
    <t>Conceptos técnicos a los proyectos de inversión de los Fondos y SGR realizados</t>
  </si>
  <si>
    <t>2  profesionales técnico (Contrato)
Luis Efren Bejarano
Juan David Perez
Rafael Cardona</t>
  </si>
  <si>
    <t xml:space="preserve">2  profesionales técnicos (Contrato)
Julian Santiago Prada
 Joselyn Gutierrez
</t>
  </si>
  <si>
    <t>Informes de seguimiento al plan de acción</t>
  </si>
  <si>
    <t>Convocatoria talleres formulación plan de acción</t>
  </si>
  <si>
    <t>Plan de trabajo talleres formulación plan de acción</t>
  </si>
  <si>
    <t>Versión preliminar del plan de acción formulado 2018</t>
  </si>
  <si>
    <t xml:space="preserve">Plan de acción institucional 2018 aprobado </t>
  </si>
  <si>
    <r>
      <rPr>
        <sz val="10"/>
        <color indexed="10"/>
        <rFont val="Calibri"/>
        <family val="2"/>
      </rPr>
      <t>Informes de</t>
    </r>
    <r>
      <rPr>
        <sz val="10"/>
        <rFont val="Calibri"/>
        <family val="2"/>
      </rPr>
      <t xml:space="preserve"> Procesos de formulacion de politicas orientados</t>
    </r>
  </si>
  <si>
    <t>Coordinación talleres de fomulación plan de acción 2017, agenda de trabajo</t>
  </si>
  <si>
    <t>Evento de orientación formulación de POA de Institutos de investigación</t>
  </si>
  <si>
    <t>Informe de avance Agenda de Indicadores</t>
  </si>
  <si>
    <t>Informe de gestión anual 2015 publicado en la pagina web</t>
  </si>
  <si>
    <t>Informe al congreso, entregado y publicado en la pagina web de la entidad</t>
  </si>
  <si>
    <t>Entrega informe de auditoria de seguimiento</t>
  </si>
  <si>
    <t>Informes del SPI realizados</t>
  </si>
  <si>
    <t>Informes de gestión de actividades del MADS realizados</t>
  </si>
  <si>
    <t>Revisar nuevas propuestas de direccionamiento estratégico</t>
  </si>
  <si>
    <t>Integrar nuevas propuestas de direccionamiento estrategico en PES y PEI</t>
  </si>
  <si>
    <t>Integracion de información de Planeación en herramientas de seguimiento</t>
  </si>
  <si>
    <t>Agenda de formulación y seguimiento a las politicas actualizado</t>
  </si>
  <si>
    <t>Nueva propuesta de PES y PEI</t>
  </si>
  <si>
    <t>Lineamientos formulación plan de acción institucional 2018</t>
  </si>
  <si>
    <t>Plan de acción institucional 2018</t>
  </si>
  <si>
    <t>Plan de acción institucional  2018 aprobado</t>
  </si>
  <si>
    <t>Reportes de seguimiento de planes generados en herramientas de seguimiento</t>
  </si>
  <si>
    <t>Integracion de informes de indicadores estratégicos en herramientas</t>
  </si>
  <si>
    <t xml:space="preserve">Reportes  de seguimiento a planes generados en herramientas  </t>
  </si>
  <si>
    <t xml:space="preserve">Reportes  de cierre de año seguimiento a planes generados en herramientas  </t>
  </si>
  <si>
    <t>Informes de seguimiento a planes con enfoque diferencial (PND-Indigena, equidad de genero)</t>
  </si>
  <si>
    <t>Informes de cierre seguimiento a planes con enfoque diferencial (PND-Indigena, equidad de genero)</t>
  </si>
  <si>
    <t>Informe de procesos de formulación y documentos políticas orientados</t>
  </si>
  <si>
    <t>Informe de procesos de formulación y documentos de políticas orientados</t>
  </si>
  <si>
    <t>Protocolo de evaluación de PICIA-PENIA  de Institutos de investigación aplicado</t>
  </si>
  <si>
    <t>Seguimiento de POA de Institutos de investigación-IIA</t>
  </si>
  <si>
    <t>Remisión de Instrumento de seguimiento POA IIA</t>
  </si>
  <si>
    <t>Instrumeto de formulación de POA IIA actualizado</t>
  </si>
  <si>
    <t>Informes metas tablero presidente</t>
  </si>
  <si>
    <t xml:space="preserve">
Informes metas tablero presidente</t>
  </si>
  <si>
    <t>Informe de seguimiento plan de accion  2017</t>
  </si>
  <si>
    <t xml:space="preserve">
Informe de seguimiento plan de accion  2017</t>
  </si>
  <si>
    <t>4 informes de  POA IIA</t>
  </si>
  <si>
    <t xml:space="preserve">6  seg PA+ 2 sinergia semestrales + 4 POA+ 2 inf. Seg. Politicas
1 profesional seguimiento SINERGIA contrato
Diana Castillo (recursos ya contabilizados en otra actividad)
3 profesiones de planta 
</t>
  </si>
  <si>
    <t xml:space="preserve">Informe seguimiento Politicas 
Informes metas tablero presidente
</t>
  </si>
  <si>
    <t xml:space="preserve">Informe seguimiento Conpes
Informes metas tablero presidente
</t>
  </si>
  <si>
    <t xml:space="preserve">
Informe de seguimiento plan de acción  2017
Informe SINERGIA integrado
4 informes de  POA IIA</t>
  </si>
  <si>
    <t xml:space="preserve">
Informe SINERGIA integrado</t>
  </si>
  <si>
    <t>Consolidación reporte Ind. Ambientales (Agenda interinst. DANE)</t>
  </si>
  <si>
    <t>Informe ODS
cierre año</t>
  </si>
  <si>
    <t>Informe Avance reporte Ind. ODS</t>
  </si>
  <si>
    <t>Seguimiento cronograma de trabajo (capacitaciones, revision procesos, planes de mejoramiento, auditorias internas)</t>
  </si>
  <si>
    <t>Seguimiento cronograma de trabajo
(capacitaciones, revision procesos, planes de mejoramiento, auditorias internas)</t>
  </si>
  <si>
    <t xml:space="preserve">
Seguimiento cronograma de trabajo
(planes de mejoramiento,)</t>
  </si>
  <si>
    <t>Seguimiento cronograma de trabajo (Balance final)</t>
  </si>
  <si>
    <t xml:space="preserve">Seguimiento cronograma de trabajo
Piezas comunicativas elaboradas y socializadas
</t>
  </si>
  <si>
    <t>Documento MGMP consolidado y presentado ante Ministro de Ambiente</t>
  </si>
  <si>
    <t>Anteproyecto de presupuesto presentado al MHCP
Documento MGMP consolidado y presentado ante el MHCP</t>
  </si>
  <si>
    <t>Preparación Información de MGMP</t>
  </si>
  <si>
    <t>Comites y reuniones de revisión MGMP</t>
  </si>
  <si>
    <t>Elaboración del anteproyecto de presuesto del Ministerio de Ambiente y Desarrollo Sostenible y envarlo al Ministerio de Haicenda y Crédito Público</t>
  </si>
  <si>
    <t xml:space="preserve">Documento de Anteproyecto de Presupuesto del MADS </t>
  </si>
  <si>
    <t>Ley de pesupuesto expedida por el MHCP aprobando el presupuesto del sector para la vigencia 2018</t>
  </si>
  <si>
    <t>Bases para los lineamientos  para incorporar criterios de gasto público ambiental  según requerimiento OCDE fase II</t>
  </si>
  <si>
    <t>Balance de metodologías medición de gasto publico Ambiental</t>
  </si>
  <si>
    <t>Evaluacion del estado de gasto público ambiental - fase II</t>
  </si>
  <si>
    <t>Lineamientos para la medición de de Gasto Público Ambiental fase II</t>
  </si>
  <si>
    <t>Seguimiento al Plan Institucional de Desarrollo Administratico
Comité Institucional de Desarrollo Administrativo</t>
  </si>
  <si>
    <t>8 Conceptos de  evaluación 
informe de avance y / o final recursos de Funcionamiento</t>
  </si>
  <si>
    <t>Informe de gestión integral de recursos de fondos</t>
  </si>
  <si>
    <t>22 Conceptos técnicos</t>
  </si>
  <si>
    <t>41 Conceptos técnicos</t>
  </si>
  <si>
    <t>50 Conceptos técnicos</t>
  </si>
  <si>
    <t>60 Conceptos técnicos</t>
  </si>
  <si>
    <t>75 Conceptos técnicos</t>
  </si>
  <si>
    <t>100 Conceptos técnicos</t>
  </si>
  <si>
    <t>150 Conceptos técnicos</t>
  </si>
  <si>
    <t>172 Conceptos técnicos</t>
  </si>
  <si>
    <t>200 Conceptos técnicos</t>
  </si>
  <si>
    <t>Personal Administrativo
Maria Cristina Olano
Carlos Andres Alvarez
Irma Gardeazabal
Beatriz Rincon
Laura Tapiero
Maria Dolores
Hugo Fernelix (recursos de la OAP supervisión de DBBSE)
Alejandro Granda
Recurso de viaticos y tiquetes (150 millones)
nota: no se incluye en este ITEM el prsupuesto que se traslado al despacho del viceminsitro y a control interno: Desp. Viceministro $ 468.850,000 millones
 OCI $107.295.000 millones DBBSE : $130.295.000</t>
  </si>
  <si>
    <t>Informes de Gestión de Estrategias de apoyo a la gestión realizadas</t>
  </si>
  <si>
    <t>Informes de gestión SPI realizados</t>
  </si>
  <si>
    <t xml:space="preserve">Número  </t>
  </si>
  <si>
    <t>En 2016 se realizó el diseño, mejora y ajuste de los contenidos visuales y se cuenta con archivos interactivos para ser llevados a la capacitación virtual en la plataforma del MADS. En 2017 se realizarán: 
1. Fortalecimiento de los actores locales en la prevención de incendios.
2. Realizar las capacitaciones virtuales a través de la Escuela Virtual del MADS.</t>
  </si>
  <si>
    <t>Política Nacional de Educación Ambiental - SINA Plan  Nacional de desarrollo Forestal</t>
  </si>
  <si>
    <t>La actividad inicia en Febrero</t>
  </si>
  <si>
    <t xml:space="preserve">Documento de avance No. 1 sobre fortalecimiento en prevención de incendios forestales </t>
  </si>
  <si>
    <t xml:space="preserve">Documento de avance No. 2 sobre fortalecimiento en prevención de incendios forestales </t>
  </si>
  <si>
    <t xml:space="preserve">Documento de avance No. 3 sobre fortalecimiento en prevención de incendios forestales </t>
  </si>
  <si>
    <t xml:space="preserve">Documento de avance No. 4 sobre fortalecimiento en prevención de incendios forestales </t>
  </si>
  <si>
    <t xml:space="preserve">Documento de avance No. 5 sobre fortalecimiento en prevención de incendios forestales </t>
  </si>
  <si>
    <t xml:space="preserve">Documento de avance No. 6 sobre fortalecimiento en prevención de incendios forestales </t>
  </si>
  <si>
    <t xml:space="preserve">Documento de avance No. 7 sobre fortalecimiento en prevención de incendios forestales </t>
  </si>
  <si>
    <t xml:space="preserve">Documento de avance No. 8 sobre fortalecimiento en prevención de incendios forestales </t>
  </si>
  <si>
    <t xml:space="preserve">Documento de avance No. 9 sobre fortalecimiento en prevención de incendios forestales </t>
  </si>
  <si>
    <t xml:space="preserve">Documento de avance No. 10 sobre fortalecimiento en prevención de incendios forestales </t>
  </si>
  <si>
    <t xml:space="preserve">Documento final sobre las dos acciones de fortalecimiento en prevención de incendios forestales </t>
  </si>
  <si>
    <r>
      <rPr>
        <sz val="10"/>
        <rFont val="Calibri"/>
        <family val="2"/>
      </rPr>
      <t>1. Precisión de sitios geograficos referidos en la declaratoria de reservas forestales protectoras en el marco de la gobernabilidad de las Zonas de Reserva Forestal Nacional (Presupuesto estimado 100.000.000, contrato con IGAC).</t>
    </r>
    <r>
      <rPr>
        <b/>
        <sz val="10"/>
        <rFont val="Calibri"/>
        <family val="2"/>
      </rPr>
      <t xml:space="preserve">
</t>
    </r>
    <r>
      <rPr>
        <sz val="10"/>
        <rFont val="Calibri"/>
        <family val="2"/>
      </rPr>
      <t>2. Reglamentación de la función amortiguadora para las áreas del Sistema Nacional de Areas Protegidas en el marco de la gobernabilidad de las Zonas de Reserva Forestal Nacionales. (Presupuesto estimado $235.700.000, selección abreviada subasta inversa).</t>
    </r>
  </si>
  <si>
    <t>CONPES 3680 de 2010 - Politica de Areas Protegidas, Plan Nacional de Desarrollo Forestal</t>
  </si>
  <si>
    <t>La actividad inicia en Marzo</t>
  </si>
  <si>
    <t>Documento de avance sobre actividades de la acción 1 (Inventario de la cartografía disponible de las áreas en las que se localizan las reservas)</t>
  </si>
  <si>
    <t>Documento de avance sobre actividades de la acción 2 (zonas amortiguadoras - Cronograma de actividades y plan de trabajo)</t>
  </si>
  <si>
    <t xml:space="preserve">Documento de avance sobre acción 1 (revisión bibliográfica) </t>
  </si>
  <si>
    <t xml:space="preserve">Documento de avance sobre acción 2 (Informe 1) </t>
  </si>
  <si>
    <t xml:space="preserve">Documento sobre actividades de la acción 1 (Informe final) y avance sobre actividades de la acción 2 (Informe 2) </t>
  </si>
  <si>
    <t>Documento de final sobre actividades de la acción 2</t>
  </si>
  <si>
    <t>Política de Bosques (Conpes 2834) 
Plan Nacional de Desarrollo Forestal (Conpes 3125) 
Política contra la deforestación (art 171 - Ley 1753 de 2015)</t>
  </si>
  <si>
    <t>Declaración Conjunta de Intención Noruega
ODS 15.1.1. Superfice forestal como porcentaje de la superficie total</t>
  </si>
  <si>
    <t xml:space="preserve">Documento de identificación de lineas a desarrollar como plan de trabajo </t>
  </si>
  <si>
    <t xml:space="preserve">Informes de avance de acciones encaminadas a la reducción de la deforestación en dos sectores </t>
  </si>
  <si>
    <t xml:space="preserve">Informes de final de acciones implementadas en dos sectores </t>
  </si>
  <si>
    <t>Implementación de la Estrategia Nacional de Reducción de Emisiones por Deforestación y Degradación (REDD+), Implementación del Inventario Nacional de Gases de Efecto Invernadero (INGEI)</t>
  </si>
  <si>
    <t>Actividad inicia en Mayo</t>
  </si>
  <si>
    <t xml:space="preserve">Cartografía digital con lugares de muestreo identificados y avance en Minutas de Convenios con institutos </t>
  </si>
  <si>
    <t xml:space="preserve">Minutas de Convenios con institutos y Avance Documento metodológico </t>
  </si>
  <si>
    <t xml:space="preserve">Documento metodológico versión final </t>
  </si>
  <si>
    <t>Avance Formularios de campo diligenciados</t>
  </si>
  <si>
    <t xml:space="preserve">Base de datos con información generada durante 2016 y Datos consolidados </t>
  </si>
  <si>
    <t>Rutinas de análisis e informe de resultados</t>
  </si>
  <si>
    <t>Tablas de resultados  y Formularios de campo diligenciados, datos a nivel de microdato en formato digital, informes final y de avance</t>
  </si>
  <si>
    <t>Formularios de campo diligenciados, datos a nivel de microdato en formato digital, informe final y avances, Indicadores sobre la calidad y exactitud de los datos</t>
  </si>
  <si>
    <t>Implementación de la Estrategia Nacional de Reducción de Emisiones por Deforestación y Degradación (REDD+), Plan Nacional de Desarrollo Forestal</t>
  </si>
  <si>
    <t xml:space="preserve">Reporte de contratación de personal técnico del Proyecto de la Gobernanza Forestal </t>
  </si>
  <si>
    <t xml:space="preserve">Documento de avance No. 1 de implementación en Autoridades Ambientales </t>
  </si>
  <si>
    <t xml:space="preserve">Documento de avance No. 2 de implementación en Autoridades Ambientales </t>
  </si>
  <si>
    <t xml:space="preserve">Documento de avance No. 3 de implementación en Autoridades Ambientales </t>
  </si>
  <si>
    <t xml:space="preserve">Documento de avance No. 4 de implementación en Autoridades Ambientales </t>
  </si>
  <si>
    <t xml:space="preserve">Documento de avance No. 5 de implementación en Autoridades Ambientales </t>
  </si>
  <si>
    <t xml:space="preserve">Documento de avance No. 6 de implementación en Autoridades Ambientales </t>
  </si>
  <si>
    <t xml:space="preserve">Documento de avance No. 7 de implementación en Autoridades Ambientales </t>
  </si>
  <si>
    <t xml:space="preserve">Documento de avance No. 8 de implementación en Autoridades Ambientales </t>
  </si>
  <si>
    <t xml:space="preserve">Documento de avance No. 9 de implementación en Autoridades Ambientales </t>
  </si>
  <si>
    <t xml:space="preserve">Documento de avance No. 10 de implementación en Autoridades Ambientales </t>
  </si>
  <si>
    <t xml:space="preserve">Documento consolidado de la implementación de los instrumentos de gobernanza forestal en las 32 Autoridades Ambientales </t>
  </si>
  <si>
    <t>Actividad inicia en Marzo</t>
  </si>
  <si>
    <t>Documento PTA Visión Amazonía 2017</t>
  </si>
  <si>
    <t>Resultados intervención primer trimestre del 2017 - PTA 2016</t>
  </si>
  <si>
    <t>Primer avance intervención PTA 2017</t>
  </si>
  <si>
    <t>Segundo avance intervención PTA 2017</t>
  </si>
  <si>
    <t xml:space="preserve">Documento con plan de trabajo </t>
  </si>
  <si>
    <t xml:space="preserve">Documento de avance sobre la Politica de lucha contra la deforestación </t>
  </si>
  <si>
    <t xml:space="preserve">Documento propuesta de Politica de lucha contra la deforestación </t>
  </si>
  <si>
    <t>Documento de la propuesta del Programa de Monitoreo Nacional de Ecosistemas concertado con entidades SINA.</t>
  </si>
  <si>
    <t xml:space="preserve">Plan Nacional de Biodiversidad </t>
  </si>
  <si>
    <t xml:space="preserve">Plan de Acción del proceso de construcción de la propuesta concertada para el Programa de Monitoreo Nacional de Ecosistemas </t>
  </si>
  <si>
    <t xml:space="preserve">Documento de avance No. 1 </t>
  </si>
  <si>
    <t>Documento de avance No. 2</t>
  </si>
  <si>
    <t>Documento de avance No. 3</t>
  </si>
  <si>
    <t>Documento final del Programa de Monitoreo Nacional de Ecosistemas concertado con entidades del SINA.</t>
  </si>
  <si>
    <t>2.7 Continuar con el diseño del registro unico de ecosistemas y áreas ambientales.</t>
  </si>
  <si>
    <t>Lienamientos y criterios del Registro Único Nacional de Ecosistemas y áreas ambientales a escala regional y local.</t>
  </si>
  <si>
    <t>La  DBBSE brindará apoyo técnico al proceso conjunto con Autoridades Ambientales e Institutos de investigación del SINA, a traves del cual  se definiran los linemientos y criterios para la priorización y el Registro de ecosistemas y áreas ambientales en el REAA, que permita  implementar el Registro Único Nacional de Ecosistemas áreas ambientales  a escala regional y local.</t>
  </si>
  <si>
    <t>Terminos de referencia para la celebración de un Convenio que contribuya en aunar esfuerzos técnicos y administrativos para la definición de lineamientos y criterios que permitan la implementación y actualización del Registro Unico de Ecosistemas y Áreas Ambientales.</t>
  </si>
  <si>
    <t>Plan de acción (actividades, cronograma)</t>
  </si>
  <si>
    <t>Primer documento de avance</t>
  </si>
  <si>
    <t>Segundo documento de avance</t>
  </si>
  <si>
    <t>Tercer documento de avance</t>
  </si>
  <si>
    <t xml:space="preserve">Documento final de lineamientos y criterios para el Registro Unico de Ecosistemas y Áreas Ambientales </t>
  </si>
  <si>
    <t>Las dos acciones que se contempla desarrollar son: 1. Prueba funcional del SUNL;  2. Apoyo técnico para la expedición del acto administrativo que reglamenta el SUNL</t>
  </si>
  <si>
    <t>Estrategia Nacional para la prevención y control del tráfico ilegal de especies silvestres</t>
  </si>
  <si>
    <t xml:space="preserve">Plataforma de expedición de SUNL </t>
  </si>
  <si>
    <t>Documento de avance No. 1 de la implementación de pruebas piloto de SUNL</t>
  </si>
  <si>
    <t>Documento de avance No. 2 de la implementación de pruebas piloto de SUNL</t>
  </si>
  <si>
    <t>Documento de avance No. 3 de la implementación de pruebas piloto de SUNL</t>
  </si>
  <si>
    <t>Documento de avance No. 4 de la implementación de pruebas piloto de SUNL</t>
  </si>
  <si>
    <t>Documento consolidado de pruebas de la implementación de pruebas piloto de SUNL</t>
  </si>
  <si>
    <t xml:space="preserve">Informe sobre ajustes técnicos a la Plataforma de SUNL de acuerdo a la implementación de pruebas piloto </t>
  </si>
  <si>
    <t xml:space="preserve">Documento de avance No. 1 a la propuesta normativa para adopción SUNL </t>
  </si>
  <si>
    <t xml:space="preserve">Documento de avance No. 2 a la propuesta normativa para adopción SUNL </t>
  </si>
  <si>
    <t xml:space="preserve">Propuesta normativa para adopción SUNL </t>
  </si>
  <si>
    <t>Agenda Binacional</t>
  </si>
  <si>
    <t>Actividad inicia en Abril</t>
  </si>
  <si>
    <t xml:space="preserve">Documento de planeación y organización para el desarrollo del Portal </t>
  </si>
  <si>
    <t xml:space="preserve">Diseño del Sistema de Información </t>
  </si>
  <si>
    <t xml:space="preserve">Documento del desarrollo del Sistema de Información </t>
  </si>
  <si>
    <t xml:space="preserve">Documento final de implementación del Portal </t>
  </si>
  <si>
    <t>CITES - UNODC - Encuentro Binacional Colombia - Ecuador</t>
  </si>
  <si>
    <t xml:space="preserve">Actividad inicia en Marzo </t>
  </si>
  <si>
    <t xml:space="preserve">Documentos de avance implemantación estrategia Colombia - Ecuador </t>
  </si>
  <si>
    <t xml:space="preserve">Formulación estrategia Binacional Colombia - Perú  y Documentos de avance implemantación estrategia Colombia - Ecuador </t>
  </si>
  <si>
    <t>Documento de avance implemantación estrategia Nacional (en torno a capacitación)</t>
  </si>
  <si>
    <t>Documento de avance implemantación estrategia Nacional (en torno a capacitación), Documentos de avance implemantación estrategia Colombia - Ecuador, Colombia - Perú</t>
  </si>
  <si>
    <t>Documento consolidado final de las estrategias Binacionales y la estrategia Nacional (capacitaciones)</t>
  </si>
  <si>
    <t>Plan Nacional de Desarrollo Forestal - Politica Nacional para la Gestión en Fauna Silvestre</t>
  </si>
  <si>
    <t>Documento lineamientos preliminares</t>
  </si>
  <si>
    <t>Documento con avance de lineamientos técnicos formulados</t>
  </si>
  <si>
    <t xml:space="preserve">Documento final de lineamientos técnicos formulados </t>
  </si>
  <si>
    <t xml:space="preserve">Documento con reporte de hectareas en proceso de restauración y avance sobre acuerdos de alianzas para realizar actividades de restauración </t>
  </si>
  <si>
    <t xml:space="preserve">Documento con reporte de hectareas en proceso de restauración y consolidación de actividades adelantadas en los acuerdos de alianzas ya establecidos </t>
  </si>
  <si>
    <t>Actividad inicia en  Marzo</t>
  </si>
  <si>
    <t>Documento con avance No. 1de lineamientos técnicos formulados</t>
  </si>
  <si>
    <t>Documento con avance No. 2 de lineamientos técnicos formulados</t>
  </si>
  <si>
    <t>A partir de las acciones adelantadas con el IDEAM y el IAvH se realizarán las siguientes acciones:
1. Estructuración de un sistema de registro y monitoreo  para el componente de restauración ecológica interoperable con el SIAC y el SNIF
2. Capacitación a Autoridades Ambientales Regionales  
3. Implementación piloto de monitoreo</t>
  </si>
  <si>
    <t>Documento de terminos de referencia para el diseño de la estrategia de monitoreo de la restauración a escala Nacional.</t>
  </si>
  <si>
    <t>Documentado de avance en la contratación de la diseño para el componente de restauración ecológica interoperable con el SIAC y el SNIF</t>
  </si>
  <si>
    <t>Sistema diseñado para el componente de restauración ecológica interoperable con el SIAC y el SNIF</t>
  </si>
  <si>
    <t>Documento de avance en la capacitación</t>
  </si>
  <si>
    <t xml:space="preserve">Documento de avance de pruebas piloto </t>
  </si>
  <si>
    <t xml:space="preserve">Documento final de la implementación </t>
  </si>
  <si>
    <t xml:space="preserve">Con base en los documentos existentes sobre compensación se incorporará el componente dulce acuicola, basada en las siguientes acciones:
1. Retroalimentación por técnicos Ministerio del documento propuesto 
2. Resultado prueba piloto 
3. Socialización con actores 
</t>
  </si>
  <si>
    <t>Documento versión 2 retroalimentado</t>
  </si>
  <si>
    <t>Resultados prueba piloto</t>
  </si>
  <si>
    <t xml:space="preserve">Documento versión 3 </t>
  </si>
  <si>
    <t xml:space="preserve">Memorias con listas de asistencias con Talleres Autoridades Ambientales </t>
  </si>
  <si>
    <t xml:space="preserve">Memorias con listas de asistencias con Talleres Gremios </t>
  </si>
  <si>
    <t>Documento final versión 4</t>
  </si>
  <si>
    <t>5.2. Realizar el acompañamiento técnico a las Autoridades Ambientales Regionales para la elaboración de los portafolios de compensación.</t>
  </si>
  <si>
    <t>Acompañamiento técnico a las Autoridades Ambientales Regionales para la elaboración de los portafolios de compensación</t>
  </si>
  <si>
    <t xml:space="preserve">Con base en la experiencia del acompañamiento a las Autoridades Ambientales Regionales en la elaboración de los portafolios 2016, se adelantará dos acompañamientos para el 2017.
Se llevará a cabo un documento de de propuesta de trabajo 
Presentación y discusión de la propuesta con las Autoridades Ambientales 
Desarrollo de la propuesta a nivel regional </t>
  </si>
  <si>
    <t>Plan Nacional de Biodiversidad,  Plan Nacional de Restauración, CONPES Areas Protegidas</t>
  </si>
  <si>
    <t xml:space="preserve">Documento de trabajo </t>
  </si>
  <si>
    <t xml:space="preserve">Listado de asistencia de reuniones </t>
  </si>
  <si>
    <t xml:space="preserve">Carta aceptación de las Autoridades Ambientales </t>
  </si>
  <si>
    <t xml:space="preserve">Descripción de avance de actividades </t>
  </si>
  <si>
    <t xml:space="preserve">Portafolio de las 2 Autoridades Ambientales </t>
  </si>
  <si>
    <t>Plan Nacional de Biodiversidad</t>
  </si>
  <si>
    <t>Informes de avance de acciones encaminadas a la suscripción de acuerdos con personas naturales/jurídicas del orden público o privado</t>
  </si>
  <si>
    <t>Documento de avance de la formulación de la estrategia Nacional de Bioprospeccion y Biotecnología en implementación</t>
  </si>
  <si>
    <t>Documento de final de la formulación de la estrategia Nacional de Bioprospeccion y Biotecnología en implementación</t>
  </si>
  <si>
    <t>Informe de avance de las acciones encaminadas a la implementación de la estrategia</t>
  </si>
  <si>
    <t>Informe final de las acciones encaminadas a la implementación de la estrategia</t>
  </si>
  <si>
    <t>Documento técnico que contenga los capítulos de viabilidad del Sistema de Información Biológica (SIB) como repositorio de la información genética del país.</t>
  </si>
  <si>
    <t>Teniendo que durante 2016 se adelantaron los lineamientos técnicos generales, se avanzará en revisión de viabilidad del SIB como repositorio de información genética.</t>
  </si>
  <si>
    <t>Documento técnico de avance que contiene los capítulos de viabilidad del Sistema de Información Biológica (SIB) como repositorio de la información genética</t>
  </si>
  <si>
    <t>Documento técnico final que contiene los capítulos de viabilidad del Sistema de Información Biológica (SIB) como repositorio de la información genética</t>
  </si>
  <si>
    <t xml:space="preserve">Realizar acciones de acompañamiento a cinco Autoridades Ambientales Regionales en la implementación e inclusión de las acciones del Plan Nacional de Biodiversidad. </t>
  </si>
  <si>
    <t xml:space="preserve">Convenio de Diversidad Biológica </t>
  </si>
  <si>
    <t xml:space="preserve">Documento de propuesta de acompañamiento a las Cinco Autoridades Ambientales </t>
  </si>
  <si>
    <t xml:space="preserve">Documento que evidencie talleres de trabajo con Autoridades Ambientales </t>
  </si>
  <si>
    <t>Documento preliminar de plan de manejo de control y erradicación para especie invasora No. 2.</t>
  </si>
  <si>
    <t xml:space="preserve">Documento que consolida las propuestas de inclusión de las acciones de implementación de Plan Nacional de Biodiversidad de las 5 Autoridades Ambientales trabajadas </t>
  </si>
  <si>
    <t>Documento preliminar de plan de manejo de control y erradicación para especie invasora No. 1.</t>
  </si>
  <si>
    <t>Documento final de plan de manejo de control y erradicación para especie invasora  No. 1.</t>
  </si>
  <si>
    <t>Documento final de plan de manejo de control y erradicación para especie invasora  No. 2.</t>
  </si>
  <si>
    <t>Informe de avance de las acciones adelantadas para Fortalecer el Sistema Nacional de Bioseguridad</t>
  </si>
  <si>
    <t>Informe final de las acciones adelantadas para Fortalecer el Sistema Nacional de Bioseguridad</t>
  </si>
  <si>
    <t>Documento avance Programa indigena 1</t>
  </si>
  <si>
    <t>Documento implementación Programa indigena 1</t>
  </si>
  <si>
    <t>Documento avance Programa indigena 2</t>
  </si>
  <si>
    <t>Documento implementación Programa indigena 2</t>
  </si>
  <si>
    <t>Documento avance Programa indigena 3</t>
  </si>
  <si>
    <t>Documento implementación Programa indigena 3</t>
  </si>
  <si>
    <t>Documento avance Programa indigena 4</t>
  </si>
  <si>
    <t>Documento implementación Programa indigena 4</t>
  </si>
  <si>
    <t xml:space="preserve">Documento compilado de la implementación de 4 programas </t>
  </si>
  <si>
    <t xml:space="preserve">Con base en la información existente sobre las especies de fauna y flora, se continuará con la definición de criterios técnicos para su protección. </t>
  </si>
  <si>
    <t>Documento de avance de medidas a adoptar para especies silvestres</t>
  </si>
  <si>
    <t>Documento final de medidas adoptadas para las especies silvestres</t>
  </si>
  <si>
    <t>Con base en los estudios técnicos, económicos, sociales y ambientales de las CAR y del área de referencia generada por el IAvH , se continuará el proceso de delimitación de páramos.</t>
  </si>
  <si>
    <t xml:space="preserve">Documento de soporte de avance No. 1 en las fases del proceso de delimitación </t>
  </si>
  <si>
    <t xml:space="preserve">Documento de soporte de avance No. 2 en las fases del proceso de delimitación </t>
  </si>
  <si>
    <t xml:space="preserve">Documento de soporte de avance No. 3 en las fases del proceso de delimitación </t>
  </si>
  <si>
    <t xml:space="preserve">Documento de soporte de avance No. 4 en las fases del proceso de delimitación </t>
  </si>
  <si>
    <t xml:space="preserve">Documento de soporte de avance No. 5 en las fases del proceso de delimitación </t>
  </si>
  <si>
    <t xml:space="preserve">Documento de soporte de avance No. 6 en las fases del proceso de delimitación </t>
  </si>
  <si>
    <t xml:space="preserve">Documento de soporte de avance No. 7 en las fases del proceso de delimitación </t>
  </si>
  <si>
    <t xml:space="preserve">Documento de soporte de avance No. 8 en las fases del proceso de delimitación </t>
  </si>
  <si>
    <t xml:space="preserve">Documento de soporte de avance No. 9 en las fases del proceso de delimitación </t>
  </si>
  <si>
    <t xml:space="preserve">Documento de soporte de avance No. 10 en las fases del proceso de delimitación </t>
  </si>
  <si>
    <t xml:space="preserve">Documento de soporte de avance No. 11 en las fases del proceso de delimitación </t>
  </si>
  <si>
    <t>Documento con actos administrativos de delimitación de 12 páramos</t>
  </si>
  <si>
    <t xml:space="preserve">Documento avance No. 1 sobre linea base </t>
  </si>
  <si>
    <t xml:space="preserve">Documento avance No. 2 sobre linea base </t>
  </si>
  <si>
    <t xml:space="preserve">Documento avance No. 3 sobre linea base </t>
  </si>
  <si>
    <t>Documento consolidado de linea de base y cartografía del área</t>
  </si>
  <si>
    <t xml:space="preserve">Documento avance No. 1 sobre Ficha FIR y soporte de reuniones con comunidades </t>
  </si>
  <si>
    <t xml:space="preserve">Documento avance No. 2 sobre Ficha FIR y soporte de reuniones con comunidades </t>
  </si>
  <si>
    <t xml:space="preserve">Ficha FIR final y soporte de reuniones con comunidades </t>
  </si>
  <si>
    <t xml:space="preserve">Documento avance No. 1 con insumos para Plan de Manejo de Sitio de RAMSAR </t>
  </si>
  <si>
    <t xml:space="preserve">Documento avance No. 2 con insumos para Plan de Manejo de Sitio de RAMSAR </t>
  </si>
  <si>
    <t>Documento técnico final de soporte de la designación de sitio RAMSAR</t>
  </si>
  <si>
    <t>9.3 Formular la Estrategia Nacional para la conservación, restauración y uso sostenible de los ecosistemas estratégicos, con énfasis en bosque seco y suelo. (NUEVA)</t>
  </si>
  <si>
    <t xml:space="preserve">Documento de estrategia formulada para conservación, restauración  y uso sostenible de los ecosistemas estratégicos,  con énfasis en bosque seco y suelos. </t>
  </si>
  <si>
    <t>Se liderará un trabajo interinstitucional e intrainstitucional en que participen las diferentes dependencias del MADS,  con base en los  documentos de politica desarrollados por el ministerio para páramos, humedales, sabanas,  zonas y bosque seco; para formular la estrategia de conservación, restauración y uso sostenible del suelo en coordinación con DAASU,  incluyendo acciones de recuperación y gestión segun lo establecido en el documento de politica de gestion sostenible del suelo y la politica de gestion integral de biodiversidad y sus servicios ecosistémicos.</t>
  </si>
  <si>
    <t>Plan Nacional de Biodiversidad, Politica de Suelos, Plan Nacional de Restauración, Plan Nacional de Humedales</t>
  </si>
  <si>
    <t xml:space="preserve">La actividad incial en Marzo </t>
  </si>
  <si>
    <t xml:space="preserve">Documento avance sobre el estado del arte </t>
  </si>
  <si>
    <t>Documento conceptual de la estrategia para conservación, restauración  y uso sostenible de los ecosistemas estratégicos,  con énfasis en bosque seco y suelos</t>
  </si>
  <si>
    <t>Documento de avance sobre estrategia para conservación, restauración  y uso sostenible de los ecosistemas estratégicos,  con énfasis en bosque seco y suelos</t>
  </si>
  <si>
    <t>Documento final estrategia formulada para conservación, restauración  y uso sostenible de los ecosistemas estratégicos,  con énfasis en bosque seco y suelos</t>
  </si>
  <si>
    <t>Según demanda de los usuarios, se gestionarán las solicitudes presentadas. Así mismo, se plantea la adquisición de las estampillas e impresora para los permisos CITES.</t>
  </si>
  <si>
    <t>Documento en Word: Reporte Tramites Enero</t>
  </si>
  <si>
    <t>Documento en Word: Reporte Tramites Febrero</t>
  </si>
  <si>
    <t>Documento en Word: Reporte Tramites Marzo</t>
  </si>
  <si>
    <t>Documento en Word: Reporte Tramites Abril</t>
  </si>
  <si>
    <t>Documento en Word: Reporte Tramites Mayo</t>
  </si>
  <si>
    <t>Documento en Word: Reporte Tramites Junio</t>
  </si>
  <si>
    <t>Documento en Word: Reporte Tramites Julio</t>
  </si>
  <si>
    <t>Documento en Word: Reporte Tramites Agosto</t>
  </si>
  <si>
    <t>Documento en Word: Reporte Tramites Septiembre</t>
  </si>
  <si>
    <t>Documento en Word: Reporte Tramites Octubre</t>
  </si>
  <si>
    <t>Documento en Word: Reporte Tramites Noviembre</t>
  </si>
  <si>
    <t>Documento en Word: Reporte Tramites Diciembre</t>
  </si>
  <si>
    <t>Plan Nacional de Desarrollo</t>
  </si>
  <si>
    <t xml:space="preserve">Contratos de prestación de servicios y Convenios ejecutados </t>
  </si>
  <si>
    <t>Avance Físico
ENERO</t>
  </si>
  <si>
    <t>% Avance Estimado
Acumulado
ENERO</t>
  </si>
  <si>
    <t>Descripción del Avance
ENERO</t>
  </si>
  <si>
    <t>Reporte Avance Plan de Acción 2017</t>
  </si>
  <si>
    <t>Avance Físico
FEBRERO</t>
  </si>
  <si>
    <t>% Avance Estimado
Acumulado
FEBRERO</t>
  </si>
  <si>
    <t>Descripción del Avance
FEBRERO</t>
  </si>
  <si>
    <t>Estrategias de las lineas de acción implementadas</t>
  </si>
  <si>
    <t>1 acción de regionalización</t>
  </si>
  <si>
    <t>1 acción de fortalecimiento y 1 acción de regionalización</t>
  </si>
  <si>
    <t>1 acción de difusión</t>
  </si>
  <si>
    <t>1 acción de fortalecimiento y 1 acción de interoperabilidad</t>
  </si>
  <si>
    <t>Sistemas de infromación diseñados, actualizados o en funcionamiento (Batería de Indicadores Mínimos Ambientales articulados con ODS y OCDE)</t>
  </si>
  <si>
    <t>3.2  Realizar la fase de análisis, diseño, conceptualización y desarrollo técnico de la plataforma de interoperabilidad RETC</t>
  </si>
  <si>
    <t>Sistemas de información diseñados, actualizados o en funcionamiento (Protocolo para la plataforma RETC desarrollado)</t>
  </si>
  <si>
    <t>1 Sistema de información diseñado, actualizado o en funcionamiento</t>
  </si>
  <si>
    <t>3.3  Articular la información cartográfica base y la temática ambiental en las regiones establecidas</t>
  </si>
  <si>
    <t>Modulos de sistemas de información integrados (ventanas regionales)</t>
  </si>
  <si>
    <t xml:space="preserve"> 1 Modulo de sistema de información integrado</t>
  </si>
  <si>
    <t>1 Modulo de sistema de información integrado</t>
  </si>
  <si>
    <t>3.4 Diseñar una estrategia de divulgación de contenidos y desarrollo del portal SIAC (REAA Regional)</t>
  </si>
  <si>
    <t>Estrategia de comunicación diseñada (REAA )</t>
  </si>
  <si>
    <t>1 Estrategia de comunicación diseñada</t>
  </si>
  <si>
    <t>FORMULACIÓN, SEGUIMIENTO Y EVALUACIÓN DE POLÍTICAS PÚBLICAS AMBIENTALES</t>
  </si>
  <si>
    <t>Realización de proceso actual y contractual para celebración de convenios CARs costeras</t>
  </si>
  <si>
    <t>Perfeccionamiento, legalización e inicio de ejecución de actividades</t>
  </si>
  <si>
    <t>Comunicaciones y reuniones  de seguimiento</t>
  </si>
  <si>
    <t>Informe de avance</t>
  </si>
  <si>
    <t>Documento anual 2016 sobre el avance de actividades en cada uno de los POMIUACS</t>
  </si>
  <si>
    <t>Realización de proceso actual y contractual para concurso de méritos</t>
  </si>
  <si>
    <t>Plan Operativo de trabajo con su respectivo cronograma y Plan de Inversiones</t>
  </si>
  <si>
    <t>Documento que contenga el Marco legal y conceptual de las Unidades ambientales oceánicas</t>
  </si>
  <si>
    <t>Realización de proceso actual y contractual para la elaboración de producto</t>
  </si>
  <si>
    <t>Informe de actividades</t>
  </si>
  <si>
    <t xml:space="preserve">Informe ejecutivo anual de actividades  </t>
  </si>
  <si>
    <t>insumos para la Restauración de ecosistemas marinos y costeros implementados</t>
  </si>
  <si>
    <t>incluye CGSM y Bahia de Cartagena</t>
  </si>
  <si>
    <t xml:space="preserve">Plan Operativo de trabajo con su respectivo cronograma y Plan de Inversiones </t>
  </si>
  <si>
    <t>Comunicación de seguimiento</t>
  </si>
  <si>
    <t>Informe trimestral</t>
  </si>
  <si>
    <t>Informe semestral</t>
  </si>
  <si>
    <t xml:space="preserve">Pre- entrega de productos finales Revisión y ajuste </t>
  </si>
  <si>
    <t>Documento insumos para la Restauración de ecosistemas marinos y costeros</t>
  </si>
  <si>
    <t>Documento con lineamientos para el manejo de un ecosistema estratègico</t>
  </si>
  <si>
    <t>2.4. Proporcionar acompañamiento y asistencia para  la gestión de áreas marinas protegidas en el país</t>
  </si>
  <si>
    <t>Propuestas de documento de planes de manejo para AMP y DMI</t>
  </si>
  <si>
    <t>incluye AMP CRSB y DMI Seaflower</t>
  </si>
  <si>
    <t>jurisdicción del AMP</t>
  </si>
  <si>
    <t xml:space="preserve">Realización de proceso actual y contractual </t>
  </si>
  <si>
    <t>Realización de proceso actual y contractual para la elaboración de producto y giro al INVEMAR</t>
  </si>
  <si>
    <t>Resolución de transferencia de recursos formalizada al INVEMAR Plan de transferencia de recursos</t>
  </si>
  <si>
    <t xml:space="preserve"> Plan Operativo Anual ajustado a los recursos transferidos al INVEMAR</t>
  </si>
  <si>
    <t>Documentos finales</t>
  </si>
  <si>
    <t xml:space="preserve"> Avance en la actualización de las fichas del Libro rojo de invertebrados de Colombia </t>
  </si>
  <si>
    <t xml:space="preserve">documento con la propuesta de lineamientos para la restauración de lagunas costeras y cartografia de humedales costeros </t>
  </si>
  <si>
    <t>Documento diagnóstico de la abundancia de grandes peces loros en los arrecifes coralinos</t>
  </si>
  <si>
    <t>incluidas especies CITES</t>
  </si>
  <si>
    <t xml:space="preserve">Documento que contengalineamientos ambientales para el desarrollo de actividades productivas sectoriales que se realizan en los espacios oceánicos y las zonas costeras </t>
  </si>
  <si>
    <t>Documento técnico con  lineamientos ambientales para el desarrollo de actividades productivas sectoriales que se realizan en los espacios oceánicos y las zonas costeras</t>
  </si>
  <si>
    <t>Documento propuestas de herramientas normativas de  calidad,  uso de agua y sedimentos marinos y costeros desarrollada</t>
  </si>
  <si>
    <t>Documento técnico con los avances de herramientas normativas  calidad y uso de agua y sedimentos marinos y costeros</t>
  </si>
  <si>
    <t>Documento propuesta de  lineamientos técnicos para la evaluación y monitoreo de aguas y sedimentos marinos</t>
  </si>
  <si>
    <t>documento con lineamientos técnicos para la evaluación y monitoreo de aguas y sedimentos marinos</t>
  </si>
  <si>
    <t>Documento técnico con la promoción de las medidads de adaptación basadas en ecosistemas</t>
  </si>
  <si>
    <t>Informe aual sobre el apoyo al diseño y la promoción de las medidas de adaptación basadas en ecosistemas</t>
  </si>
  <si>
    <t>no aplica</t>
  </si>
  <si>
    <t>documento conmapas de sensibilidad ambiental - hidrocarburos costa afuera</t>
  </si>
  <si>
    <t>Informe en el que se incorpore las actividades enmarcadas en la revisión, generación y actualización de políticas ambientales y reglamentación  relacionadas con riesgo.</t>
  </si>
  <si>
    <t>Documento que involucre el diagnóstico de Pasivos ambientales relacionados con el ámbito marinos costeros</t>
  </si>
  <si>
    <t>medidas implementadas</t>
  </si>
  <si>
    <t>Informe Ejecutivo Anual de Actividades</t>
  </si>
  <si>
    <t>Documento con análisis de riesgo de una especies exótica invasora marina</t>
  </si>
  <si>
    <t>Documento técnico que compile las Medidas o estrategias de control a especies exóticas invasoras implementadas</t>
  </si>
  <si>
    <t xml:space="preserve">Informe anual que incorpore las medidas o estrategias de control a especies exóticas invasoras </t>
  </si>
  <si>
    <t>9.2 Diseño de una estrategia para la transversalización de la perspectiva de género, desde un enfoque de derechos y con base en el análisis de los temas marino costeros y sus posibilidades de implementación en los procesos de planeación.</t>
  </si>
  <si>
    <t>Documento que incorpore una estrategia para la transversalización de la perspectiva de género, desde un enfoque de derechos y con base en el análisis de los temas marino costeros y sus posibilidades de implementación en los procesos de planeación.</t>
  </si>
  <si>
    <t>9.3 Ejecutar actividades del MADS en el contexto nacional e internacional institucional  acorde al principio de transparencia y la búsqueda de la participación ciudadana”.</t>
  </si>
  <si>
    <t>Participación de reuniones de carácter nacional e internacional</t>
  </si>
  <si>
    <t>conpes  3164 - Política nacional ambiental para el desarrollo sostenible de los espacios oceánicos y las zonas costeras e insulares de Colombia plan de acción 2002 - 2004</t>
  </si>
  <si>
    <t>Realización de proceso actual y contractual para celebración de convenio</t>
  </si>
  <si>
    <t>Documento final</t>
  </si>
  <si>
    <t>Desarrollo del registro de ecostemas y áreas estratégicas en el componente marino</t>
  </si>
  <si>
    <t>Documento que contenga el avance del  fortalecimiento de la herramienta de soporte para la toma de decisiones para el componente marino, costeros e insular</t>
  </si>
  <si>
    <t>Propuesta de lineamientos técnicos para la formulación del Programa de Investigación para la Gestión Integral del Recurso Hídrico</t>
  </si>
  <si>
    <t>1. Documento de propuesta de Plan de acción e implementación a corto plazo de las acciones contenidas dentro de las líneas instrumentales de la Política Nacional de Cambio Climático (Paulo)
2. Plan de trabajo de la secretaria técnica de la Comisión Intersectorial de Cambio Climático, así como cronograma de actividades que contenga: temáticas  a trabajar y una propuesta de trabajo anual. (Andrea)</t>
  </si>
  <si>
    <t>1. Documento de propuesta para un sistema de seguimiento y monitoreo de la Política Nacional de Cambio Climático. (Paulo)</t>
  </si>
  <si>
    <t>1. Un documento que contenga la propuesta de modificación del Decreto 298 de 2016 a ser concertada con los sectores del gobierno nacional que hacen parte del SISCLIMA. (Paulo)
2. Documento que contenga un recuento de las acciones nacionales de adaptación al cambio climático y ciudades, principales retos, vacíos de información y posibles líneas de trabajo en línea con las acciones planteadas por Ministerio de Vivienda, Ciudad y Territorio. (Andrea)</t>
  </si>
  <si>
    <t>1. Ponencias preparadas o apoyos generados a éstas en el marco del trámite parlamentario del proyecto de Ley de Cambio Climático. (Paulo)
2. Documento que  presente avances de acuerdo a la línea instrumental de manejo y conservación ecosistemas y sus servicios ecosistémicos para el desarrollo bajo en carbono y resiliente al clima. Incluidas alianzas de trabajo, integración con agendas de investigación,  proyectos de la DCC con componente en ecosistemas. (Andrea)</t>
  </si>
  <si>
    <t>1. Documento que contenga las recomendaciones sobre la posibilidad y la oportunidad de gestión de empresas sociales asociadas a la gestión del cambio climático. (Paulo)</t>
  </si>
  <si>
    <t>Documento que contenga recomendaciones en el marco del plan de cambio climático del sector  vivienda que refleje mecanismos de  integración con procesos de la Dirección de Cambio Climático; Plan Nacional de Adaptación al Cambio Climático e implementación de la política. (Andrea)</t>
  </si>
  <si>
    <t>1. Documento que indique la forma y las líneas generales que deberá guiar la inclusión del “Cambio de paradigma” en la formulación de proyectos de la Dirección de Cambio Climático para gestión de recursos internacionales (Paulo).</t>
  </si>
  <si>
    <t>1. documento que contenga la propuesta metodológica para el desarrollo de la Coalición Delta en Colombia. (Angélica)</t>
  </si>
  <si>
    <t>Documento que contenga insumos técnicos para la focalización geográfica y priorización temática de intervenciones de desarrollo bajo en carbono y resiliente al clima desde un enfoque diferencial comunitario.</t>
  </si>
  <si>
    <t>Documento con: 1) información acerca de conocimientos tradicionales y conocimientos de los pueblos indígenas y afrocolombianos que puedan servir como insumos para el desarrollo bajo en carbono y resiliente al clima en el país; 2) lineamientos técnicos para facilitar la inclusión de consideraciones de variabilidad y cambio climático en procesos de desarrollo de comunidades étnicas y campesinas; 3) recopilación de metodologías desarrolladas y/o aplicadas en el país por el MADS u otros actores en procesos relacionados con cambio climático y comunidades (Milena)</t>
  </si>
  <si>
    <t>1. documento final que contenga el seguimiento 100% de Planes de Desarrollo Territoriales de la priorización de la asistencia técnica revisados (Angelica)
2. Documento con lineamientos para facilitar que el enfoque de género sea reconocido,  promovido y aplicado en la gestión del cambio climático en el país (Milena)</t>
  </si>
  <si>
    <t>1. Propuesta que incluya un plan operativo de trabajo para las actividades incluidas en el contrato. (Laura Cruz)
2. Documento formato Word o Excel en físico y digital que contenga la propuesta de la estrategia de abordaje en el territorio para diseminar las herramientas de gestión para el cambio climático desde la educación, la innovación y la planificación territorial en el marco de la PNCC, para y a través de los Nodos Regionales de Cambio Climático.  (Paola Molina)</t>
  </si>
  <si>
    <t>1.Documento que contenga el análisis realizado de la información almacenada en SILA sobre proyectos y programas de actividades MDL , que se migrara al sistema nacional de información de cambio ClimaticoClimático en el marco del registro nacional de reducción de emisiones en su fase de desarrollo. (Ximena)
2. Documento de avance del análisis de contribución en adaptación de las líneas de Bancoldex al cumplimiento de la meta de la NDC de los sectores comercio, industria y turismo. (Josefina)</t>
  </si>
  <si>
    <t xml:space="preserve">1. Documento borrador que contenga los escenarios planteados para potencializar el rol de los proyectos MDL a la luz de los compromisos internacionales y las estrategias nacionales de mitigación del cambio climático (Ximena)
2. Una propuesta que incluya un plan de trabajo para apoyar la formulación de los planes sectoriales de adaptación y para realizar su seguimiento, en el marco del Comité Técnico del PNACC, y de acuerdo a las obligaciones establecidas por la Ley 1753 de 2015. (Laura Cruz)
3. 1ra entrega de seguimiento y fortalecimiento de la Hoja de Ruta del Ministerio de Comercio, Industria y Turismo (MCIT) para la adopción y promoción de medidas de mitigación de Gases Efecto Invernadero (GEI) en el marco de la NDC. (Jonathan) </t>
  </si>
  <si>
    <t>1. Documento que contenga los resultados de la implementación del procedimiento de cierre administrativo de expedientes MDL, de acuerdo a los lineamientos de  la Oficina Asesora Jurídica-OAJ. (Ximena)
2. Documento con la estrategia para trabajar con los gremios la hoja de ruta para la implementación de cambio climático en proyectos, obras y actividades y la metodología del IRCE para el análisis de vulnerabilidad. (Josefina)
3. 1 ra entrega del seguimiento al desarrollo de la  plataforma de reporte corporativo de emisiones de GEI y formulación de la hoja de ruta para la sostenibilidad de esta herramienta de reporte. (Jonathan)</t>
  </si>
  <si>
    <t>1. Documento con diagnóstico y cronograma  para el diseño de un plan de inclusión del IRCE en el programa de reporte corporativo (Josefina)
2. Documento formato Word digital que contenga el estado y avance de la gestión de la Dirección de Cambio Climático durante el primer semestre para generar el Boletín No. 1 – 2017 de Cambio Climático. (Paola Molina)</t>
  </si>
  <si>
    <t>1. Documento de avance que contenga los escenarios planteados para potencializar el rol de los proyectos MDL a la luz de los compromisos internacionales y las estrategias nacionales de mitigación del cambio climático. (Ximena)
2. propuesta de plan de trabajo con los puertos para la implementación del Plan de Gestión Integral del Cambio Climático para Puertos Marítimos el cual debe ser concertado e implementado con el Ministerio de Transporte. (Laura Cruz)</t>
  </si>
  <si>
    <t>2da Entrega del seguimiento y fortalecimiento de la Hoja de Ruta del Ministerio de Comercio, Industria y Turismo (MCIT) para la adopción y promoción de medidas de mitigación de Gases Efecto Invernadero (GEI) en el marco de la NDC. (Jonathan)</t>
  </si>
  <si>
    <t>1.Documento que contenga los informes de seguimiento de la contribución al desarrollo sostenible realizados a la fecha, de los proyectos en que se aplicó el plan interno de seguimiento de proyectos MDL. (Ximena)
2. Documento final con el análisis de contribución en adaptación de las líneas de Bancoldex al cumplimiento de la meta de la NDC de los sectores comercio, industria y turismo. (Josefina)
3. 2da entrega del seguimiento al desarrollo de la  plataforma de reporte corporativo de emisiones de GEI y formulación de la hoja de ruta para la sostenibilidad de esta herramienta de reporte. (Jonathan)
4. Documento que de cuenta de la actualización de la página web del Ministerio - Cambio Climático en: a) Contenido temático; b) Noticias de actualidad mensual y c) Aportes a la Revista virtual “Líneas Verdes”. (Paola Molina)</t>
  </si>
  <si>
    <t>1. Documento final que contenga los escenarios planteados para potencializar el rol de los proyectos MDL a la luz de los compromisos internacionales y las estrategias nacionales de mitigación del cambio climático. (Ximena)
2. documento que contenga la identificación de los factores que inciden en los co-beneficios o que generan conflictos en adaptación o mitigación de un listado de medidas para todos los sectores. (Laura Cruz)
3. Documento que oriente a los sectores de comercio, industria y turismo en la definición y logro de sus metas en adaptación. (Josefina)</t>
  </si>
  <si>
    <t>1. Documento que contenga un consolidado de los informes de seguimiento de la contribución al desarrollo sostenible, asi como un análisis de los principales co-beneficios que los proyectos MDL han generado al país como resultado de la estrategia de seguimiento implementada. (Ximena)
2. documento final con un plan de inclusión del IRCE en el programa de reporte corporativo. (Josefina)</t>
  </si>
  <si>
    <t>Entrega de treinta y dos (32) calculadoras departamentales alineadas con los resultados de los inventarios departamentales de GEI entregados por el IDEAM y otra información recopilada por la dirección de cambio climático. (Diego Espitia)</t>
  </si>
  <si>
    <t>Documento de análisis y recomendaciones para el MADS en el marco de la línea instrumental de Información Ciencia y Tecnología de la política de CC que incluya una estrategia para la gestión de la información sectorial a partir de las herramientas conceptualizadas y desarrolladas por la DCC, articulado con las directrices de las reglas de contabilidad de GEI. (Diego Espitia)</t>
  </si>
  <si>
    <t>Entrega de las calculadoras de al menos seis (6) validadas con las autoridades locales de los departamentos. (Diego Espitia)</t>
  </si>
  <si>
    <t>Documento de análisis y recomendaciones para el MADS sobre los resultados y avances en transferencia y gestión del riesgo en el marco de cambio climático. (Diego Espitia)</t>
  </si>
  <si>
    <t>Documento con el plan y el cronograma de trabajo para la ejecución del contrato (Kirstie)</t>
  </si>
  <si>
    <t>Documento que contenga la planeación y programación de realización de los cursos o talleres virtuales de la dirección para el año 2017. Este documento deberá estar acordado con la oficina de TICS del MADS.</t>
  </si>
  <si>
    <t>Documento o los que se requieran, con los contenidos técnicos del curso virtual de “Cambio Climático para Niños” ajustados a partir de los comentarios recibidos de la experiencia del año 2016 y una propuesta de trabajo para su desarrollo Año 2017.</t>
  </si>
  <si>
    <t>Documento de avance que contenga la agenda de trabajo o plan de acción año 2017-2018 acordado entre la Dirección de Cambio Climático y la Red Nacional de Jóvenes de Ambiente. (Kirstie)</t>
  </si>
  <si>
    <t>Documento que contenga el informe del desarrollo de los cursos virtuales de la dirección desarrollados en el año 2017. Este informe deberá documentar los resultados y recomendaciones de mejora acorde a las indicaciones impartidas por la Dirección de Cambio Climático. (Kirstie)</t>
  </si>
  <si>
    <t>Documento con el plan y el cronograma de trabajo para la ejecución del contrato</t>
  </si>
  <si>
    <t>Documento de avance que contenga la agenda de trabajo o plan de acción año 2017-2018 acordado entre la Dirección de Cambio Climático y la Red Nacional de Jóvenes de Ambiente.</t>
  </si>
  <si>
    <t>Documento que contenga el informe del desarrollo de los cursos virtuales de la dirección desarrollados en el año 2017. Este informe deberá documentar los resultados y recomendaciones de mejora acorde a las indicaciones impartidas por la Dirección de Cambio Climático.</t>
  </si>
  <si>
    <t>Documento Word con los insumos para la posición de Colombia y su grupo de negociación frente los temas de Transferencia y Desarrollo de tecnologías y Transparencia.</t>
  </si>
  <si>
    <t>Documento Word con la integración de los elementos de monitoreo, reporte, verificación para mitigación y de evaluación y seguimiento para adaptación definidos en el contexto internacional, así como el avance de estos sistemas a nivel nacional en el documento MRV para Colombia.</t>
  </si>
  <si>
    <t>Documento Word con los avances del sistema nacional de indicadores de adaptación al cambio climático en el marco del Sistema de Monitoreo y Evaluación de adaptación en Colombia.</t>
  </si>
  <si>
    <t>Documento Word que contenga la actualización del estado de las herramientas de información de cambio climático.</t>
  </si>
  <si>
    <t>Porcentaje de ejecución del cronograma de comisiones programado</t>
  </si>
  <si>
    <t>Propuesta de ajuste del proyecto de inversión de la Dirección de Cambio Climático según el ajuste a decreto de liquidación 2017 a llevarse a cabo en el Sistema Unificado de Inversiones y Finanzas Publicas – SUIFP DNP. (Ingrid)</t>
  </si>
  <si>
    <t>Propuesta de anteproyecto de presupuesto 2017 y el cargue del Proyecto 2017 de la Dirección de Cambio Climático en el Sistema Unificado de Inversiones y Finanzas Públicas - SUIFP. (Ingrid)</t>
  </si>
  <si>
    <t>1. Documento borrador del informe de gestión 2016 de las actividades de la Dirección de Cambio Climático. (Ingrid)
2. Documento que contenga informe del avance jurídico del plan de choque normativo, que referencie y detalle cada uno de los instrumentos normativos que la Dirección haya proyectado e implementado en dicho plan. (Carolina)</t>
  </si>
  <si>
    <t>Documento del estado financiero de los procesos de liquidación de contratos y convenios de 2015 y presupuesto de la Dirección de Cambio Climático haciendo referencia a saldos pendientes por ejecutar y proyección de ejecución de los mismos con el fin de generar alertas tempranas para la toma de decisiones. (Ingrid)</t>
  </si>
  <si>
    <t>Propuesta de modificación del Plan de Acción 2016 y Plan de Adquisiciones, de requerirse, según instrucciones de la Oficina Asesora de Planeación y del grupo de Contratos de la Subdirección Administrativa y Financiera del MADS y b) Un (1) informe con la proyección de pagos pendientes por llevar a cabo por la Dirección de Cambio Climático 2016. (Ingrid)</t>
  </si>
  <si>
    <t>Documento que contenga el estado de los procesos de liquidación de contratos y convenios de 2016 o años anteriores si este fuera el caso, que incluya como mínimo Número de contrato, objeto, supervisor, estado de la liquidación y radicado. (Carolina)</t>
  </si>
  <si>
    <t>Propuesta de Planeación 2017 con las proyecciones de los temas a contratar (tipos de contratos y valores) a llevar a cabo por la Dirección de Cambio Climático. (Ingrid)</t>
  </si>
  <si>
    <t>1. Propuesta de Plan de Acción 2017 de la Dirección de Cambio Climático según los parámetros propuestos por la Oficina Asesora de Planeación del MADS. (Ingrid)
2. Documento que contenga el estado del acompañamiento y asesoría a la Dirección en temas relacionados con espacios de diálogo, participación y concertación con comunidades en los que se haya participado, así como de los instrumentos jurídicos en los que se haya intervenido desde un enfoque étnico o comunitario. (Carolina)</t>
  </si>
  <si>
    <t>1.3. Diseñar la estrategia financiera e institucional para la gestión de pasivos ambientales</t>
  </si>
  <si>
    <t xml:space="preserve">ARTICULO 251 LEY DEL PLAN </t>
  </si>
  <si>
    <t>Estudios Previos y pliego de condiciones</t>
  </si>
  <si>
    <t>desarrollo concurso de méritos.</t>
  </si>
  <si>
    <t>Adjudicación contrato</t>
  </si>
  <si>
    <t>plande trabajo</t>
  </si>
  <si>
    <t>No aplica, desarrollo de la ocnsultoria</t>
  </si>
  <si>
    <t xml:space="preserve"> insumos institucionales y financieros y económicos  para la construcción del modelo financiero y económico e Institucional, considerando niveles nacionales e internacionales</t>
  </si>
  <si>
    <t>Propuestas de Modelo Económico – Financiero y Modelo Institucional para la Gestión de Pasivos Ambientales en Colombia</t>
  </si>
  <si>
    <t>Un documento  que contenga la Propuesta de articulación</t>
  </si>
  <si>
    <t>Propuesta Institucional y financiera y económicacconslidada, incorporando aspectos técncios y jurídicos.</t>
  </si>
  <si>
    <t>1.4. Formular la propuesta de política integral para la gestión de pasivos ambientales en colombia</t>
  </si>
  <si>
    <t xml:space="preserve"> preparación de documentos</t>
  </si>
  <si>
    <t>consolidación del documento de política</t>
  </si>
  <si>
    <t xml:space="preserve">No aplica, </t>
  </si>
  <si>
    <t>Consultar la propuesta de Política</t>
  </si>
  <si>
    <t>Presentar la Propuesta de
Documento Política ante el Comité
Institucional de Desarrollo
Adminsitrativo</t>
  </si>
  <si>
    <t>Sanción del Documento de Política</t>
  </si>
  <si>
    <t>1.5. Cosolidar la propuesta de Ley de Pasivos Ambientales a partir de la versión existentes</t>
  </si>
  <si>
    <t>Propuesta para agenda legislativa del proyecto de Ley para la implementación la gestión de pasivos ambientales y otros instrumentos</t>
  </si>
  <si>
    <t xml:space="preserve">un plan de trabajo detallado con las actividades a realizar </t>
  </si>
  <si>
    <t>proyecto de ley para la gestión de pasivos ambientales revisado; metodologia y contenido del taller</t>
  </si>
  <si>
    <t>memorias y analisis de talleres y proyecto de ley para pasivos ajustado</t>
  </si>
  <si>
    <t>resultados de consulta pyblica del proyecto de ley, revision general de 3 insterumentos técnicos para pasivos</t>
  </si>
  <si>
    <t>con las instancias requeridas</t>
  </si>
  <si>
    <t>Documento Política ante el Comité</t>
  </si>
  <si>
    <t>Resultados de los analisis de los instrumentos ténicos y  mecanismos de adopción;  memorias de los talleres</t>
  </si>
  <si>
    <t>Versión ajustada de los mecanismos de adopción para los instrumentos tecnicos sobre pasivos ambientales. Documentos técncios de soporte y memoria justificativa, comentarios de la consulta pública.</t>
  </si>
  <si>
    <t>Informe final con instrumentos tecnicos revisados y mecanismos de adopción</t>
  </si>
  <si>
    <t>Estudios previos Contrato de prestación de servicios</t>
  </si>
  <si>
    <t>Contrato de prestación de servicios suscrito</t>
  </si>
  <si>
    <t>Plan operativo de trabajo</t>
  </si>
  <si>
    <t>Informe reporte de ejecución y seguimiento I TRI Plan único de mercurio</t>
  </si>
  <si>
    <t>Reporte de ejecución y seguimiento I cuatrimestre Proyecto GEF-ONUDI</t>
  </si>
  <si>
    <t>Informe reporte de ejecución y seguimiento II TRI Plan único de mercurio</t>
  </si>
  <si>
    <t>No está previsto</t>
  </si>
  <si>
    <t>Reporte de ejecución y seguimiento II cuatrimestre Proyecto GEF-ONUDI</t>
  </si>
  <si>
    <t>Informe reporte de ejecución y seguimiento III TRI Plan único de mercurio</t>
  </si>
  <si>
    <t>Informe reporte de ejecución y seguimiento IV TRI Plan único de mercurio y Reporte de ejecución y seguimiento II cuatrimestre Proyecto GEF-ONUDI</t>
  </si>
  <si>
    <t>2.3. Implementar la primera fase de un proyecto de alternativas productivas a la actividad minera en el Pacífico Colombiano</t>
  </si>
  <si>
    <t>Política de Producción y Consumo Sostenible</t>
  </si>
  <si>
    <t>Tadó, Alto y Bajo Baudó</t>
  </si>
  <si>
    <t>1. Plan operativo para la formulación del convenio</t>
  </si>
  <si>
    <t xml:space="preserve">2.Avances de  implementación </t>
  </si>
  <si>
    <t xml:space="preserve">3.Avances de  implementación </t>
  </si>
  <si>
    <t>4. Informe final del desarrollo del Convenio</t>
  </si>
  <si>
    <t>2.5. Desarrollar instrumentos técnicos de restauración ambiental de areas afectadas por minería tradicional</t>
  </si>
  <si>
    <t>Suscripción de 2 contratos de prestación de servicios, uno con  un experto en compromisos agendas binacionales (85,8 millones), otro con un experto en impactos ambientales generados por la minería tradicional implicando una carga del 30% de su tiempo ($38,25 millones)</t>
  </si>
  <si>
    <t>Asistencia técnica práctica en aspectos mineros y ambientales</t>
  </si>
  <si>
    <t>Agendas binacionales para la erradicación ilícita de minerales</t>
  </si>
  <si>
    <t>Documento ejercicio de seguimiento I TRI compromisos sentencias</t>
  </si>
  <si>
    <t>Documento ejecución aspectos ambientales agendas binacionales al 5 mes</t>
  </si>
  <si>
    <t>Documento ejercicio de seguimiento II TRI compromisos sentencias</t>
  </si>
  <si>
    <t>Memoria del evento de divulgación de instrumentos ambientales asociados a temas de minería</t>
  </si>
  <si>
    <t>Documento ejercicio de seguimiento III TRI compromisos sentencias</t>
  </si>
  <si>
    <t>Documento ejecución aspectos ambientales agendas binacionales II semestre</t>
  </si>
  <si>
    <t>Documento ejercicio de seguimiento IV TRI compromisos sentencias</t>
  </si>
  <si>
    <t>2.6. Implementar las acciones previstas en autos, centencias y ordenes judiciales asociadas a la minería cuya responsabilidad haya sido asignada a la DAASU.</t>
  </si>
  <si>
    <t>Autos, sentencias u ordenes judiciales asociadas a la mineria con acciones implementadas</t>
  </si>
  <si>
    <t>4 convenios o contratos (Mandé 150 millones, Política de carbón 90 millones,  Minería escala Nacional 90 millones y Marmato 88 millones), y 1 un contrato de prestación de servicios implicando una carga del 70% (88 millones)</t>
  </si>
  <si>
    <t>Política de producción y consumo sostenible</t>
  </si>
  <si>
    <t>2.7. Desarrollar lineamientos ambientales para procesos de recuperación, restauración y rehabilitación de las afectaciones ocasionadas por el desarrollo de la minería en los territorios ancestrales de comunidades negras en el Cauca (Mujeres del Cauca)</t>
  </si>
  <si>
    <t>Suarez, Santander de Quilichao</t>
  </si>
  <si>
    <t>2.8. Evaluar los impactos ambientales que se generan en desarrollo de proyectos, obras o actividades priorizadas del sector minero</t>
  </si>
  <si>
    <t>Suscripción de un contrato interadministrativo con la Universidad Nacional de Colombia</t>
  </si>
  <si>
    <t>2.9. Elaborar conceptos respecto a la necesidad de exigir licencia ambiental a proyectos, obras o actividades priorizadas</t>
  </si>
  <si>
    <t>3.1. Formular instrumentos de control ambiental para nuevas técnicas de desarrollo de la industria hidrocarburífera</t>
  </si>
  <si>
    <t>Suscripción de 1 contrato de prestación de servicios con un experto en nuevas técnicas de desarrollo de la industria hidrocarburífera ($57,2 millones)</t>
  </si>
  <si>
    <t>Contrato de prestación de servicios suscrito y plan operativo de trabajo</t>
  </si>
  <si>
    <t>Documento de avance I- TRI sobre relación de avance aportes I-TRI a términos de referencia perforación exploratoria y producción de hidrocarburos costa afuera y sobre avance protocolos o similares para aprobación de quema in situ y herramientas suplementarias al uso de dispersantes para derrames costa afuera.</t>
  </si>
  <si>
    <t>Documento de avance II-TRI sobre relación de avance aportes II-TRI a términos de referencia perforación exploratoria y producción de hidrocarburos costa afuera y sobre avance en protocolos o similares para aprobación de quema in situ y herramientas suplementarias al uso de dispersantes para derrames costa afuera.</t>
  </si>
  <si>
    <t>Documentos de avance: para el II-TRI sobre identificación de aspectos ambientales para términos de referencia de recuperación terciaria; para el I-SEM sobre insumos generados para: reglamentación de yacimientos no convencionales y disposición final mediante inyección, y fortalecimineto de autoridades ambientales en estos temas.</t>
  </si>
  <si>
    <t>Documento con relación de avance aportes III-TRI a términos de referencia perforación exploratoria y producción de hidrocarburos costa afuera y el avance III-TRI sobre protocolos o similares para aprobación de quema in situ y herramientas suplementarias al uso de dispersantes para derrames costa afuera</t>
  </si>
  <si>
    <t xml:space="preserve">Documento avance II-SEM identificación de aspectos ambientales para Términos de Referencia de recuperación terciaria </t>
  </si>
  <si>
    <t>Documento con: aportes IV -TRIM a formulación técnica de términos de referencia de perforación exploratoria y producción costa afuera; avance para el IV-TRIM sobre protocolos o similares para aprobación de quema in situ y herramientas suplementarias al uso de dispersantes para derrames costa afuera;</t>
  </si>
  <si>
    <t>3.2. Elaborar insumos que apoyen las labores de seguimiento y control ambiental de las autoridades ambientales a proyectos de hidrocarburos no convencionales</t>
  </si>
  <si>
    <t>Suscripción de 1 contrato de prestación de servicios</t>
  </si>
  <si>
    <t xml:space="preserve">Estudios previos </t>
  </si>
  <si>
    <t xml:space="preserve">Ajuste de estudios previos  </t>
  </si>
  <si>
    <t>Contrato suscrito</t>
  </si>
  <si>
    <t>documento propuesta material para capacitación de autoridades ambientales control a YNC, inyección para recobro y disposición final</t>
  </si>
  <si>
    <t>documento propuestas de guías para autoridades ambientales, reporte sobre capacitación desarrollada y la propuesta de fortalecimientos institucional para el control ambiental de YNC e Inyección en pozos inyectores para recobro y disposición final, asimilando las experiencias aprendidas en el proceso por las autoridades ambientales</t>
  </si>
  <si>
    <t xml:space="preserve">documento final propuestas de guías para autoridades ambientales, reporte sobre capacitación desarrollada y la propuesta de fortalecimientos institucional para el control ambiental de YNC e Inyección en pozos </t>
  </si>
  <si>
    <t>3.3. Formular instrumentos de gestión ambiental para la atención de impactos ambientales críticos en la actividad extractiva de hidrocarburos costa adentro</t>
  </si>
  <si>
    <t>Estudios previos Contrato de prestación de servicio</t>
  </si>
  <si>
    <t>Informe de avance sobre revisión y propuesta de ajuste de instrumentos técnicos y normativos para el mejoramiento de la gestión ambiental del sector</t>
  </si>
  <si>
    <t>Documento con resultados de revisión y propuesta de ajuste de instrumentos técnicos, normativos y/o estrategias diseñadas para mejorar la gestión ambiental del sector sobre impactos ambientales generados por el sector.</t>
  </si>
  <si>
    <t>3.4. Suscribir acuerdos interinstitucionales para la promoción y control ambiental de la actividad de reuso de agua en la actividad hidrocarburífera</t>
  </si>
  <si>
    <t>Suscripción de 1 contrato de prestación de servicios con un experto en impactos ambientales generados por la industria hidrocarburífera implicando una carga del 60% de su tiempo ($51,520 millones)</t>
  </si>
  <si>
    <t xml:space="preserve">Contrato de prestación de servicios suscrito </t>
  </si>
  <si>
    <t xml:space="preserve">documento de avance sobre instrumentos para control ambiental del reúso del agua en el sector en el Meta y sobre los compromisos con ministerios o agencias del gobierno para su promoción y control ambiental </t>
  </si>
  <si>
    <t xml:space="preserve">No está previsto </t>
  </si>
  <si>
    <t xml:space="preserve">documento con los instrumentos de gestión proyectados para el control ambiental adecuado del reúso del agua en el sector hidrocarburos en el Meta y compromisos de otros ministerios o agencias del gobierno para su promoción y control ambiental </t>
  </si>
  <si>
    <t xml:space="preserve">documento de avance sobre instrumentos para control ambiental del reúso del agua en el sector en el Meta y sobre los compromisos con ministerios o agencias del gobierno para su promoción y control ambiental  </t>
  </si>
  <si>
    <t>3.5. Formular instrumentos para la gestión de los impactos ambientales originados en actos voluntarios de terceros</t>
  </si>
  <si>
    <t>3.6. Definir esquema de aprobación para el uso de productos químicos para la atención de derrames de hidrocarburos</t>
  </si>
  <si>
    <t>Avance en la revisión de esquemas de aprobación de sustancias y compuestos químicos utilizados en contingencias de hidrocarburos y propuesta del esquema</t>
  </si>
  <si>
    <t>Resultado de la revisión de esquemas de aprobación de sustancias y compuestos químicos utilizados en contingencias de hidrocarburos y propuesta del esquema</t>
  </si>
  <si>
    <t xml:space="preserve">Documento resultados piloto de aprobación de sustancias o compuestos químicos en la atención contingencias de hidrocarburos,  y proyecto normativo para la reglamentación.
</t>
  </si>
  <si>
    <t xml:space="preserve">Documento final con resultados pruebas piloto de aprobación de sustancias o compuestos químicos en la atención contingencias de hidrocarburos, esquema de aprobación de sustancias y proyecto normativo para la reglamentación.
</t>
  </si>
  <si>
    <t>FALTA</t>
  </si>
  <si>
    <t>4.3. Formular instrumentos  técnicos  y normativos asociados a las FNCER</t>
  </si>
  <si>
    <t>Documentos de propuesta de  térmnos de referencia formulado</t>
  </si>
  <si>
    <t>4.4. Hacer seguimiento a la incorporación por parte del respectivo sector de las recomendaciones formuladas en las evaluaciones ambientales estratégicas</t>
  </si>
  <si>
    <t>Suscripción de 2 contratos de prestación de servicios, uno con un experto en impactos ambientales generados por la infraestructura de transporte implicando una carga del 20% de su tiempo ($15 millones), y otro con un experto en herramientas de evaluación ambiental implicando una carga del 20% de su tiempo (15 millones)</t>
  </si>
  <si>
    <t>MARIA DEL CARMEN CABEZA</t>
  </si>
  <si>
    <t>Documento seguimiento I cuatrimestre recomendaciones de las EAE</t>
  </si>
  <si>
    <t>Documneto seguimiento II cuatrimestre recomendaciones de las EAE</t>
  </si>
  <si>
    <t>Documento seguimiento III cuatrimestre recomendaciones de las EAE</t>
  </si>
  <si>
    <t>4.7. Formular instrumentos técnicos y normativos para el licenciamiento ambiental y la gestión sectorial</t>
  </si>
  <si>
    <t>Suscripción de 2 contratos de prestación de servicios, uno con un experto en impactos ambientales generados por la infraestructura de transporte implicando una carga del 80% de su tiempo ($66,545 millones), y otro con un experto en herramientas de evaluación ambiental implicando una carga del 80% de su tiempo ($66,545 millones)</t>
  </si>
  <si>
    <t>Documento avance I-TRI ejecución Agenda Transporte</t>
  </si>
  <si>
    <t>Propuestas de ajuste a términos de referencia, manuales y guías I cuatrimestre</t>
  </si>
  <si>
    <t>Documento avance II-TRI ejecución Agenda Transporte</t>
  </si>
  <si>
    <t>Propuestas de ajuste a términos de referencia, manuales y guías II cuatrimestre</t>
  </si>
  <si>
    <t>Documento avance IV-TRI ejecución Agenda Transporte y Propuestas de ajuste a términos de referencia, manuales y guías III cuatrimestre</t>
  </si>
  <si>
    <t xml:space="preserve">4.8. Elaborar e implementar los planes de acción 2017-2018 para cada Agenda Ambiental y efectuar seguimiento a la ejecución a los planes de acción de acuerdo con lo establecido en el Plan Operativo de cada Agenda 
</t>
  </si>
  <si>
    <t xml:space="preserve">Documento con planes de  Acción de las Agendas Ambientales Interministeriales e Inmtersectoriales </t>
  </si>
  <si>
    <t>Documento con avances del plan de acción de las Agendas Ambientales e Intersectoriales</t>
  </si>
  <si>
    <t xml:space="preserve">Documento con avances del plan de acción de las Agendas Interministeriales e intersectoriales </t>
  </si>
  <si>
    <t xml:space="preserve">4.9. Desarrollar acciones de fomento y divulgación de las FNCER en áreas de interés. </t>
  </si>
  <si>
    <t>Proyecto piloto de generación de energía a partir de FNCER  en áreas de PNN  y sus áreas de amortiguación desarrollado</t>
  </si>
  <si>
    <t xml:space="preserve"> Términos de referencia genéricos para la elaboración de estudios ambientales en proyectos  de sistemas de transmisión  de energía eléctrica, y de proyectos de construcción y operación  de centrales generadoras de energía  hidroelétrica.</t>
  </si>
  <si>
    <t>Política para la Gestión Sostenible del Suelo</t>
  </si>
  <si>
    <t xml:space="preserve">1. Plan operativo para la formulación del programa </t>
  </si>
  <si>
    <t xml:space="preserve">2.Avances de diseño de modulos de capacitación </t>
  </si>
  <si>
    <t xml:space="preserve">3.Avances del programa de capacitación </t>
  </si>
  <si>
    <t>4. Informe final del desarrollo del programa</t>
  </si>
  <si>
    <t>5.5. Apoyar la implementación y seguimiento a la Política de Gestión Sostenible del suelo</t>
  </si>
  <si>
    <t xml:space="preserve">1. Documento Propuesta metodológica </t>
  </si>
  <si>
    <t>2. Estrategias para recopilación de información</t>
  </si>
  <si>
    <t>3. Avances  para recopilación de acuerdos e información</t>
  </si>
  <si>
    <t>4. Gestión institucional para implemenatción de PGSS</t>
  </si>
  <si>
    <t xml:space="preserve">5.6. Formular propuesta de instrumentos para la gestión sostenible del suelo </t>
  </si>
  <si>
    <t xml:space="preserve">1. Plan operativo para definición de instrumento  </t>
  </si>
  <si>
    <t>2. Documento que contenga el resumen y análisis de la información generada para instrumento.</t>
  </si>
  <si>
    <t>3. Documento que consolide avances de  las acciones desarrolladas para el desarrollo de instrumento</t>
  </si>
  <si>
    <t>4. Documento que contenga un instrumento para PGSS.</t>
  </si>
  <si>
    <t>6.1. Seguimiento al cumplimiento del Plan de Acción de la Política Nacional de Producción y Consumo Sostenible</t>
  </si>
  <si>
    <t xml:space="preserve">Se realizará el seguimiento de los indicadores, metas y estrategias de la política nacional de producción y consumo sostenible </t>
  </si>
  <si>
    <t xml:space="preserve">1. Diseñar una metodología para el seguimiento a la implementación del Plan de Acción de la Política </t>
  </si>
  <si>
    <t>2. Diseñar los Instrumentos para la captura y consolidación de la información de seguimiento a la implementación del Plan de Acción de la Política</t>
  </si>
  <si>
    <t>3. Consolidar y analizar la información generada por los diferentes actores relacionada con las metas e indicadores, así como las acciones adelantadas en el primer semestre del año 2017 para el cumplimiento de las estrategias de la Política Nacional de Producción y Consumo.</t>
  </si>
  <si>
    <t xml:space="preserve">4. Realizar un informe del cumplimiento del Plan de Acción de la Política Nacional de Producción y Consumo, que incluya metas e indicadores del Plan de Acción y proponer las acciones para el mejoramiento del proceso de implementación.  </t>
  </si>
  <si>
    <t xml:space="preserve">5. Elaborar una propuesta del Plan de Acción anual del MADS para la implementación de la Política Nacional de Producción y Consumo para el año 2018. </t>
  </si>
  <si>
    <t>6. Documento que contenga los mecanismos, acciones, instrumentos de socialización y divulgación de información</t>
  </si>
  <si>
    <t>6.5. Estructura y diseño conceptual de un sistema de información para Compras Públicas Sostenibles elaborado</t>
  </si>
  <si>
    <t>Estructura y diseño conceptual de un sistema de información para Compras Públicas Sostenibles elaborado</t>
  </si>
  <si>
    <t>Se estructurará y diseñará conceptualmente un sistema de información para Compras Públicas Sostenibles</t>
  </si>
  <si>
    <t>2. Informe de Recopilación de información</t>
  </si>
  <si>
    <t>3. Definición de entradas y salidas de información</t>
  </si>
  <si>
    <t>4. Definición de la estructura y diseño conceptual de un sistema de información para Compras Públicas Sostenibles</t>
  </si>
  <si>
    <t xml:space="preserve">6.6. Estructurar y poner en marcha mesas de trabajo en Producción y Consumo Sostenible con el sector educativo </t>
  </si>
  <si>
    <t xml:space="preserve">Se realizarán mesas para el fortalecimiento de la educación en materia de producción y consumo sostenible </t>
  </si>
  <si>
    <t>1. Documento que contenga la propuesta de la metodología</t>
  </si>
  <si>
    <t>2. Generación de Planes de Acción, información del avance que se tiene en la creación, fortalecimiento y seguimiento a las mesas de trabajo para la formación en producción y consumo sostenible</t>
  </si>
  <si>
    <t>3. Documento que contenga el resumen y análisis de la información generada para garantizar el dinamismo de la Unión Universitaria, y una propuesta para el corto plazo de articulación con otros sectores, incluyendo propuestas  y aprobación de proyectos.</t>
  </si>
  <si>
    <t>4. Documento que consolide las acciones desarrolladas para el seguimiento y ajustes necesarios (si aplica) para garantizar la correcta implementación del observatorio de formación en PyCS  y el  desarrollo de proyectos</t>
  </si>
  <si>
    <t>5. Documento que contenga una propuesta del Plan de Acción para la Unión Universitaria y la conformación de las mesas de trabajo con los diferentes sectores para el año 2018 que dé respuesta a las actividades desarrolladas a la fecha.</t>
  </si>
  <si>
    <t>6. Documento que consolide las acciones adelantadas para dinamizar las mesas de trabajo para la formación de PyCS, así como el seguimiento al observatorio ambiental en producción y consumo sostenible.</t>
  </si>
  <si>
    <t>6.7. Implementación del Plan de Acción Nacional de Compras Públicas Sostenibles a través del Comité Coordinador Nacional.</t>
  </si>
  <si>
    <t>Se implementará el plan nacional de compras públicas sostenibles</t>
  </si>
  <si>
    <t>1. Documento que contenga la metodología de funcionamiento y requerimientos (técnicos, humanos y financieros) de la Secretaría Ejecutiva, el Comité Técnico, los grupos de trabajo transversales y la Mesa de Ayuda para el año 2017, contenidas en el Plan de Accion Nacional de Compras Públicas Sostenibles.</t>
  </si>
  <si>
    <t>2. Documento que contenga el estado de avance y evaluación de la implementación de las actividades con Ministerios Pilotos (a partir de las actividades realizadas en el proyecto SPPEL) que implementan CPS en el país. Asi mismo, un análisis de la idoneidad de las fichas implementadas en los proyectos pilotos del proyectp SPPEL, como propuestas para la generacion de nuevas fichas</t>
  </si>
  <si>
    <t>3. documento que contenga el resumen y análisis de la información generada por los diferentes actores en el marco de la implementación del PAN CPS, así como las acciones adelantadas en el primer semestre del año 2017 para el seguimiento y fortalecimiento la Líneas Estratégicas 1, 3, 4 y 6 del PAN CPS.</t>
  </si>
  <si>
    <t>4. Documento que consolide las acciones desarrolladas como parte del apoyo técnico a la implementacion de la Linea Estratégica 5 y 7 del PAN CPS.</t>
  </si>
  <si>
    <t>5. Documento que contenga el resumen y análisis de la información generada por los diferentes actores en el marco de la implementación del PAN CPS y una propuesta del Plan Operativo Anual para la implementación 2018 del PAN CPS.</t>
  </si>
  <si>
    <t>6.8. Incorporar los elementos básicos del funcionamiento de instalaciones de gestión de residuos (CPEs), en el marco normativo.</t>
  </si>
  <si>
    <t>CONPES 3874 DE 2016</t>
  </si>
  <si>
    <t>No aplica. Proceso de contratación</t>
  </si>
  <si>
    <t>Hoja de ruta del proyecto de ley para la GIRS; cronograma concertado con actoresinstitucionales para CPEs; hoja de ruta del desarrollo del CONPES 3874; memorias de untaller de capacitación gestión de residuos.</t>
  </si>
  <si>
    <t>revisión del proyecto de ley de GIR; documento tecnico de soporte  para proyecto normativo CPEs; memorias de untaller de capacitación gestión de residuos.</t>
  </si>
  <si>
    <t>Proyecto de ley ajustado; memoria justificativa para proyecto de norma CPEs;  memorias de un taller de capacitación gestión de residuos.</t>
  </si>
  <si>
    <t>Proyecto de ley ajustado con las consideraciones de entideades competentes; documento tecnico de soporte y memoria justificativa ajustados, memorias de untaller de capacitación gestión de residuos. Informe de avance CONPES 3874</t>
  </si>
  <si>
    <t>Presentación proyecto de Ley a la oficina Juridica; socialización proyecto norma CPEs a  entidades competentes; memorias de untaller de capacitación gestión de residuos.</t>
  </si>
  <si>
    <t>Proyecto normativo CPEs ajustado, informa de avance CONPES, informe d eavance planes de acción OCDE, memorias de untaller de capacitación gestión de residuos.</t>
  </si>
  <si>
    <t>Socialización   proyecto CPEs ajustado a entidades conpetentes; memorias de untaller de capacitación gestión de residuos.</t>
  </si>
  <si>
    <t>Consulta publica proyecto de norma CPEs, consolidación de comentarios; memorias de untaller de capacitación gestión de residuos.</t>
  </si>
  <si>
    <t>Ajuste proyecto normativo CPEs a partir de comentarios de consulta pública: memorias de untaller de capacitación gestión de residuos.</t>
  </si>
  <si>
    <t xml:space="preserve">Proyecto de norma CPEs, y documentos de soporte; presentados a la oficina juridica. </t>
  </si>
  <si>
    <t>6.9. Articular y formalizar el Programa de recuperación de residuos de papel con los instrumentos existentes a nivel nacional, incorporando instrumentos para fomentar el mercado de material reciclable.</t>
  </si>
  <si>
    <t>Programa de recuperación de residuos de papel aprobado y en marcha</t>
  </si>
  <si>
    <t>EP. Proceso de contratación</t>
  </si>
  <si>
    <t>Memorias de la socialización y consulta de la estrategia de gestión de residuos de aceites; estructura basica del proyecto normativo para AVU.</t>
  </si>
  <si>
    <t>Propuesta icnial de instrumento normativo para AVU; Estrutura básico de guia para residuos de AVU</t>
  </si>
  <si>
    <t>Memoria de taller de socialización y consulta de instrumentonormativo para AVU; propuesta inicial de la guia ambiental para AVU; memorias de taller para la puesta en marcha del programa de recuperación de residuos de papel</t>
  </si>
  <si>
    <t>Ajuste del proyecto normativo para AVU a partir de comentarios del taller dirido a entidades públicas; versión inicial de la guía ambiental para AVU; memorias de segundo taller para la puesta en marcha del programa de recuperación de residuos de papel</t>
  </si>
  <si>
    <t>Documento de soporte y memoria justificativa de proyecto normativo para AVU. Memorias taller socialización de la versión inicial de la guia para AVU. Informe de avance de la implementación del programa de recuperación de residuos de papel</t>
  </si>
  <si>
    <t xml:space="preserve">Versión final d ela guia para AVU. </t>
  </si>
  <si>
    <t>Informe de avance de la implementación del programa de recuperación de residuos de papel; ajustes del instrumento normativo según comentarios d ela oficina juridica.</t>
  </si>
  <si>
    <t>Versión preliminar y consulta de guía de separación en la fuente de residuos de papel y cartón; Comentarios sobre consulta pública del proyecto normativo para AVU.</t>
  </si>
  <si>
    <t>Proyecto normativo para AVU, ajutado con los cometarios de la consulta pública. Guia para papel y cartón ajustada con los comentarios del taller</t>
  </si>
  <si>
    <t xml:space="preserve">Informe final consolidaco con : Informe de avance del programa de recuperación de papel, proyecto de norma para AVU  y guia para AVU y guia para residuos de papel y car´ton. </t>
  </si>
  <si>
    <t>6.10. Concertar con los sectores interesados y presentar a la oficina juridica para su aprobación, un proyecto de resolución para la gestión posconsumo de residuos de envases y empaques</t>
  </si>
  <si>
    <t xml:space="preserve">Se requiere de un contratista para apoyar el proceso de consulta, ajuste, y consolidación del proyecto de norma, incluyendo el desarrollo de los decumentos tecnicos de soporte y demas requisitos exigidos. Asi mismo, acompañar la finalización del proceso de acceso a la OCDE, </t>
  </si>
  <si>
    <t>Cronograma concertado con actores sobre  talleres y demas actividades para socialización y consulta</t>
  </si>
  <si>
    <t>Metodologia para el desarrollo de talleres y reuniones</t>
  </si>
  <si>
    <t xml:space="preserve">Memoria de los tallerescon los actores interesados sobre la estructuray contenido de la norma. </t>
  </si>
  <si>
    <t>Proyecto de norma, instrumento técnico de soporte y memoria justificativa.</t>
  </si>
  <si>
    <t>consulta publica del proyecto normativo de envases y empaques; consolidación de comentarios</t>
  </si>
  <si>
    <t>Proyecto de norma ajustado según los comentarios de la consulta pública</t>
  </si>
  <si>
    <t>Presentación de proyecto denorma y documetnos técnicos de soporte a la oficina jurídica.</t>
  </si>
  <si>
    <t>Revisón y ajuste del proyecto normativo</t>
  </si>
  <si>
    <t>Versión final del proyecto normativo y sus respectivos documentos técnicos de soporte.</t>
  </si>
  <si>
    <t>6.11. Concertar y presentar a la oficina juridica para su aprobación,  un proyecto de norma para el control del transporte transfronterizo de residuos no peligrosos.</t>
  </si>
  <si>
    <t>Cronograma concertado con actores sobre  mesas de trabajo y demas actividades para socialización y consulta</t>
  </si>
  <si>
    <t xml:space="preserve">Mesas de trabajo con los actores interesados sobre la estructura y contenido de la norma. </t>
  </si>
  <si>
    <t>Proyecto de norma</t>
  </si>
  <si>
    <t>Instrumento tecnico de soporte y memeroria justificativa</t>
  </si>
  <si>
    <t>consulta publica del proyecto normativo de transporte transfronterizo</t>
  </si>
  <si>
    <t>6.12. Diseñar una estrategia para la la internalización de costos ambientales y a la salud  para dos  corrientes priorizadas de residuos.</t>
  </si>
  <si>
    <t>plan operativo detallado</t>
  </si>
  <si>
    <t>NO aplica. Avance en el desarrollo de la consultoria.</t>
  </si>
  <si>
    <t>Análisis y evaluación específica de las corrientes de residuos priorizadas</t>
  </si>
  <si>
    <t>Diseño de instrumentos, procedimientos y metodologías para la internalización de costos ambientales y a la salud en las corrientes de residuos priorizadas</t>
  </si>
  <si>
    <t>socialización y ajuste de los instrumentos para la internalización de costos ambientales en las corrientes priorizadas</t>
  </si>
  <si>
    <t>Ajustes finales al diseño de los instrumentos para la iinternalización de costos ambientales y a la salud</t>
  </si>
  <si>
    <t xml:space="preserve">6.13. Diseñar una estrategia integral para la incorporación de los elementos basicos de desempeño CPEs o en  las instalaciónes de gestión de residuos del país </t>
  </si>
  <si>
    <t>Inventario nacional detallado de las instalaciones de gestión de residuos existentes en el País, a partir de muestras representativas.</t>
  </si>
  <si>
    <t>Evaluación de las Condiciones, características, capacidades y necesidades de las instalaciones, mediante la clasificación y el reconocimiento desarrollado en la etapa de diagnóstico nacional;  determinadas a partir de los lineamientos de los (CPE´s).</t>
  </si>
  <si>
    <t>Avanza la consualtoria</t>
  </si>
  <si>
    <t>Diseñar los instrumentos para la incorporación de los CPE´s en las instalaciones de gestión de residuos para su aplicación obligatoria y proponer mecanismos para su puesta en marcha</t>
  </si>
  <si>
    <t>Ajustes finales al diseño de los instrumentos para la incorporación de los CPE´s en las instalaciones de gestión de residuos para su aplicación obligatoria y proponer mecanismos para su puesta en marcha</t>
  </si>
  <si>
    <t>CONPES 3868 DE 2016</t>
  </si>
  <si>
    <t xml:space="preserve">Avance Documento de Soporte para el proceso de formulación de la reglamentación sobre la gestión de sustancias químicas de uso industrial </t>
  </si>
  <si>
    <t xml:space="preserve">Documento de Soporte
</t>
  </si>
  <si>
    <t>Avance documento de soporte para el desarrollo técnico del registro de emisiones y transferencia de contaminantes (RETC)</t>
  </si>
  <si>
    <t>7.6. Desarrollar las actividades de implementación sobre la gestión de sustancias en el marco del CONPES  3868 Política de Gestión del riesgo asociado a las sustancias químicas.</t>
  </si>
  <si>
    <t>7.7.Estructurar el contenido temático de cursos virtuales para capacitación en clasificación de peligros según el SGA, dirigido a fabricantes e importadores de productos químicos y en la aplicación del SGA, dirigido a empresarios y trabajadores.</t>
  </si>
  <si>
    <t xml:space="preserve">Adjudicación de contrato </t>
  </si>
  <si>
    <t>Avance Contenido temático del curso virtual del GHS</t>
  </si>
  <si>
    <t>Contenido temático del curso virtual</t>
  </si>
  <si>
    <t>7.8.Elaborar insumos  técnicos para efectuar evaluaciones de riesgo y programas de gestión del riesgo por el uso de sustancias químicas industriales - SQUI.</t>
  </si>
  <si>
    <t>Avance de documento con insumos técnicos del programa de Sustancias Químicas</t>
  </si>
  <si>
    <t>Documento final de insumos técnicos</t>
  </si>
  <si>
    <t>7.9. Diseñar  el esquema para la aprobación de las evaluaciones de riesgo y programas de gestión del riesgo de SQUI, por parte de las autoridades</t>
  </si>
  <si>
    <t>Avance documento esqueña de diseño elaborado</t>
  </si>
  <si>
    <t>Documento final de esquema elaborado</t>
  </si>
  <si>
    <t xml:space="preserve">7.10. Realizar estudios de soporte para la elaboración de proyectos normativos para la reglamentación del programa de gestión de Sustancias Químicas de Uso Industrial (SQUI).   </t>
  </si>
  <si>
    <t>Avance de documento de soporte normativo elaborado</t>
  </si>
  <si>
    <t>Docuemnto final de soporte normativo</t>
  </si>
  <si>
    <t>7.11. Elaborar un diagnostico del inventario nacional de las pinturas producidas y comercializadas en el país, enfocado en el contenido de plomo en las mismas</t>
  </si>
  <si>
    <t>Avance Diagnostico de Pinturas</t>
  </si>
  <si>
    <t>Documento Final de Diagnostico en Pinturas</t>
  </si>
  <si>
    <t xml:space="preserve">
7.12. Elaborar guia ambiental para la reducción y eliminación de plomo en pinturas</t>
  </si>
  <si>
    <t>Avance documento de Guia de Plomo en Pinturas</t>
  </si>
  <si>
    <t>Avance documento de Guia Plomo en Pintura</t>
  </si>
  <si>
    <t>Documento Final de Guia Plomo en Pinturas</t>
  </si>
  <si>
    <t>7.13.Realizar actividades de sensibilización y capacitación en materia de SGA y accidentes con sustancias químicas</t>
  </si>
  <si>
    <t>Talleres de socialización realizados</t>
  </si>
  <si>
    <t>Instrumentos para la gestión urbana diseñados</t>
  </si>
  <si>
    <t>8.6. Publicar  informe nacional Indice Calidad Ambiental Urbana periodo 2014-2015</t>
  </si>
  <si>
    <t>Informe nacional del Indice de Calidad Urbana periodo 2014-2015 publicado</t>
  </si>
  <si>
    <t xml:space="preserve">Reporte de gestión </t>
  </si>
  <si>
    <t>Informe publicado</t>
  </si>
  <si>
    <t>8.7. Promover y acompañar la implementación de instrumentos para la incorporación de criterios de Biodiversidad y Servicios Ecosistemicos en Ciudades costeras y áreas urbanas posconflicto y de especial importancia ambiental.</t>
  </si>
  <si>
    <t>Ciudades acompañadas en la implementación de instrumentos para la incorporación de criterios de Biodiversidad y Servicios Ecosistemicos</t>
  </si>
  <si>
    <t>Plan de trabajo</t>
  </si>
  <si>
    <t>Informe final</t>
  </si>
  <si>
    <t xml:space="preserve">8.8. Divulgar y acompañar la implementación del manual para fortalecer la gestión ambiental del espacio público </t>
  </si>
  <si>
    <t>Informe de divulgación y seguimiento a la Implementación del manual para fortalecer la gestión ambiental del espacio público</t>
  </si>
  <si>
    <t>8.9. Formular propuesta ambiental a ser incorporada en la Política Nacional de Movilidad Urbana sostenible</t>
  </si>
  <si>
    <t>8.10. Diseño de una estrategia de fortalecimiento de las autoridades ambientales urbanas para la planificación y gestión ambiental urbana  y apoyo al diseño e implementación de plan de trabajo para el ajuste de la politica de Gestión Ambiental Urbana y</t>
  </si>
  <si>
    <t xml:space="preserve">Sentencias y proyectos de inversión  ( Compromiso sentencia T154 y  Banco Mundial), Plan de gobierno, enfoque regional Ministro. Promover la participación y transparencia (Programa Gobierno abierto). Compromiso Proyecto con Secretaría General, grupo innovación del DNP y Min Tic,
</t>
  </si>
  <si>
    <t>CONPES 3819/2014</t>
  </si>
  <si>
    <t>Programático Banco Mundial</t>
  </si>
  <si>
    <t>6 Instrumentos técnicos y/o normativos desarrollados</t>
  </si>
  <si>
    <t>Avance planes de trabajo</t>
  </si>
  <si>
    <t>Planes de trabajo</t>
  </si>
  <si>
    <t>Avance Instrumentos técnicos y/o normativos</t>
  </si>
  <si>
    <t xml:space="preserve">1 Instrumento técnico o normativo Desarrollado </t>
  </si>
  <si>
    <t xml:space="preserve">2 Instrumentos técnicos o normativo Desarrollados </t>
  </si>
  <si>
    <t xml:space="preserve">3 Instrumentos técnicos o normativo Desarrollados </t>
  </si>
  <si>
    <t xml:space="preserve"> 9.2. Diseñar instrumentos para la prevención y control de la contaminación del aire</t>
  </si>
  <si>
    <t xml:space="preserve">Sentencias y proyectos de inversión  ( Compromiso sentencia T154 y  Banco Mundial), Plan de gobierno, enfoque regional Ministro. Promover la participación y transparencia (Programa Gobierno abierto). Compromiso Proyecto con Secretaría General, grupo innovación del DNP y Min Tic.
</t>
  </si>
  <si>
    <t>Terminos de Referencia</t>
  </si>
  <si>
    <t>Un (1) documento con Plan de trabajo.</t>
  </si>
  <si>
    <t xml:space="preserve">Un (1) Documento con la Revisión del CONPES de la PISA y el PAS </t>
  </si>
  <si>
    <t xml:space="preserve">Un (1) documento con los indicadores tematicos para el SUISA </t>
  </si>
  <si>
    <t>Un (1) documento con el informe de las asistencias tecnicas a las Autoridades Ambientales y los resultados en los COTSA</t>
  </si>
  <si>
    <t xml:space="preserve">Un (1) documento con el informe de los lineamientos y directrices tecnicas relacionados con los efectos a la salud de los contaminantes ambientales. </t>
  </si>
  <si>
    <t xml:space="preserve">Un (1)  informe de la gestion intersectorial  en Salud Ambiental y la PISA como presidentes de la CONASA </t>
  </si>
  <si>
    <t>Un (1) informe  con  el resultado de la gestión territorial de la salud ambiental a través de las asistencias tecnicas con las Autoridades Ambientales y los Consejos Territoriales de Salud Ambiental – COTSA.</t>
  </si>
  <si>
    <t>Un (1) informe de reporte del PAS de la PISA</t>
  </si>
  <si>
    <t>10.2. Implementar las líneas estratégicas de la Política responsabilidad del MADS  contempladas en el plan de acción de la Política Integral de Salud Ambiental</t>
  </si>
  <si>
    <t xml:space="preserve">Se avanzara en la implementacion de las lineas de la PISA en las que el MADS ha adquirido responsabilidad, lo cual se hara a traves de una serie de actividades que se veran reflejadas en un reporte de avance. Para dar cumplimiento a esto se debe contar con el apoyo de un contratista en salud ambiental, comn el fin de desarrollar las actividades propuestas en el plan de accion de la PISA para el 2017,  y continuar con la estrategia de fortalecimiento y generacion de capacidades de las AA en Salud Ambiental. </t>
  </si>
  <si>
    <t>Un (1) documento con Plan de trabajo para la implementacion de las lineas estrategicas de la PISA  en el 2017.</t>
  </si>
  <si>
    <t xml:space="preserve">Un (1) Documento con los ajustes realizados al CONPES de la PISA y el PAS  para ser presentados ante el SISCONPES </t>
  </si>
  <si>
    <t xml:space="preserve">Un (1 ) documento con la propuesta de indicadores tematicos del SUISA en el marco de las mesas tecnicas de la CONASA. </t>
  </si>
  <si>
    <t>Un (1) documento con el informe con los resultado del 1er semestre de las asistencias tecnicas y de fortalecimiento a las Autoridades Ambientales en los temas de salud ambiental y de la PISA.</t>
  </si>
  <si>
    <t>b) Informe final sobre las asistencias técnicas desarrolladas a las AA y COTSA y un informe  con los ajustes realizados a  contenidos del curso virtual en salud ambiental</t>
  </si>
  <si>
    <t>Un (1) informe con la Versión actualizada de los indicadores del SUISA y la evidencia de la gestión con el SIAC</t>
  </si>
  <si>
    <t>10.3. Realizar informes anuales de  Seguimiento a la implementación del plan de acción de la Política Integral de Salud Ambiental</t>
  </si>
  <si>
    <t>Se realizara un informe de seguimiento que incluye el reporte de avance anual de las actividades para el 2017 contempladas en el PAS de la PISA</t>
  </si>
  <si>
    <t>Un (1) informe de avance de la estrategia de ejecucion de las actividades del plan de accion de la PISA 2017</t>
  </si>
  <si>
    <t>Un (1) informe de avance de ejecucion de las actividades del plan de accion de la PISA 2017</t>
  </si>
  <si>
    <t>de ejecucion de las actividades del plan de accion de la PISA 2017</t>
  </si>
  <si>
    <t>Un (1) informe de Seguimiento anual de la implementacion y ejecucion de las actividades del plan de accion de la PISA 2017</t>
  </si>
  <si>
    <t>11.2.  Apoyar el proceso de formulación de la reglamentación sobre Residuos de Aparatos Electricos y Electrónicos  y el desarrollo de lineamientos técnicos de soprte.</t>
  </si>
  <si>
    <t>Reglamentación  Ley RAEE</t>
  </si>
  <si>
    <t>Avance Documento de soporte para reglamentación RAEE</t>
  </si>
  <si>
    <t>Docuemnto final de soporte de reglamentación</t>
  </si>
  <si>
    <t>Etapa Pre contractual 
(Estudios previos  en construccion )</t>
  </si>
  <si>
    <t>Etapa Pre contractual (Estudios previos revisados y aprobados)</t>
  </si>
  <si>
    <t xml:space="preserve">Plan Operativo y estructura Organizacional </t>
  </si>
  <si>
    <t>Desarrollo de los contenidos tematicos y el desarrollo de las herramientas pedagogicas</t>
  </si>
  <si>
    <t xml:space="preserve">Contenidos tematicos en etapa de produccion </t>
  </si>
  <si>
    <t xml:space="preserve">Informe de avance de los diplomados </t>
  </si>
  <si>
    <t xml:space="preserve">heramienta Virtual en produccion y resultado de los diplomados </t>
  </si>
  <si>
    <t>12.4. Diseñar e implementar programas virtuales de divulgación para fortalecer la gestión ambiental sectorial en los temas de Respel, Aire y Salud ambiental</t>
  </si>
  <si>
    <t xml:space="preserve">12.5. Desarrollo de estrategias para el fortalecimiento del sistema de información de sectores productivos </t>
  </si>
  <si>
    <t>Desarrollos operando</t>
  </si>
  <si>
    <t>Mauricio Gaitan</t>
  </si>
  <si>
    <t xml:space="preserve">Avance proceso de contratación </t>
  </si>
  <si>
    <t xml:space="preserve">Contratacíon ejecutada </t>
  </si>
  <si>
    <t xml:space="preserve">Avance diseño del desarrollo </t>
  </si>
  <si>
    <t xml:space="preserve">Avance  del desarrollo </t>
  </si>
  <si>
    <t>Desarrollo elaborado</t>
  </si>
  <si>
    <t xml:space="preserve">11.1. Ejecutar las actividades de Gestión del MADS en el contexto nacional e internacional institucional acorde al principio de transparencia y búsqueda de la participación ciudadana
</t>
  </si>
  <si>
    <t>TOTAL PROYECTO DE INVERSION</t>
  </si>
  <si>
    <r>
      <t xml:space="preserve">$500 millones se deben programar en actividades relacionadas con el posconflicto
</t>
    </r>
    <r>
      <rPr>
        <b/>
        <sz val="10"/>
        <color indexed="17"/>
        <rFont val="Arial"/>
        <family val="2"/>
      </rPr>
      <t xml:space="preserve">ONVS: No se cuenta con Actividad especifica, las actividades y recursos con que cuenta la oficina para atender el proceso Pos – Conflicto están presentes en los objetivos específicos o Actividades principales del Plan de Acción y proyecto de inversión de la ONVS de conformidad con la funciones del área.
</t>
    </r>
    <r>
      <rPr>
        <sz val="10"/>
        <color indexed="8"/>
        <rFont val="Calibri"/>
        <family val="2"/>
      </rPr>
      <t xml:space="preserve">
</t>
    </r>
  </si>
  <si>
    <t>INFORME DE EJECUCION REALIZADO</t>
  </si>
  <si>
    <t>1 Informe</t>
  </si>
  <si>
    <t>2 Informe</t>
  </si>
  <si>
    <t>3 Informes</t>
  </si>
  <si>
    <t>4 Informes</t>
  </si>
  <si>
    <t>1 Informe de gestión</t>
  </si>
  <si>
    <t>2  Informes de gestión</t>
  </si>
  <si>
    <t>3 Informes de gestión</t>
  </si>
  <si>
    <t>4  Informes de gestión</t>
  </si>
  <si>
    <t>5  Informes de gestión</t>
  </si>
  <si>
    <t>6  Informes de gestión</t>
  </si>
  <si>
    <t>7  Informes de gestión</t>
  </si>
  <si>
    <t>8  Informes de gestión</t>
  </si>
  <si>
    <t>9  Informes  de gestión</t>
  </si>
  <si>
    <t>10  Informes de gestión</t>
  </si>
  <si>
    <t xml:space="preserve"> 11 Informes de gestión</t>
  </si>
  <si>
    <t>12  Informes de gestión</t>
  </si>
  <si>
    <t xml:space="preserve">INFORMES DE GESTION CON LOS AVANCES DEL MODELO DE GOBIERNO ABIERTO </t>
  </si>
  <si>
    <t xml:space="preserve">TOTAL PROYECTO INVERSION </t>
  </si>
  <si>
    <t>Instancias de participación en territorio  acompañadas como apoyo  a la Dirección.</t>
  </si>
  <si>
    <t>Acompañamiento a Espacios de diáologo social priorizados  en el ejercicio de planificación y /o gestión de ambiental regional( seguimiento a Compromisos territoriales)</t>
  </si>
  <si>
    <t>SUBDIRECCION DE EDUCACION Y PARTI</t>
  </si>
  <si>
    <t>TOTAL  PROYECTO INVERSION</t>
  </si>
  <si>
    <t>Alianzas nacionales, sectoriales y territoriales que desarrollan la Política Nacional de Educación Ambiental, a través de procesos que fortalecen la gobernanza en la gestión ambiental. 
Estrategias aplicadas de transformación institucional y social que mejoran la eficiencia y la satisfacción de la gestión ambiental del SINA.</t>
  </si>
  <si>
    <t>través de las líneas estratégicas que permitieron construir la alianza MADS-AM7 y precisar las acciones a emprender por los dos Ministerios, la población beneficiada estará asociada a los siguientes procesos:
PROYECTO PILOTO JORNADA ÚNICA
• 50 Instituciones Educativas (100 docentes y 3.000 estudiantes).
• 10 Instituciones u organizaciones CIDEA, con compromisos y responsabilidades (20 actores institucionales).
FORTALECIMIENTO BASE DE DATOS PRAE - EDUCACIÓN AMBIENTAL
• 600 Instituciones Educativas con nuevos registros en la Base de Datos Nacional PRAE (600 docentes y 18.000 estudiantes).
• 1.000 Instituciones Educativas en cualificación de sus registros en la Base de Datos Nacional (1.000 docentes y 30.000 estudiantes): acompañamiento virtual.
FORTALECIMIENTO MÓDULO WEB PRAE COLOMBIA APRENDE
• 15 Experiencias PRAE participando en procesos formativos del Módulo Web PRAE (30 docentes y 900 estudiantes)</t>
  </si>
  <si>
    <t>Actores sociales y dinámicas educativo-ambientales impactados a través del plan de trabajo de la alianza MADS-MEN</t>
  </si>
  <si>
    <t>Propuesta de trabajo e insumos técnicos para la suscripción de un convenio interadministrativo para los desarrollos específicos de la Alianza MADS-MEN durante el año 2016.</t>
  </si>
  <si>
    <t>Informe de las actividades formativas y de gestión, desarrolladas para la implementación del plan de trabajo de la Alianza MADS-MEN (Acuerdo 407 de 2015)  en el ámbito local del territorio. Esto, en el marco de las Políticas Ambientales, Educativas y particularmente de la Política Nacional de Educación Ambiental.</t>
  </si>
  <si>
    <t>Informe de seguimiento que da cuenta de los resultados y proyecciones de las actividades formativas y de gestión, desarrolladas para la implementación del plan de trabajo de la Alianza MADS-MEN (Acuerdo 407 de 2015)  en el ámbito local del territorio. Esto, en el marco de las Políticas Ambientales, Educativas y particularmente de la Política Nacional de Educación Ambiental.</t>
  </si>
  <si>
    <t>Informe final consolidado con los avances y las proyecciones de la implementación del Plan de trabajo del Convenio interadministrativo MADS-MEN (2016), suscrito en el marco de la Alianza MADS-MEN (acuerdo 407 de 2015).</t>
  </si>
  <si>
    <t>8 Alianzas conformadas en los ámbitos nacional o territoriales (120 Instituciones impactadas directamente)</t>
  </si>
  <si>
    <t>Instituciones y/o organizaciones asociadas a las alianzas territoriales para la sostenibilidad de la educación ambiental</t>
  </si>
  <si>
    <t>Propuesta de trabajo para la suscripción de alianzas Público Privadas/Estratégicas que contribuyan en la sostenibilidad del Programa de Educación Ambiental y Participación del MADS: institucionalización de la Política Nacional de Educación Ambiental.</t>
  </si>
  <si>
    <t>Informe de las actividades desarrolladas para la preparación de las alianzas Público Privadas/Estratégicas y su proyección en el ámbito local del territorio.</t>
  </si>
  <si>
    <t>Informe de seguimiento que da cuenta de los resultados y proyecciones de las actividades desarrolladas para la preparación de las alianzas Público Privadas/Estratégicas y su proyección en el ámbito local del territorio.</t>
  </si>
  <si>
    <t>Informe final consolidado con los avances y las proyecciones de las actividades desarrolladas para la preparación de las alianzas Público Privadas/Estratégicas y su proyección en el ámbito local del territorio.</t>
  </si>
  <si>
    <t>Estrategias aplicadas de transformación institucional y social que mejoran la eficiencia y la satisfacción de la gestión ambiental del SINA.</t>
  </si>
  <si>
    <t>390 Actores institucionales y/o organizacionales participantes (pertenecientes a 26 CIDEA, 15 Instituciones por cada CIDEA)</t>
  </si>
  <si>
    <t>Actores institucionales/organizacionales acompañados a través del proceso formativo y de gestión</t>
  </si>
  <si>
    <t>Propuesta de trabajo para la preparación, organización y desarrollo del proceso formativo CIDEA</t>
  </si>
  <si>
    <t>Informe de las actividades desarrolladas para la  preparación de los aspectos contextuales, conceptuales, metodológicos, y logísticos, requeridos para la instalación de Espacios formativos para el fortalecimiento de los CIDEA</t>
  </si>
  <si>
    <t>Informe de seguimiento que da cuenta de los resultados y proyecciones de las actividades desarrolladas para la  preparación de los aspectos contextuales, conceptuales, metodológicos, y logísticos, requeridos para la instalación de Espacios formativos para el fortalecimiento de los CIDEA</t>
  </si>
  <si>
    <t>Informe final consolidado con los avances y las proyecciones de las actividades desarrolladas para la  preparación de los aspectos contextuales, conceptuales, metodológicos, y logísticos, requeridos para la instalación de Espacios formativos para el fortalecimiento de los CIDEA</t>
  </si>
  <si>
    <t>160 Docentes (pertenecientes a 80 experiencias PRAE - 5 Experiencias por cada departamento de profundización)
4.800 estudiantes impactados a través del fortalecimiento de sus PRAE.
• 63 delegados CIDEA que acompañan el desarrollo de estas experiencias, en articulación con el sector educativo.</t>
  </si>
  <si>
    <t>Actores sociales de los Proyectos Ambientales Escolares acompañados a través del proceso formativo y de gestión</t>
  </si>
  <si>
    <t>Propuesta de trabajo para la preparación, organización y desarrollo del proceso formativo PRAE</t>
  </si>
  <si>
    <t>Informe de las actividades desarrolladas para la  preparación de los aspectos contextuales, conceptuales, metodológicos, y logísticos, requeridos para la instalación de Espacios formativos para el fortalecimiento de los PRAE</t>
  </si>
  <si>
    <t>Informe de seguimiento que da cuenta de los resultados y proyecciones de  las actividades desarrolladas para la  preparación de los aspectos contextuales, conceptuales, metodológicos, y logísticos, requeridos para la instalación de Espacios formativos para el fortalecimiento de los PRAE</t>
  </si>
  <si>
    <t>Informe final consolidado con los avances y las proyecciones de  las actividades desarrolladas para la  preparación de los aspectos contextuales, conceptuales, metodológicos, y logísticos, requeridos para la instalación de Espacios formativos para el fortalecimiento de los PRAE</t>
  </si>
  <si>
    <t>2.3 Realizar un proceso formativo y de gestión orientado a acompañara Proyectos Comunitarios y Ciudadanos de Educación Ambiental (PROCEDA). Se priorizará la recuperacion ambiental de la cienaga de Santa Marta, Lago de Tota, Bahia de Tumaco, Barú-Playa Blanca y Bahia Solano Choco.</t>
  </si>
  <si>
    <t xml:space="preserve">30 Actores Institucionales (pertenecientes a 5 experiencias PROCEDA) provenientes de los ámbitos local y regional del país.
</t>
  </si>
  <si>
    <t>Actores institucionales/comunitarios/organizacionales, acompañados a través del proceso formativo y de gestión.</t>
  </si>
  <si>
    <t>Propuesta de trabajo para la preparación, organización y desarrollo del proceso formativo PROCEDA</t>
  </si>
  <si>
    <t>Informe de las actividades desarrolladas para la  preparación de los aspectos contextuales, conceptuales, metodológicos, y logísticos, requeridos para la instalación de Espacios formativos para la introducción del marco conceptual y estratégico de los PROCEDA</t>
  </si>
  <si>
    <t>Informe de seguimiento que da cuenta de los resultados y proyecciones de las actividades desarrolladas para la  preparación de los aspectos contextuales, conceptuales, metodológicos, y logísticos, requeridos para la instalación de Espacios formativos para la introducción del marco conceptual y estratégico de los PROCEDA</t>
  </si>
  <si>
    <t>Informe final consolidado con los avances y las proyecciones de las actividades desarrolladas para la  preparación de los aspectos contextuales, conceptuales, metodológicos, y logísticos, requeridos para la instalación de Espacios formativos para la introducción del marco conceptual y estratégico de los PROCEDA</t>
  </si>
  <si>
    <t>15 experiencias sistematizadas y socializadas en sus correspondientes contextos.</t>
  </si>
  <si>
    <t>Experiencias con desarrollos significativos para la Política Nacional de Educación Ambiental sistematizadas</t>
  </si>
  <si>
    <t>Propuesta de trabajo para la preparación, organización y desarrollo del proceso de sistematización.</t>
  </si>
  <si>
    <t>Informe de las actividades desarrolladas en el proceso de sistematización, el cual contiene: a) Listado de experiencias a sistematizar, y b) Criterios para la lectura de las experiencias a sistematizar.</t>
  </si>
  <si>
    <t>Informe de seguimiento que da cuenta de los resultados y proyecciones de las actividades desarrolladas en el proceso de sistematización, el cual contiene: a) Listado de experiencias a sistematizar, y b) Criterios para la lectura de las experiencias a sistematizar.</t>
  </si>
  <si>
    <t>Informe final consolidado con los avances y las proyecciones de las actividades desarrolladas en el proceso de sistematización, el cual contiene: a) Listado de experiencias a sistematizar, y b) Criterios para la lectura de las experiencias a sistematizar.</t>
  </si>
  <si>
    <t>Acompañamientos realizados a los procesos de educación ambiental y participación de los ámbitos local, departamental y regional del país.</t>
  </si>
  <si>
    <t>Informes de comisión de los acompañamientos realizados a los procesos de educación ambiental y participación de los ámbitos local, departamental y regional del país.</t>
  </si>
  <si>
    <t>Informe de seguimiento que da cuenta de los resultados y proyecciones de los acompañamientos realizados a los procesos de educación ambiental y participación de los ámbitos local, departamental y regional del país.</t>
  </si>
  <si>
    <t>Informe final consolidado con los avances y las proyecciones de los acompañamientos realizados a los procesos de educación ambiental y participación de los ámbitos local, departamental y regional del país.</t>
  </si>
  <si>
    <t>120 actores asociados (pertenecientes a grupos de trabajo de 12 Universidades - 10 integrantes por grupo)</t>
  </si>
  <si>
    <t>Acciones para la incorporación de la educación ambiental y la participación en los programas de formación ambiental, construidas y en desarrollo</t>
  </si>
  <si>
    <t>Propuesta de trabajo (Plan operativo y cronograma) para el desarrollo de acciones que contribuyan a incorporar la educación ambiental y la participación en los programas asociados a la formación ambiental: Educación Superior</t>
  </si>
  <si>
    <t>Informe de las actividades desarrolladas para avanzar en el proceso de incorporación de la educación ambiental y la participación en los programas asociados a la formación ambiental: Educación Superior</t>
  </si>
  <si>
    <t>Informe de seguimiento que da cuenta de los resultados y proyecciones de las actividades desarrolladas para avanzar en el proceso de incorporación de la educación ambiental y la participación en los programas asociados a la formación ambiental: Educación Superior</t>
  </si>
  <si>
    <t>Informe final consolidado con los avances y las proyecciones de las actividades desarrolladas para avanzar en el proceso de incorporación de la educación ambiental y la participación en los programas asociados a la formación ambiental: Educación Superior</t>
  </si>
  <si>
    <t>3.2 Institucionalizar el Premio Nacional de Participacion y Educación Ambiental.</t>
  </si>
  <si>
    <t>10 experiencias premiadas.</t>
  </si>
  <si>
    <t>Experiencias de educación ambiental relevantes, reconocidas a través del Premio Nacional de la Educación Ambiental</t>
  </si>
  <si>
    <t>Propuesta de trabajo para la organización y desarrollo del Premio Nacional de la Educación Ambiental</t>
  </si>
  <si>
    <t>Informe de las actividades desarrolladas para avanzar en el proceso de implementación del Premio Nacional de la Educación Ambiental.</t>
  </si>
  <si>
    <t>Informe de seguimiento que da cuenta de los resultados y proyecciones de las actividades desarrolladas para avanzar en el proceso de implementación del Premio Nacional de la Educación Ambiental.</t>
  </si>
  <si>
    <t>Informe final consolidado con los avances y las proyecciones de las actividades desarrolladas para avanzar en el proceso de implementación del Premio Nacional de la Educación Ambiental.</t>
  </si>
  <si>
    <t>3.3 Apoyar el Consejo Profesional de Administración Ambiental, en las acciones adelantadas para su fortalecimiento.</t>
  </si>
  <si>
    <t>Proyección de la resolución de convocatoria</t>
  </si>
  <si>
    <t>Estructura del encuentro con actores estratégicos</t>
  </si>
  <si>
    <t>Cartas para la convocatoria</t>
  </si>
  <si>
    <t>Encuentro</t>
  </si>
  <si>
    <t>5 pares internacionales.
• 120 actores asociados (pertenecientes a 12 Universidades)</t>
  </si>
  <si>
    <t>Universidades y organismos de cooperación nacional e internacional asociados al componente de internacionalización del Programa</t>
  </si>
  <si>
    <t>Propuesta de trabajo para la organización de una visita de trabajo con pares internacionales, para el reconocimiento de las apuestas, resultados y proyecciones del Programa de Educación Ambiental y Participación del MADS.</t>
  </si>
  <si>
    <t>Informe de las actividades desarrolladas para la exploración y viabilización de  acuerdos/convenios con universidades y organismos de cooperación, en el marco de los propósitos del Programa de Educación Ambiental y Participación del MADS y de la Alianza MADS-MEN (acuerdo 407 de 2015)</t>
  </si>
  <si>
    <t>Informe de seguimiento que da cuenta de los resultados y proyecciones de las actividades desarrolladas para la exploración y viabilización de  acuerdos/convenios con universidades y organismos de cooperación, en el marco de los propósitos del Programa de Educación Ambiental y Participación del MADS y de la Alianza MADS-MEN (acuerdo 407 de 2015)</t>
  </si>
  <si>
    <t>Informe final consolidado con los avances y las proyecciones de las actividades desarrolladas para la exploración y viabilización de  acuerdos/convenios con universidades y organismos de cooperación, en el marco de los propósitos del Programa de Educación Ambiental y Participación del MADS y de la Alianza MADS-MEN (acuerdo 407 de 2015)</t>
  </si>
  <si>
    <t>5.1. Ajustar e implementar la estrategia de información, asociada a la Programa Nacional de Educación y Participación Ambiental en el país (Módulo web PRAE y Base de datos de la EA y mapa social, entre otros)</t>
  </si>
  <si>
    <t>1 Mapa social de la Educación Ambiental a través del cual se registran 300 experiencias asociadas a los desarrollos del marco estratégico de la Política Nacional de Educación Ambiental.</t>
  </si>
  <si>
    <t>Experiencias de educación ambiental y participación, registradas en los procesos de información del Programa</t>
  </si>
  <si>
    <t>Propuesta de trabajo para el fortalecimiento de la estrategia de información que sobre las estrategias de la Política Nacional de EA, se ha venido instalando en el país (Módulo web PRAE, Base de datos, mapa social de la EA, entre otros)</t>
  </si>
  <si>
    <t>Informe de las actividades desarrolladas para la instalación y el fortalecimiento de la estrategia de información  del Programa de Educación Ambiental y Participación del MADS, y para su proyección en el ámbito local del territorio.</t>
  </si>
  <si>
    <t>Informe de seguimiento que da cuenta de los resultados y proyecciones de las actividades desarrolladas para la instalación y el fortalecimiento de la estrategia de información  del Programa de Educación Ambiental y Participación del MADS, y para su proyección en el ámbito local del territorio.</t>
  </si>
  <si>
    <t>Informe final consolidado con los avances y las proyecciones de las actividades desarrolladas para la instalación y el fortalecimiento de la estrategia de información  del Programa de Educación Ambiental y Participación del MADS, y para su proyección en el ámbito local del territorio.</t>
  </si>
  <si>
    <t>5.2 Apoyar las actividades del grupo de Divulgacion del Conocimiento y Cultura Ambiental del Ministerio de Ambiente y Desarrollo Sostenible (art. 8 núm. 1. Dec.3570/11)</t>
  </si>
  <si>
    <t>1.000 usuarios del centro de divulgación y cultura ambiental.</t>
  </si>
  <si>
    <t>Actores beneficiados con las estrategias y mecanismos diseñados</t>
  </si>
  <si>
    <t>Propuesta de trabajo para el diseño, el desarrollo y la aplicación de estrategias y mecanismos de divulgación de conocimiento y formación de cultura ambiental (art. 8 núm. 1. Dec.3570/11)</t>
  </si>
  <si>
    <t>Informe de las actividades desarrolladas para la instalación y el fortalecimiento de estrategias/mecanismos de divulgación del conocimiento y formación de cultura ambiental.</t>
  </si>
  <si>
    <t>Informe de seguimiento que da cuenta de los resultados y proyecciones de las actividades desarrolladas para la instalación y el fortalecimiento de estrategias/mecanismos de divulgación del conocimiento y formación de cultura ambiental.</t>
  </si>
  <si>
    <t>Informe final consolidado con los avances y las proyecciones de las actividades desarrolladas para la instalación y el fortalecimiento de estrategias/mecanismos de divulgación del conocimiento y formación de cultura ambiental.</t>
  </si>
  <si>
    <t xml:space="preserve">Proceso con acciones de seguimiento </t>
  </si>
  <si>
    <t>Lineamientos de Política para la Participación Ciudadana en la Gestión Ambiental.</t>
  </si>
  <si>
    <t>Afrocolombiano</t>
  </si>
  <si>
    <t>Una organizaicon de la sociedad civil articulada al SINA</t>
  </si>
  <si>
    <t xml:space="preserve">Propuesta de trabajo e insumos técnicos para  apoyar la gestion de los compromisos dquiridos. </t>
  </si>
  <si>
    <t>Informe de avance de las actividades desarrolladas para implementar propuesta de trabajo</t>
  </si>
  <si>
    <t xml:space="preserve">Informe de seguimiento de las actividades desarrolladas para apoyar la gestion de los compromisos dquiridos. </t>
  </si>
  <si>
    <t xml:space="preserve">Informe final de las actividades desarrolladas para apoyar la gestion de los compromisos dquiridos. </t>
  </si>
  <si>
    <t>1 Decreto reglamentario consultado con el espacion nacional de consulta previa y expedido por elgobienro nacional</t>
  </si>
  <si>
    <t>Polica Nacional de Educación Ambiental Lineamientos de Política para la Participación Ciudadana en la Gestión Ambiental.</t>
  </si>
  <si>
    <t>Comunidades negras, afrocolobianas, palenqueras y reizales</t>
  </si>
  <si>
    <t>Decreto reglamentario consultado  y expedido por elgobienro nacional</t>
  </si>
  <si>
    <t>Propuesta de trabajo e insumos técnicos para  reglamentacion e implementracion del capítulo IV de la Ley 70 de 1993</t>
  </si>
  <si>
    <t>Establecer ruta metodológica de consulta previa con el espacio nacional, para  reglamentacion e implementacion del capítulo IV de la Ley 70 de 1993</t>
  </si>
  <si>
    <t>Informe de avance de acciones para implementar ruta metodológica para  reglamentacion e implementacion del capítulo IV de la Ley 70 de 1993</t>
  </si>
  <si>
    <t xml:space="preserve"> Decreto reglamentario consultado con el espacion nacional de consulta previa y expedido por elgobienro nacional</t>
  </si>
  <si>
    <t xml:space="preserve">Evento de socialización de propuesta de Decreto1953 de 2014  relacionados con la ATEA. </t>
  </si>
  <si>
    <t>Pueblos indígenas</t>
  </si>
  <si>
    <t>Memoria del evento de propuesta de Decreto reglamentario consultado  y expedido por elgobienro nacional</t>
  </si>
  <si>
    <t>Propuesta de trabajo e insumos técnicos para  reglamentacion e implementracion de los articulos 13 y 14 del Decreto 1953 de 2014</t>
  </si>
  <si>
    <t>Informe de avance de las actividades desarrolladas para implementar acciones para reglamentacion e implementacion de los articulos 13 y 14 del Decreto 1953 de 2014</t>
  </si>
  <si>
    <t>Informe de seguimiento de las actividades desarrolladas para reglamentacion e implementacion de los articulos 13 y 14 del Decreto 1953 de 2014</t>
  </si>
  <si>
    <t>Informe final de las actividades desarrolladas para reglamentacion e implementacion de los articulos 13 y 14 del Decreto 1953 de 2014</t>
  </si>
  <si>
    <t xml:space="preserve"> Propuesta de Decreto1953 de 2014  relacionados con la ATEA. </t>
  </si>
  <si>
    <t>Propuesta de Decreto reglamentario consultado  y expedido por elgobienro nacional</t>
  </si>
  <si>
    <t>Subdirección de Educación y Participación para   dar cumplimiento a Medidas judiciales que comprometen la participacion de comunidades étnicas en la gestion ambiental</t>
  </si>
  <si>
    <t>Plan de trabajo e insumos técnicos</t>
  </si>
  <si>
    <t>Informe de avance de las actividades desarrolladas</t>
  </si>
  <si>
    <t>Linea Base de las autoridades ambientales territoriales en relaicon a propuesta del Decreto 1953 de 2014</t>
  </si>
  <si>
    <t>Informe de avance de las actividades desarrolladas en el marco de la mesa regional amazónica.</t>
  </si>
  <si>
    <t xml:space="preserve">Informe que contiene la propuesta de  decreto 1953 de 2014 (Art 13 y 14,  relacionados con la "ATEA". </t>
  </si>
  <si>
    <t xml:space="preserve">Informe de avance de las actividades desarrolladas en el marco de la estrategia Red+, mesa regional amazonica y vision amazonía. </t>
  </si>
  <si>
    <t>Inform de socialización de la propuesta de  decreto 1953 de 2014 (Art 13 y 14,  relacionados con la "ATEA".</t>
  </si>
  <si>
    <t>Informe de avance de los procesos referentes a RED+, amazonía y pacífico.</t>
  </si>
  <si>
    <t>NOInforme de avance de procesos de participación en MRA y RED+</t>
  </si>
  <si>
    <t>Informe que contiene la propuesta de  implementacion para planes de salvaguarda.</t>
  </si>
  <si>
    <t>Informe de proceso paraticipativo de RED+ (amazonas y pacífico).</t>
  </si>
  <si>
    <t>Informe final que contiene: a) proyecto de decreto 1953 de 2014 (Art 13 y 14,  relacionados con la "ATEA"; b) Documento de propuesta de acompañamiento a plan de salvaguarda, c) MRA, d) RED+ y d) Visión amazonía.</t>
  </si>
  <si>
    <t>7.2 Apoyar proyectos de regionalización y acuerdos con comunidades etnicas en el marco del posconflicto</t>
  </si>
  <si>
    <t>Proceso de regionalización y acuerdos con comunidades etnicas en el marco del posconflicto.</t>
  </si>
  <si>
    <t>Comunidades étnicas</t>
  </si>
  <si>
    <t xml:space="preserve">Propuesta de trabajo e insumos técnicos para  implementar Proceso de regionalización y acuerdos con comunidades etnicas en el marco del posconflicto. </t>
  </si>
  <si>
    <t>Propuesta de trabajo, insumos técnicos.</t>
  </si>
  <si>
    <t>Documento propuesta de agenda temática para la realización del VIII Encuentro Nacional de Jóvenes de Ambiente</t>
  </si>
  <si>
    <t xml:space="preserve">Documento propuesta para la articulación de la Red Nacional de jóvenes de Ambiente </t>
  </si>
  <si>
    <t>Documento propuesta de articulación de la población juvenil</t>
  </si>
  <si>
    <t>Base de datos de los jóvenes vinculados a la Red Nacional de Jóvenes de Ambiente actualizada</t>
  </si>
  <si>
    <t>Informe sobre las acciones propuestas y/o desarrolladas en el marco de la promoción del primer empleo juvenil en las entidades del Sistema Nacional Ambiental y de procesos con desvinculados y excombatientes</t>
  </si>
  <si>
    <t>Informe sobre el fortalecimiento de la participación juvenil en relación a las acciones desarrolladas en con la Red de Jóvenes de Ambiente y otros procesos de participación juvenil</t>
  </si>
  <si>
    <t>9. Apoyar procesos de participación de las comunidades étnicas en cumplimiento de medidas judiciales y metas de gobierno</t>
  </si>
  <si>
    <t>9.1 Cumplimiento compromisos de la Mesa Permanente de Concertación con pueblos indígenas. Se dará prioridad a los acuerdos pactados en la consulta previa PND (2014-2018)</t>
  </si>
  <si>
    <t>Programa ambiental que rescate las practicas de conocimientos tradicionales de los pueblos indígenas formulado y en concertación. (compromiso No. 1 - PND)</t>
  </si>
  <si>
    <t>Protección y conservación de territorios y eosistemas, en territorios de los pueblos indígenas.</t>
  </si>
  <si>
    <t>Programa ambiental que restcata prácticas tradicionales de conservación.</t>
  </si>
  <si>
    <t>Propuesta de trabajo e insumos técnicos para  Cumplimiento compromisos de la Mesa Permanente de Concertación con pueblos indígenas. Se dará prioridad a los acuerdos pactados en la consulta previa PND (2014-2018),</t>
  </si>
  <si>
    <t>Informe de seguimiento de las actividades desarrolladas para dar Cumplimiento compromisos de la Mesa Permanente de Concertación con pueblos indígenas (Primer compromiso).</t>
  </si>
  <si>
    <t>Informe final de las actividades desarrolladas para dar Cumplimiento compromisos de la Mesa Permanente de Concertación con pueblos indígenas (Primer compromiso).</t>
  </si>
  <si>
    <t>9.2 Diseñar e implementar acciones para el cumplimiento del dialogo social y de los Acuerdos y compromisos pactados con comunidades étnicas.</t>
  </si>
  <si>
    <t>Procesos apoyados para el cumplimiento de acuerdos y compromisos con comunidades étnicas cumplidos.</t>
  </si>
  <si>
    <t>Propuesta de trabajo e insumos técnicos.</t>
  </si>
  <si>
    <t xml:space="preserve">Informe de seguimiento de las actividades desarrolladas </t>
  </si>
  <si>
    <t xml:space="preserve">Informe final de las actividades desarrolladas </t>
  </si>
  <si>
    <t>9,3 Cumplir compromisos proyecto de reparación colectiva de grupos étnicos en municipio de Bella Vista (Bojayá) y Alto Andagueda</t>
  </si>
  <si>
    <t>Procesos apoyados en comunidades de Bella Vista (Bojayá) y Alto Andagueda</t>
  </si>
  <si>
    <t>Realización de evento con comunidades afrocolombia (Alto Andagueda)</t>
  </si>
  <si>
    <t>Preparacion del evento</t>
  </si>
  <si>
    <t>Realización de evento con comunidades afrocolombia (Bojayá)</t>
  </si>
  <si>
    <t>Informe final de actividades desarrolladas para reparacion colectiva de  Bella Vista (Bojayá) y Alto Andagueda</t>
  </si>
  <si>
    <t>9.4 Fortalecer la participación de los delegados de comunidades étnicas en los Consejos Directivos de las CAR y demás entidades del SINA</t>
  </si>
  <si>
    <t>9.5 Acompañar procesos de comunidades étnicas en la gestion ambiental (Auto 004 - Planes de Salvaguarda).</t>
  </si>
  <si>
    <t>9.6 Apoyar proyectos de regionalización con comunidades étnicas del Caribe</t>
  </si>
  <si>
    <t>Proyecto de regionalización con comunidades étnicas del Caribe.</t>
  </si>
  <si>
    <t>1.3Desarrollar la primera fase del dominio de Estrategia en las áreas misionales del MADS así:
- Línea de base detallada
- Línea de destino detallada
- Análisis de brechas
- Mapa de ruta de proyectos</t>
  </si>
  <si>
    <t>1.4 Desarrollar la primera fase del dominio de Gobierno de TI en las áreas misionales del MADS así:
- Línea de base detallada
- Línea de destino detallada
- Análisis de brechas
- Mapa de ruta de proyectos</t>
  </si>
  <si>
    <t>1.5 Desarrollar la primera fase del dominio de Información en las áreas misionales del MADS así:
- Línea de base detallada
- Línea de destino detallada
- Análisis de brechas
- Mapa de ruta de proyectos</t>
  </si>
  <si>
    <t>1.6Desarrollar la primera fase del dominio de Sistemas de Información en las áreas misionales del MADS así:
- Línea de base detallada
- Línea de destino detallada
- Análisis de brechas
- Mapa de ruta de proyectos</t>
  </si>
  <si>
    <t>1.7 Desarrollar la primera fase del dominio de Servicios Tecnológicos en las áreas misionales del MADS así:
- Línea de base detallada
- Línea de destino detallada
- Análisis de brechas
- Mapa de ruta de proyectos</t>
  </si>
  <si>
    <t>9.4 Ejecutar actividades del MADS en el contexto nacional e internacional institucional acorde al principio de transparencia y la búsqueda de la particiapción ciudadana.</t>
  </si>
  <si>
    <t>Viceministerio V2</t>
  </si>
  <si>
    <t>U</t>
  </si>
  <si>
    <t>BOSQUES V2</t>
  </si>
  <si>
    <t>DAMCRA V2</t>
  </si>
  <si>
    <t>R</t>
  </si>
  <si>
    <t>D.RECURSO HIDRICO V2</t>
  </si>
  <si>
    <t>D.CAMBIO CLIMATICO V2</t>
  </si>
  <si>
    <t>DAASU V2</t>
  </si>
  <si>
    <t>S</t>
  </si>
  <si>
    <t>ASUNTOS INTERNALES V2</t>
  </si>
  <si>
    <t>NEGOCIOS VERDES V2</t>
  </si>
  <si>
    <t>Planeacion 2017 v2</t>
  </si>
  <si>
    <t>T</t>
  </si>
  <si>
    <t>SECRETARIA GRAL V2</t>
  </si>
  <si>
    <t>DGOAT V2</t>
  </si>
  <si>
    <t>EDUCACION Y PART V2</t>
  </si>
  <si>
    <t>TECNOLOGIAS V2</t>
  </si>
  <si>
    <t>JURIDICA V2</t>
  </si>
  <si>
    <t>CONTROL INTERNO V2</t>
  </si>
  <si>
    <t>COMUNICACIONES V2</t>
  </si>
  <si>
    <t xml:space="preserve">
7.4 Implementar el componente "Seguridad y Privacidad de la Información" para garantizar la seguridad de la información.</t>
  </si>
  <si>
    <t>Avance Físico
MARZO</t>
  </si>
  <si>
    <t>% Avance Estimado
Acumulado
MARZO</t>
  </si>
  <si>
    <t>Descripción del Avance
MARZO</t>
  </si>
  <si>
    <t>% Avance Estimado
Acumulado
ABRIL</t>
  </si>
  <si>
    <t>Avance Físico
ABRIL</t>
  </si>
  <si>
    <t>Descripción del Avance
ABRIL</t>
  </si>
  <si>
    <t>Avance Físico
MAYO</t>
  </si>
  <si>
    <t>% Avance Estimado
Acumulado
MAYO</t>
  </si>
  <si>
    <t>Descripción del Avance
MAYO</t>
  </si>
  <si>
    <t>Avance Físico
JUNIO</t>
  </si>
  <si>
    <t>% Avance Estimado
Acumulado
JUNIO</t>
  </si>
  <si>
    <t>Descripción del Avance
JUNIO</t>
  </si>
  <si>
    <t>% Avance Estimado
Acumulado
JULIO</t>
  </si>
  <si>
    <t>Descripción del Avance
JULIO</t>
  </si>
  <si>
    <t>Avance Físico
JULIO</t>
  </si>
  <si>
    <t>Avance Físico
AGOSTO</t>
  </si>
  <si>
    <t>% Avance Estimado
Acumulado
AGOSTO</t>
  </si>
  <si>
    <t>Descripción del Avance
AGOSTO</t>
  </si>
  <si>
    <t>Avance Físico
SEPTIEMBRE</t>
  </si>
  <si>
    <t>% Avance Estimado
Acumulado
SEPTIEMBRE</t>
  </si>
  <si>
    <t>Descripción del Avance
SEPTIEMBRE</t>
  </si>
  <si>
    <t>Avance Físico
OCTUBRE</t>
  </si>
  <si>
    <t>% Avance Estimado
Acumulado
OCTUBRE</t>
  </si>
  <si>
    <t>Descripción del Avance
OCTUBRE</t>
  </si>
  <si>
    <t>Avance Físico
NOVIEMBRE</t>
  </si>
  <si>
    <t>% Avance Estimado
Acumulado
NOVIEMBRE</t>
  </si>
  <si>
    <t>Descripción del Avance
NOVIEMBRE</t>
  </si>
  <si>
    <t>Avance Físico
DICIEMBRE</t>
  </si>
  <si>
    <t>% Avance Estimado
Acumulado
DICIEMBRE</t>
  </si>
  <si>
    <t>Descripción del Avance
DICIEMBRE</t>
  </si>
  <si>
    <t>REPORTE DE AVANCE PLAN DE ACCIÓN MES 1</t>
  </si>
  <si>
    <t>REPORTE DE AVANCE PLAN DE ACCIÓN MES 2</t>
  </si>
  <si>
    <t>REPORTE DE AVANCE PLAN DE ACCIÓN MES 3</t>
  </si>
  <si>
    <t>REPORTE DE AVANCE PLAN DE ACCIÓN MES 4</t>
  </si>
  <si>
    <t>REPORTE DE AVANCE PLAN DE ACCIÓN MES 5</t>
  </si>
  <si>
    <t>REPORTE DE AVANCE PLAN DE ACCIÓN MES 6</t>
  </si>
  <si>
    <t>REPORTE DE AVANCE PLAN DE ACCIÓN MES 7</t>
  </si>
  <si>
    <t>REPORTE DE AVANCE PLAN DE ACCIÓN MES 8</t>
  </si>
  <si>
    <t>REPORTE DE AVANCE PLAN DE ACCIÓN MES 9</t>
  </si>
  <si>
    <t>REPORTE DE AVANCE PLAN DE ACCIÓN MES 10</t>
  </si>
  <si>
    <t>REPORTE DE AVANCE PLAN DE ACCIÓN MES 11</t>
  </si>
  <si>
    <t>REPORTE DE AVANCE PLAN DE ACCIÓN MES 12</t>
  </si>
  <si>
    <r>
      <t xml:space="preserve">PROGRAMACIÓN DE AVANCE ACUMULADO  </t>
    </r>
    <r>
      <rPr>
        <b/>
        <sz val="12"/>
        <color indexed="60"/>
        <rFont val="Arial"/>
        <family val="2"/>
      </rPr>
      <t>(NO CAMBIAR NI EDITAR / SOLO EL ADMINISTRADOR)</t>
    </r>
  </si>
  <si>
    <r>
      <t xml:space="preserve">&lt;----  CELDAS 
OCULTAS 
DE REPORTE 
DE AVANCE  : 
</t>
    </r>
    <r>
      <rPr>
        <b/>
        <u/>
        <sz val="10"/>
        <color indexed="60"/>
        <rFont val="Arial"/>
        <family val="2"/>
      </rPr>
      <t>NO BORRAR COLUMNAS</t>
    </r>
  </si>
  <si>
    <t>PROYECTO DE INVERSIÓN / REC.
(Fuente de financiación)</t>
  </si>
  <si>
    <t>OBJETIVO
(cadena de valor)</t>
  </si>
  <si>
    <t>PRODUCTO  (cadena de valor)</t>
  </si>
  <si>
    <t>ACTIVIDAD
(cadena de valor)</t>
  </si>
  <si>
    <t>APROPIACIÓN VIGENTE POR ACTIVIDAD
(  $) 
(cadena de valor)</t>
  </si>
  <si>
    <t>D. BOSQUES</t>
  </si>
  <si>
    <t>D.BOSQUES</t>
  </si>
  <si>
    <t>D.ASUSNTOS AMBIENTALES</t>
  </si>
  <si>
    <t>D.ASUNTOS MARINOS</t>
  </si>
  <si>
    <t>D.GRAL ORDENAMIENTO</t>
  </si>
  <si>
    <t>SUB EDUCACION Y PARTIC</t>
  </si>
  <si>
    <t>OF NEGOCIOS VERDES</t>
  </si>
  <si>
    <t>OF TECNOLOGIAS</t>
  </si>
  <si>
    <t>D. VICEMINISTERIO</t>
  </si>
  <si>
    <t>OF PLANEACION</t>
  </si>
  <si>
    <t>D.ASUNTOS AMBIENTALES</t>
  </si>
  <si>
    <t>FORTALECIMIENTO DE LA GESTIÓN AMBIENTAL SECTORIAL URBANA, A NIVEL NACIONAL  - REC 11</t>
  </si>
  <si>
    <t>FORTALECIMIENTO DE LA GESTION DE CAMBIO CLIMATICO EN LA PLANEACION SECTORIAL Y TERRITORIAL NACIONAL REC 11</t>
  </si>
  <si>
    <t>IMPLEMENTACIÓN DE ESTRATEGIAS DE LA POLÍTICA NACIONAL DE EDUCACIÓN AMBIENTAL Y PARTICIPACIÓN HACIA LA GOBERNANZA AMBIENTAL EN COLOMBIA. NACIONAL REC 11</t>
  </si>
  <si>
    <t>FORTALECIMIENTO DE LA OFERTA INSTITUCIONAL PARA LA SOSTENIBILIDAD AMBIENTAL DEL TERRITORIO EN EL MARCO DE LOS NEGOCIOS VERDES Y SOSTENIBLES. NACIONAL  REC 11</t>
  </si>
  <si>
    <t>FORTALECIMIENTO INSTITUCIONAL PARA LA IMPLEMENTACION DE LA POLITICA NACIONAL PARA LA GESTION INTEGRAL DEL RECURSOS HIDRICO REC 11.</t>
  </si>
  <si>
    <t>IMPLEMENTACIÓN DE LAS ESTRATEGIAS, INSTRUMENTOS Y RECOMENDACIONES DE LA OCDE EN MATERIA DE GESTION AMBIENTAL A NIVEL NACIONAL REC 11</t>
  </si>
  <si>
    <t>FORTALECIMIENTO DE LAS TICs Y DESARROLLO DE ESTRATEGIAS EN EL MADS, PARA EL MEJORAMIENTO DE LA GESTIÓN AMBIENTAL. REC 11</t>
  </si>
  <si>
    <t>IMPLEMENTACION DE LA ESTRATEGIA DE DIVULGACION Y COMUNICACIÓN DE LA INFORMACION AMBIENTAL A NIVEL NACIONAL  REC 11</t>
  </si>
  <si>
    <t>CADENA  DE VALOR PROYECTO DE INVERSION</t>
  </si>
  <si>
    <t>AÑO 201X</t>
  </si>
  <si>
    <t>Código: F-E-GIP-02</t>
  </si>
  <si>
    <t>Versión:  3</t>
  </si>
  <si>
    <t>MINISTERIO DE AMBIENTE Y 
DESARROLLO SOSTENIBLE</t>
  </si>
  <si>
    <t>Vigencia: 21/12/2017</t>
  </si>
  <si>
    <t>Meta
Vigencia</t>
  </si>
  <si>
    <t xml:space="preserve">ACTIVIDAD DESAGREGADA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</si>
</sst>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_-;\-* #,##0.00\ _€_-;_-* &quot;-&quot;??\ _€_-;_-@_-"/>
    <numFmt numFmtId="164" formatCode="&quot;$&quot;\ #,##0_);[Red]\(&quot;$&quot;\ #,##0\)"/>
    <numFmt numFmtId="165" formatCode="_(* #,##0_);_(* \(#,##0\);_(* &quot;-&quot;_);_(@_)"/>
    <numFmt numFmtId="166" formatCode="_(&quot;$&quot;\ * #,##0.00_);_(&quot;$&quot;\ * \(#,##0.00\);_(&quot;$&quot;\ * &quot;-&quot;??_);_(@_)"/>
    <numFmt numFmtId="167" formatCode="_(* #,##0.00_);_(* \(#,##0.00\);_(* &quot;-&quot;??_);_(@_)"/>
    <numFmt numFmtId="168" formatCode="&quot;$&quot;#,##0;\-&quot;$&quot;#,##0"/>
    <numFmt numFmtId="169" formatCode="_-&quot;$&quot;* #,##0_-;\-&quot;$&quot;* #,##0_-;_-&quot;$&quot;* &quot;-&quot;_-;_-@_-"/>
    <numFmt numFmtId="170" formatCode="_-&quot;$&quot;* #,##0.00_-;\-&quot;$&quot;* #,##0.00_-;_-&quot;$&quot;* &quot;-&quot;??_-;_-@_-"/>
    <numFmt numFmtId="171" formatCode="_-* #,##0.00_-;\-* #,##0.00_-;_-* &quot;-&quot;??_-;_-@_-"/>
    <numFmt numFmtId="172" formatCode="_ * #,##0.00000000_ ;_ * \-#,##0.00000000_ ;_ * &quot;-&quot;??_ ;_ @_ "/>
    <numFmt numFmtId="173" formatCode="_ * #,##0.00_ ;_ * \-#,##0.00_ ;_ * &quot;-&quot;??_ ;_ @_ "/>
    <numFmt numFmtId="174" formatCode="[$-1240A]&quot;$&quot;\ #,##0.00;\(&quot;$&quot;\ #,##0.00\)"/>
    <numFmt numFmtId="175" formatCode="0.0%"/>
    <numFmt numFmtId="176" formatCode="_(&quot;$&quot;\ * #,##0_);_(&quot;$&quot;\ * \(#,##0\);_(&quot;$&quot;\ * &quot;-&quot;??_);_(@_)"/>
    <numFmt numFmtId="177" formatCode="_(* #,##0_);_(* \(#,##0\);_(* &quot;-&quot;??_);_(@_)"/>
    <numFmt numFmtId="178" formatCode="&quot;$&quot;\ #,##0"/>
    <numFmt numFmtId="179" formatCode="_(&quot;$&quot;\ * #,##0.0_);_(&quot;$&quot;\ * \(#,##0.0\);_(&quot;$&quot;\ * &quot;-&quot;??_);_(@_)"/>
    <numFmt numFmtId="180" formatCode="_-* #,##0.0000\ _€_-;\-* #,##0.0000\ _€_-;_-* &quot;-&quot;?\ _€_-;_-@_-"/>
  </numFmts>
  <fonts count="129" x14ac:knownFonts="1">
    <font>
      <sz val="11"/>
      <color theme="1"/>
      <name val="Calibri"/>
      <family val="2"/>
      <scheme val="minor"/>
    </font>
    <font>
      <sz val="12"/>
      <color theme="1"/>
      <name val="Arial"/>
      <family val="2"/>
    </font>
    <font>
      <sz val="10"/>
      <color indexed="8"/>
      <name val="Arial"/>
      <family val="2"/>
    </font>
    <font>
      <sz val="10"/>
      <name val="Arial"/>
      <family val="2"/>
    </font>
    <font>
      <sz val="10"/>
      <name val="Arial"/>
      <family val="2"/>
    </font>
    <font>
      <sz val="10"/>
      <color indexed="8"/>
      <name val="MS Sans Serif"/>
      <family val="2"/>
    </font>
    <font>
      <b/>
      <sz val="9.9"/>
      <color indexed="8"/>
      <name val="Arial"/>
      <family val="2"/>
    </font>
    <font>
      <sz val="11"/>
      <color indexed="8"/>
      <name val="Calibri"/>
      <family val="2"/>
    </font>
    <font>
      <sz val="12"/>
      <color indexed="8"/>
      <name val="Calibri"/>
      <family val="2"/>
    </font>
    <font>
      <sz val="11"/>
      <name val="Calibri"/>
      <family val="2"/>
    </font>
    <font>
      <sz val="10"/>
      <name val="Calibri"/>
      <family val="2"/>
    </font>
    <font>
      <b/>
      <sz val="30"/>
      <name val="Arial"/>
      <family val="2"/>
    </font>
    <font>
      <b/>
      <sz val="10"/>
      <name val="Arial"/>
      <family val="2"/>
    </font>
    <font>
      <sz val="30"/>
      <name val="Arial"/>
      <family val="2"/>
    </font>
    <font>
      <b/>
      <sz val="20"/>
      <name val="Arial"/>
      <family val="2"/>
    </font>
    <font>
      <sz val="26"/>
      <name val="Arial"/>
      <family val="2"/>
    </font>
    <font>
      <b/>
      <sz val="26"/>
      <name val="Arial"/>
      <family val="2"/>
    </font>
    <font>
      <sz val="24"/>
      <name val="Arial"/>
      <family val="2"/>
    </font>
    <font>
      <b/>
      <sz val="24"/>
      <name val="Arial"/>
      <family val="2"/>
    </font>
    <font>
      <b/>
      <sz val="18"/>
      <name val="Arial"/>
      <family val="2"/>
    </font>
    <font>
      <b/>
      <sz val="16"/>
      <name val="Arial"/>
      <family val="2"/>
    </font>
    <font>
      <sz val="16"/>
      <name val="Arial"/>
      <family val="2"/>
    </font>
    <font>
      <b/>
      <sz val="14"/>
      <name val="Arial"/>
      <family val="2"/>
    </font>
    <font>
      <sz val="14"/>
      <name val="Arial"/>
      <family val="2"/>
    </font>
    <font>
      <sz val="22"/>
      <name val="Arial"/>
      <family val="2"/>
    </font>
    <font>
      <b/>
      <sz val="22"/>
      <name val="Arial"/>
      <family val="2"/>
    </font>
    <font>
      <b/>
      <sz val="10"/>
      <name val="Calibri"/>
      <family val="2"/>
    </font>
    <font>
      <sz val="10"/>
      <color indexed="8"/>
      <name val="Calibri"/>
      <family val="2"/>
    </font>
    <font>
      <b/>
      <sz val="9"/>
      <color indexed="81"/>
      <name val="Tahoma"/>
      <family val="2"/>
    </font>
    <font>
      <sz val="9"/>
      <color indexed="81"/>
      <name val="Tahoma"/>
      <family val="2"/>
    </font>
    <font>
      <b/>
      <sz val="12"/>
      <name val="Arial"/>
      <family val="2"/>
    </font>
    <font>
      <b/>
      <sz val="12"/>
      <color indexed="17"/>
      <name val="Arial"/>
      <family val="2"/>
    </font>
    <font>
      <b/>
      <sz val="10"/>
      <color indexed="17"/>
      <name val="Arial"/>
      <family val="2"/>
    </font>
    <font>
      <b/>
      <sz val="12"/>
      <color indexed="8"/>
      <name val="Calibri"/>
      <family val="2"/>
    </font>
    <font>
      <b/>
      <sz val="7"/>
      <name val="Calibri"/>
      <family val="2"/>
    </font>
    <font>
      <sz val="18"/>
      <name val="Arial"/>
      <family val="2"/>
    </font>
    <font>
      <sz val="10"/>
      <color indexed="10"/>
      <name val="Calibri"/>
      <family val="2"/>
    </font>
    <font>
      <strike/>
      <sz val="10"/>
      <name val="Arial"/>
      <family val="2"/>
    </font>
    <font>
      <sz val="12"/>
      <name val="Arial"/>
      <family val="2"/>
    </font>
    <font>
      <sz val="11"/>
      <name val="Arial"/>
      <family val="2"/>
    </font>
    <font>
      <b/>
      <sz val="11"/>
      <name val="Arial"/>
      <family val="2"/>
    </font>
    <font>
      <sz val="8"/>
      <name val="Arial"/>
      <family val="2"/>
    </font>
    <font>
      <b/>
      <sz val="8"/>
      <name val="Arial"/>
      <family val="2"/>
    </font>
    <font>
      <sz val="20"/>
      <name val="Arial"/>
      <family val="2"/>
    </font>
    <font>
      <b/>
      <sz val="12"/>
      <color indexed="60"/>
      <name val="Arial"/>
      <family val="2"/>
    </font>
    <font>
      <b/>
      <u/>
      <sz val="10"/>
      <color indexed="60"/>
      <name val="Arial"/>
      <family val="2"/>
    </font>
    <font>
      <sz val="11"/>
      <color theme="1"/>
      <name val="Calibri"/>
      <family val="2"/>
      <scheme val="minor"/>
    </font>
    <font>
      <sz val="11"/>
      <color theme="0"/>
      <name val="Calibri"/>
      <family val="2"/>
      <scheme val="minor"/>
    </font>
    <font>
      <u/>
      <sz val="11"/>
      <color theme="10"/>
      <name val="Calibri"/>
      <family val="2"/>
      <scheme val="minor"/>
    </font>
    <font>
      <u/>
      <sz val="8"/>
      <color theme="10"/>
      <name val="Arial"/>
      <family val="2"/>
    </font>
    <font>
      <sz val="11"/>
      <color theme="1"/>
      <name val="Arial"/>
      <family val="2"/>
    </font>
    <font>
      <sz val="12"/>
      <color theme="1"/>
      <name val="Calibri"/>
      <family val="2"/>
      <scheme val="minor"/>
    </font>
    <font>
      <sz val="12"/>
      <color theme="1"/>
      <name val="Arial"/>
      <family val="2"/>
    </font>
    <font>
      <sz val="11"/>
      <color rgb="FF00000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9"/>
      <color rgb="FF000000"/>
      <name val="Times New Roman"/>
      <family val="1"/>
    </font>
    <font>
      <b/>
      <sz val="9"/>
      <color theme="0"/>
      <name val="Times New Roman"/>
      <family val="1"/>
    </font>
    <font>
      <sz val="8"/>
      <color rgb="FF000000"/>
      <name val="Times New Roman"/>
      <family val="1"/>
    </font>
    <font>
      <sz val="11"/>
      <color rgb="FF000000"/>
      <name val="Calibri"/>
      <family val="2"/>
    </font>
    <font>
      <sz val="8"/>
      <color rgb="FFFF0000"/>
      <name val="Times New Roman"/>
      <family val="1"/>
    </font>
    <font>
      <b/>
      <sz val="13"/>
      <color theme="0"/>
      <name val="Arial"/>
      <family val="2"/>
    </font>
    <font>
      <b/>
      <sz val="9"/>
      <color rgb="FFFF0000"/>
      <name val="Times New Roman"/>
      <family val="1"/>
    </font>
    <font>
      <sz val="11"/>
      <color rgb="FFFF0000"/>
      <name val="Calibri"/>
      <family val="2"/>
    </font>
    <font>
      <sz val="10"/>
      <color theme="1"/>
      <name val="Calibri"/>
      <family val="2"/>
    </font>
    <font>
      <sz val="11"/>
      <color theme="1"/>
      <name val="Bookman Old Style"/>
      <family val="1"/>
    </font>
    <font>
      <b/>
      <sz val="11"/>
      <name val="Calibri"/>
      <family val="2"/>
      <scheme val="minor"/>
    </font>
    <font>
      <sz val="10"/>
      <name val="Calibri"/>
      <family val="2"/>
      <scheme val="minor"/>
    </font>
    <font>
      <b/>
      <sz val="14"/>
      <name val="Calibri"/>
      <family val="2"/>
      <scheme val="minor"/>
    </font>
    <font>
      <sz val="12"/>
      <name val="Calibri"/>
      <family val="2"/>
      <scheme val="minor"/>
    </font>
    <font>
      <sz val="14"/>
      <name val="Calibri"/>
      <family val="2"/>
      <scheme val="minor"/>
    </font>
    <font>
      <sz val="14"/>
      <color theme="1"/>
      <name val="Calibri"/>
      <family val="2"/>
      <scheme val="minor"/>
    </font>
    <font>
      <b/>
      <sz val="12"/>
      <name val="Calibri"/>
      <family val="2"/>
      <scheme val="minor"/>
    </font>
    <font>
      <b/>
      <sz val="14"/>
      <color theme="1"/>
      <name val="Calibri"/>
      <family val="2"/>
      <scheme val="minor"/>
    </font>
    <font>
      <b/>
      <sz val="10"/>
      <color rgb="FFFF0000"/>
      <name val="Arial"/>
      <family val="2"/>
    </font>
    <font>
      <u/>
      <sz val="11"/>
      <color theme="9" tint="-0.499984740745262"/>
      <name val="Calibri"/>
      <family val="2"/>
      <scheme val="minor"/>
    </font>
    <font>
      <sz val="11"/>
      <color theme="1"/>
      <name val="Calibri"/>
      <family val="2"/>
    </font>
    <font>
      <b/>
      <sz val="11"/>
      <color theme="3" tint="-0.249977111117893"/>
      <name val="Calibri"/>
      <family val="2"/>
    </font>
    <font>
      <sz val="9"/>
      <color rgb="FF000000"/>
      <name val="Calibri Light"/>
      <family val="2"/>
    </font>
    <font>
      <b/>
      <sz val="9"/>
      <color rgb="FF548235"/>
      <name val="Calibri Light"/>
      <family val="2"/>
    </font>
    <font>
      <b/>
      <sz val="11"/>
      <color rgb="FF000000"/>
      <name val="Arial"/>
      <family val="2"/>
    </font>
    <font>
      <b/>
      <sz val="7"/>
      <color rgb="FF000000"/>
      <name val="Calibri"/>
      <family val="2"/>
    </font>
    <font>
      <b/>
      <sz val="7"/>
      <color rgb="FFC00000"/>
      <name val="Calibri"/>
      <family val="2"/>
    </font>
    <font>
      <b/>
      <sz val="14"/>
      <color rgb="FF000000"/>
      <name val="Calibri"/>
      <family val="2"/>
    </font>
    <font>
      <sz val="12"/>
      <color rgb="FF000000"/>
      <name val="Calibri"/>
      <family val="2"/>
    </font>
    <font>
      <b/>
      <sz val="16"/>
      <color theme="4" tint="-0.249977111117893"/>
      <name val="Calibri"/>
      <family val="2"/>
    </font>
    <font>
      <b/>
      <sz val="12"/>
      <color rgb="FF000000"/>
      <name val="Calibri"/>
      <family val="2"/>
    </font>
    <font>
      <b/>
      <sz val="12"/>
      <color rgb="FFFFFFFF"/>
      <name val="Calibri"/>
      <family val="2"/>
    </font>
    <font>
      <b/>
      <sz val="12"/>
      <color rgb="FFFFFFFF"/>
      <name val="Arial"/>
      <family val="2"/>
    </font>
    <font>
      <b/>
      <sz val="12"/>
      <color theme="1"/>
      <name val="Calibri"/>
      <family val="2"/>
    </font>
    <font>
      <b/>
      <sz val="11"/>
      <color theme="1"/>
      <name val="Calibri"/>
      <family val="2"/>
    </font>
    <font>
      <strike/>
      <sz val="10"/>
      <name val="Calibri"/>
      <family val="2"/>
      <scheme val="minor"/>
    </font>
    <font>
      <b/>
      <sz val="14"/>
      <color rgb="FFC00000"/>
      <name val="Calibri"/>
      <family val="2"/>
    </font>
    <font>
      <b/>
      <sz val="16"/>
      <name val="Calibri"/>
      <family val="2"/>
      <scheme val="minor"/>
    </font>
    <font>
      <sz val="9"/>
      <name val="Calibri"/>
      <family val="2"/>
      <scheme val="minor"/>
    </font>
    <font>
      <b/>
      <sz val="11"/>
      <color rgb="FFFF0000"/>
      <name val="Arial"/>
      <family val="2"/>
    </font>
    <font>
      <sz val="18"/>
      <name val="Calibri"/>
      <family val="2"/>
      <scheme val="minor"/>
    </font>
    <font>
      <sz val="12"/>
      <color theme="0" tint="-0.499984740745262"/>
      <name val="Calibri"/>
      <family val="2"/>
      <scheme val="minor"/>
    </font>
    <font>
      <sz val="10"/>
      <color theme="0" tint="-0.499984740745262"/>
      <name val="Calibri"/>
      <family val="2"/>
      <scheme val="minor"/>
    </font>
    <font>
      <b/>
      <sz val="10"/>
      <name val="Calibri"/>
      <family val="2"/>
      <scheme val="minor"/>
    </font>
    <font>
      <b/>
      <sz val="10"/>
      <color rgb="FFC00000"/>
      <name val="Arial"/>
      <family val="2"/>
    </font>
    <font>
      <b/>
      <sz val="14"/>
      <color rgb="FFC00000"/>
      <name val="Arial"/>
      <family val="2"/>
    </font>
    <font>
      <b/>
      <sz val="16"/>
      <color rgb="FFC00000"/>
      <name val="Arial"/>
      <family val="2"/>
    </font>
    <font>
      <sz val="10"/>
      <color theme="0" tint="-0.34998626667073579"/>
      <name val="Calibri"/>
      <family val="2"/>
      <scheme val="minor"/>
    </font>
    <font>
      <b/>
      <sz val="18"/>
      <color rgb="FFC00000"/>
      <name val="Arial"/>
      <family val="2"/>
    </font>
    <font>
      <strike/>
      <sz val="10"/>
      <color theme="0" tint="-0.499984740745262"/>
      <name val="Arial"/>
      <family val="2"/>
    </font>
    <font>
      <strike/>
      <sz val="10"/>
      <color theme="0" tint="-0.499984740745262"/>
      <name val="Calibri"/>
      <family val="2"/>
      <scheme val="minor"/>
    </font>
    <font>
      <b/>
      <strike/>
      <sz val="14"/>
      <color theme="0" tint="-0.499984740745262"/>
      <name val="Calibri"/>
      <family val="2"/>
      <scheme val="minor"/>
    </font>
    <font>
      <sz val="10"/>
      <color theme="1"/>
      <name val="Calibri"/>
      <family val="2"/>
      <scheme val="minor"/>
    </font>
    <font>
      <b/>
      <sz val="12"/>
      <color rgb="FFC00000"/>
      <name val="Arial"/>
      <family val="2"/>
    </font>
    <font>
      <b/>
      <sz val="10"/>
      <color theme="0" tint="-0.499984740745262"/>
      <name val="Calibri"/>
      <family val="2"/>
      <scheme val="minor"/>
    </font>
    <font>
      <b/>
      <sz val="12"/>
      <color theme="4" tint="-0.249977111117893"/>
      <name val="Calibri"/>
      <family val="2"/>
      <scheme val="minor"/>
    </font>
    <font>
      <b/>
      <sz val="12"/>
      <color rgb="FFFF0000"/>
      <name val="Calibri"/>
      <family val="2"/>
      <scheme val="minor"/>
    </font>
    <font>
      <sz val="10"/>
      <color rgb="FFFF0000"/>
      <name val="Calibri"/>
      <family val="2"/>
      <scheme val="minor"/>
    </font>
    <font>
      <b/>
      <sz val="12"/>
      <color theme="0" tint="-0.499984740745262"/>
      <name val="Calibri"/>
      <family val="2"/>
      <scheme val="minor"/>
    </font>
    <font>
      <b/>
      <sz val="18"/>
      <color theme="4" tint="-0.249977111117893"/>
      <name val="Calibri"/>
      <family val="2"/>
      <scheme val="minor"/>
    </font>
    <font>
      <sz val="11"/>
      <color rgb="FFC00000"/>
      <name val="Calibri"/>
      <family val="2"/>
      <scheme val="minor"/>
    </font>
    <font>
      <sz val="16"/>
      <name val="Calibri"/>
      <family val="2"/>
      <scheme val="minor"/>
    </font>
    <font>
      <strike/>
      <sz val="12"/>
      <name val="Calibri"/>
      <family val="2"/>
      <scheme val="minor"/>
    </font>
    <font>
      <strike/>
      <sz val="18"/>
      <color theme="0" tint="-0.24994659260841701"/>
      <name val="Calibri"/>
      <family val="2"/>
      <scheme val="minor"/>
    </font>
    <font>
      <strike/>
      <sz val="10"/>
      <color theme="0" tint="-0.24994659260841701"/>
      <name val="Calibri"/>
      <family val="2"/>
      <scheme val="minor"/>
    </font>
    <font>
      <b/>
      <sz val="12"/>
      <color rgb="FFFF0000"/>
      <name val="Arial"/>
      <family val="2"/>
    </font>
    <font>
      <b/>
      <sz val="16"/>
      <color theme="8" tint="-0.499984740745262"/>
      <name val="Arial"/>
      <family val="2"/>
    </font>
    <font>
      <b/>
      <sz val="16"/>
      <color rgb="FF00B0F0"/>
      <name val="Calibri"/>
      <family val="2"/>
      <scheme val="minor"/>
    </font>
    <font>
      <b/>
      <sz val="16"/>
      <color rgb="FFC00000"/>
      <name val="Calibri"/>
      <family val="2"/>
      <scheme val="minor"/>
    </font>
    <font>
      <sz val="10"/>
      <color theme="1"/>
      <name val="Arial"/>
      <family val="2"/>
    </font>
    <font>
      <b/>
      <sz val="10"/>
      <color theme="0"/>
      <name val="Arial Narrow"/>
      <family val="2"/>
    </font>
    <font>
      <sz val="10"/>
      <name val="Arial Narrow"/>
      <family val="2"/>
    </font>
  </fonts>
  <fills count="29">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D9E1F2"/>
        <bgColor rgb="FF000000"/>
      </patternFill>
    </fill>
    <fill>
      <patternFill patternType="solid">
        <fgColor theme="4" tint="0.79998168889431442"/>
        <bgColor rgb="FF000000"/>
      </patternFill>
    </fill>
    <fill>
      <patternFill patternType="solid">
        <fgColor rgb="FFB4C6E7"/>
        <bgColor rgb="FF000000"/>
      </patternFill>
    </fill>
    <fill>
      <patternFill patternType="solid">
        <fgColor rgb="FFFFFFFF"/>
        <bgColor rgb="FF000000"/>
      </patternFill>
    </fill>
    <fill>
      <patternFill patternType="solid">
        <fgColor rgb="FF8EA9DB"/>
        <bgColor rgb="FF000000"/>
      </patternFill>
    </fill>
    <fill>
      <patternFill patternType="solid">
        <fgColor rgb="FF2F75B5"/>
        <bgColor rgb="FF000000"/>
      </patternFill>
    </fill>
    <fill>
      <patternFill patternType="solid">
        <fgColor rgb="FF66FFFF"/>
        <bgColor rgb="FF000000"/>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FF"/>
        <bgColor indexed="64"/>
      </patternFill>
    </fill>
    <fill>
      <patternFill patternType="solid">
        <fgColor theme="0"/>
        <bgColor rgb="FF000000"/>
      </patternFill>
    </fill>
    <fill>
      <patternFill patternType="solid">
        <fgColor theme="4" tint="0.3999755851924192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9"/>
        <bgColor indexed="64"/>
      </patternFill>
    </fill>
    <fill>
      <patternFill patternType="solid">
        <fgColor rgb="FF70AD47"/>
        <bgColor indexed="64"/>
      </patternFill>
    </fill>
    <fill>
      <patternFill patternType="solid">
        <fgColor rgb="FF368321"/>
        <bgColor indexed="64"/>
      </patternFill>
    </fill>
    <fill>
      <patternFill patternType="solid">
        <fgColor rgb="FFC7E6A4"/>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rgb="FF6FAC46"/>
      </left>
      <right style="thin">
        <color rgb="FF6FAC46"/>
      </right>
      <top style="thin">
        <color rgb="FF6FAC46"/>
      </top>
      <bottom style="thin">
        <color rgb="FF6FAC46"/>
      </bottom>
      <diagonal/>
    </border>
    <border>
      <left style="thin">
        <color rgb="FF76933C"/>
      </left>
      <right/>
      <top style="thin">
        <color rgb="FF76933C"/>
      </top>
      <bottom style="thin">
        <color rgb="FF76933C"/>
      </bottom>
      <diagonal/>
    </border>
    <border>
      <left style="thin">
        <color indexed="64"/>
      </left>
      <right style="thin">
        <color indexed="64"/>
      </right>
      <top/>
      <bottom/>
      <diagonal/>
    </border>
  </borders>
  <cellStyleXfs count="150">
    <xf numFmtId="0" fontId="0" fillId="0" borderId="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171" fontId="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2" fontId="4" fillId="0" borderId="0" applyFont="0" applyFill="0" applyBorder="0" applyAlignment="0" applyProtection="0"/>
    <xf numFmtId="171" fontId="46" fillId="0" borderId="0" applyFont="0" applyFill="0" applyBorder="0" applyAlignment="0" applyProtection="0"/>
    <xf numFmtId="172" fontId="3"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3" fontId="4" fillId="0" borderId="0" applyFont="0" applyFill="0" applyBorder="0" applyAlignment="0" applyProtection="0"/>
    <xf numFmtId="173" fontId="3"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4" fillId="0" borderId="0" applyFont="0" applyFill="0" applyBorder="0" applyAlignment="0" applyProtection="0"/>
    <xf numFmtId="173" fontId="3"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67" fontId="46" fillId="0" borderId="0" applyFont="0" applyFill="0" applyBorder="0" applyAlignment="0" applyProtection="0"/>
    <xf numFmtId="173" fontId="4" fillId="0" borderId="0" applyFont="0" applyFill="0" applyBorder="0" applyAlignment="0" applyProtection="0"/>
    <xf numFmtId="173" fontId="3"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3" fontId="4" fillId="0" borderId="0" applyFont="0" applyFill="0" applyBorder="0" applyAlignment="0" applyProtection="0"/>
    <xf numFmtId="173" fontId="3" fillId="0" borderId="0" applyFont="0" applyFill="0" applyBorder="0" applyAlignment="0" applyProtection="0"/>
    <xf numFmtId="171" fontId="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4"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69"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0" fillId="0" borderId="0" applyFont="0" applyFill="0" applyBorder="0" applyAlignment="0" applyProtection="0"/>
    <xf numFmtId="166"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0" fontId="51" fillId="0" borderId="0"/>
    <xf numFmtId="0" fontId="2" fillId="0" borderId="0"/>
    <xf numFmtId="0" fontId="4" fillId="0" borderId="0"/>
    <xf numFmtId="0" fontId="4" fillId="0" borderId="0"/>
    <xf numFmtId="0" fontId="3" fillId="0" borderId="0"/>
    <xf numFmtId="0" fontId="3" fillId="0" borderId="0"/>
    <xf numFmtId="0" fontId="4" fillId="0" borderId="0"/>
    <xf numFmtId="0" fontId="3" fillId="0" borderId="0"/>
    <xf numFmtId="0" fontId="4" fillId="0" borderId="0"/>
    <xf numFmtId="0" fontId="51" fillId="0" borderId="0"/>
    <xf numFmtId="0" fontId="3" fillId="0" borderId="0"/>
    <xf numFmtId="0" fontId="4" fillId="0" borderId="0"/>
    <xf numFmtId="0" fontId="46" fillId="0" borderId="0"/>
    <xf numFmtId="0" fontId="51" fillId="0" borderId="0"/>
    <xf numFmtId="0" fontId="3" fillId="0" borderId="0"/>
    <xf numFmtId="0" fontId="3" fillId="0" borderId="0"/>
    <xf numFmtId="0" fontId="2" fillId="0" borderId="0"/>
    <xf numFmtId="0" fontId="4" fillId="0" borderId="0"/>
    <xf numFmtId="0" fontId="5" fillId="0" borderId="0"/>
    <xf numFmtId="0" fontId="52" fillId="0" borderId="0"/>
    <xf numFmtId="0" fontId="5" fillId="0" borderId="0"/>
    <xf numFmtId="0" fontId="52" fillId="0" borderId="0"/>
    <xf numFmtId="0" fontId="5" fillId="0" borderId="0"/>
    <xf numFmtId="0" fontId="52" fillId="0" borderId="0"/>
    <xf numFmtId="0" fontId="3" fillId="0" borderId="0"/>
    <xf numFmtId="0" fontId="46" fillId="0" borderId="0"/>
    <xf numFmtId="0" fontId="46" fillId="0" borderId="0"/>
    <xf numFmtId="0" fontId="50" fillId="0" borderId="0"/>
    <xf numFmtId="0" fontId="50" fillId="0" borderId="0"/>
    <xf numFmtId="0" fontId="4" fillId="0" borderId="0"/>
    <xf numFmtId="0" fontId="46" fillId="0" borderId="0"/>
    <xf numFmtId="0" fontId="3" fillId="0" borderId="0"/>
    <xf numFmtId="0" fontId="3" fillId="0" borderId="0"/>
    <xf numFmtId="0" fontId="3" fillId="0" borderId="0"/>
    <xf numFmtId="0" fontId="50" fillId="0" borderId="0"/>
    <xf numFmtId="0" fontId="46" fillId="0" borderId="0"/>
    <xf numFmtId="0" fontId="53" fillId="0" borderId="0"/>
    <xf numFmtId="0" fontId="46" fillId="0" borderId="0"/>
    <xf numFmtId="0" fontId="3" fillId="0" borderId="0"/>
    <xf numFmtId="0" fontId="46" fillId="0" borderId="0"/>
    <xf numFmtId="0" fontId="3" fillId="0" borderId="0"/>
    <xf numFmtId="0" fontId="50" fillId="0" borderId="0"/>
    <xf numFmtId="9" fontId="46" fillId="0" borderId="0" applyFont="0" applyFill="0" applyBorder="0" applyAlignment="0" applyProtection="0"/>
    <xf numFmtId="9" fontId="5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50" fillId="0" borderId="0" applyFont="0" applyFill="0" applyBorder="0" applyAlignment="0" applyProtection="0"/>
    <xf numFmtId="166" fontId="46" fillId="0" borderId="0" applyFont="0" applyFill="0" applyBorder="0" applyAlignment="0" applyProtection="0"/>
    <xf numFmtId="0" fontId="1" fillId="0" borderId="0"/>
    <xf numFmtId="0" fontId="1" fillId="0" borderId="0"/>
    <xf numFmtId="0" fontId="1" fillId="0" borderId="0"/>
  </cellStyleXfs>
  <cellXfs count="733">
    <xf numFmtId="0" fontId="0" fillId="0" borderId="0" xfId="0"/>
    <xf numFmtId="0" fontId="55" fillId="2" borderId="1" xfId="0" applyFont="1" applyFill="1" applyBorder="1" applyAlignment="1">
      <alignment horizontal="center" vertical="center"/>
    </xf>
    <xf numFmtId="0" fontId="55" fillId="2" borderId="1" xfId="0" applyFont="1" applyFill="1" applyBorder="1" applyAlignment="1">
      <alignment horizontal="center"/>
    </xf>
    <xf numFmtId="0" fontId="55" fillId="2" borderId="1" xfId="0" applyFont="1" applyFill="1" applyBorder="1" applyAlignment="1">
      <alignment horizontal="center" vertical="center" wrapText="1"/>
    </xf>
    <xf numFmtId="0" fontId="0" fillId="2" borderId="1" xfId="0" applyFill="1" applyBorder="1"/>
    <xf numFmtId="0" fontId="0" fillId="2" borderId="0" xfId="0" applyFill="1" applyAlignment="1">
      <alignment wrapText="1"/>
    </xf>
    <xf numFmtId="0" fontId="0" fillId="2" borderId="0" xfId="0" applyFill="1"/>
    <xf numFmtId="0" fontId="56" fillId="2" borderId="0" xfId="0" applyFont="1" applyFill="1" applyAlignment="1">
      <alignment horizontal="center" vertical="center" wrapText="1"/>
    </xf>
    <xf numFmtId="0" fontId="57" fillId="0" borderId="41" xfId="97" applyNumberFormat="1" applyFont="1" applyFill="1" applyBorder="1" applyAlignment="1">
      <alignment horizontal="center" vertical="center" wrapText="1" readingOrder="1"/>
    </xf>
    <xf numFmtId="0" fontId="57" fillId="0" borderId="0" xfId="97" applyNumberFormat="1" applyFont="1" applyFill="1" applyBorder="1" applyAlignment="1">
      <alignment horizontal="center" vertical="center" wrapText="1" readingOrder="1"/>
    </xf>
    <xf numFmtId="0" fontId="9" fillId="0" borderId="0" xfId="97" applyFont="1" applyFill="1" applyBorder="1"/>
    <xf numFmtId="0" fontId="58" fillId="3" borderId="41" xfId="97" applyNumberFormat="1" applyFont="1" applyFill="1" applyBorder="1" applyAlignment="1">
      <alignment horizontal="center" vertical="center" wrapText="1" readingOrder="1"/>
    </xf>
    <xf numFmtId="0" fontId="59" fillId="0" borderId="41" xfId="97" applyNumberFormat="1" applyFont="1" applyFill="1" applyBorder="1" applyAlignment="1">
      <alignment horizontal="center" vertical="center" wrapText="1" readingOrder="1"/>
    </xf>
    <xf numFmtId="0" fontId="59" fillId="0" borderId="41" xfId="97" applyNumberFormat="1" applyFont="1" applyFill="1" applyBorder="1" applyAlignment="1">
      <alignment horizontal="left" vertical="center" wrapText="1" readingOrder="1"/>
    </xf>
    <xf numFmtId="0" fontId="59" fillId="0" borderId="41" xfId="97" applyNumberFormat="1" applyFont="1" applyFill="1" applyBorder="1" applyAlignment="1">
      <alignment vertical="center" wrapText="1" readingOrder="1"/>
    </xf>
    <xf numFmtId="174" fontId="59" fillId="0" borderId="41" xfId="97" applyNumberFormat="1" applyFont="1" applyFill="1" applyBorder="1" applyAlignment="1">
      <alignment horizontal="right" vertical="center" wrapText="1" readingOrder="1"/>
    </xf>
    <xf numFmtId="174" fontId="60" fillId="0" borderId="42" xfId="97" applyNumberFormat="1" applyFont="1" applyFill="1" applyBorder="1" applyAlignment="1">
      <alignment horizontal="left" vertical="center" wrapText="1" indent="1" readingOrder="1"/>
    </xf>
    <xf numFmtId="0" fontId="61" fillId="0" borderId="41" xfId="97" applyNumberFormat="1" applyFont="1" applyFill="1" applyBorder="1" applyAlignment="1">
      <alignment vertical="center" wrapText="1" readingOrder="1"/>
    </xf>
    <xf numFmtId="167" fontId="9" fillId="0" borderId="0" xfId="79" applyFont="1" applyFill="1" applyBorder="1" applyAlignment="1">
      <alignment vertical="center"/>
    </xf>
    <xf numFmtId="175" fontId="62" fillId="3" borderId="0" xfId="140" applyNumberFormat="1" applyFont="1" applyFill="1" applyAlignment="1">
      <alignment horizontal="center" vertical="center"/>
    </xf>
    <xf numFmtId="0" fontId="59" fillId="4" borderId="41" xfId="97" applyNumberFormat="1" applyFont="1" applyFill="1" applyBorder="1" applyAlignment="1">
      <alignment horizontal="center" vertical="center" wrapText="1" readingOrder="1"/>
    </xf>
    <xf numFmtId="0" fontId="63" fillId="0" borderId="0" xfId="97" applyNumberFormat="1" applyFont="1" applyFill="1" applyBorder="1" applyAlignment="1">
      <alignment horizontal="center" vertical="center" wrapText="1" readingOrder="1"/>
    </xf>
    <xf numFmtId="0" fontId="63" fillId="3" borderId="41" xfId="97" applyNumberFormat="1" applyFont="1" applyFill="1" applyBorder="1" applyAlignment="1">
      <alignment horizontal="center" vertical="center" wrapText="1" readingOrder="1"/>
    </xf>
    <xf numFmtId="0" fontId="61" fillId="0" borderId="41" xfId="97" applyNumberFormat="1" applyFont="1" applyFill="1" applyBorder="1" applyAlignment="1">
      <alignment horizontal="center" vertical="center" wrapText="1" readingOrder="1"/>
    </xf>
    <xf numFmtId="0" fontId="64" fillId="0" borderId="0" xfId="97" applyFont="1" applyFill="1" applyBorder="1"/>
    <xf numFmtId="0" fontId="0" fillId="2" borderId="1" xfId="0" applyFill="1" applyBorder="1" applyAlignment="1">
      <alignment horizontal="center" vertical="center"/>
    </xf>
    <xf numFmtId="0" fontId="47" fillId="2" borderId="0" xfId="0" applyFont="1" applyFill="1"/>
    <xf numFmtId="0" fontId="0" fillId="2" borderId="1" xfId="0" applyFill="1" applyBorder="1" applyAlignment="1">
      <alignment horizontal="left" vertical="center" wrapText="1"/>
    </xf>
    <xf numFmtId="0" fontId="0" fillId="2" borderId="1" xfId="0" applyFill="1" applyBorder="1" applyAlignment="1">
      <alignment wrapText="1"/>
    </xf>
    <xf numFmtId="0" fontId="0" fillId="2" borderId="1" xfId="0" applyFill="1" applyBorder="1" applyAlignment="1">
      <alignment horizontal="left" wrapText="1"/>
    </xf>
    <xf numFmtId="0" fontId="65" fillId="2" borderId="1" xfId="0" applyFont="1" applyFill="1" applyBorder="1" applyAlignment="1">
      <alignment horizontal="center" vertical="center" wrapText="1"/>
    </xf>
    <xf numFmtId="0" fontId="66" fillId="2" borderId="1" xfId="0" applyFont="1" applyFill="1" applyBorder="1" applyAlignment="1">
      <alignment horizontal="justify" vertical="center" wrapText="1"/>
    </xf>
    <xf numFmtId="0" fontId="0" fillId="2" borderId="1" xfId="0" applyFill="1" applyBorder="1" applyAlignment="1">
      <alignment horizontal="center"/>
    </xf>
    <xf numFmtId="0" fontId="67" fillId="2" borderId="1" xfId="0" applyFont="1" applyFill="1" applyBorder="1" applyAlignment="1">
      <alignment horizontal="center" vertical="center" wrapText="1"/>
    </xf>
    <xf numFmtId="0" fontId="56" fillId="2" borderId="0" xfId="0" applyFont="1" applyFill="1"/>
    <xf numFmtId="0" fontId="56" fillId="2" borderId="0" xfId="0" applyFont="1" applyFill="1" applyAlignment="1">
      <alignment vertical="center" wrapText="1"/>
    </xf>
    <xf numFmtId="0" fontId="0" fillId="2" borderId="0" xfId="0" applyFill="1" applyAlignment="1">
      <alignment vertical="center" wrapText="1"/>
    </xf>
    <xf numFmtId="0" fontId="0" fillId="2" borderId="1" xfId="0" applyFill="1" applyBorder="1" applyAlignment="1">
      <alignment horizontal="left" vertical="center"/>
    </xf>
    <xf numFmtId="0" fontId="56" fillId="2" borderId="1" xfId="0" applyFont="1" applyFill="1" applyBorder="1" applyAlignment="1">
      <alignment horizontal="left"/>
    </xf>
    <xf numFmtId="0" fontId="0" fillId="2" borderId="1" xfId="0" applyFill="1" applyBorder="1" applyAlignment="1">
      <alignment horizontal="left"/>
    </xf>
    <xf numFmtId="0" fontId="55" fillId="0" borderId="0" xfId="0" applyFont="1" applyFill="1"/>
    <xf numFmtId="0" fontId="2" fillId="2" borderId="1" xfId="96" applyFont="1" applyFill="1" applyBorder="1" applyAlignment="1">
      <alignment horizontal="left" wrapText="1"/>
    </xf>
    <xf numFmtId="0" fontId="68" fillId="2" borderId="1" xfId="95" applyFont="1" applyFill="1" applyBorder="1" applyAlignment="1">
      <alignment horizontal="center" vertical="center" wrapText="1"/>
    </xf>
    <xf numFmtId="0" fontId="3" fillId="2" borderId="1" xfId="0" applyFont="1" applyFill="1" applyBorder="1" applyAlignment="1">
      <alignment horizontal="center" vertical="center" wrapText="1"/>
    </xf>
    <xf numFmtId="0" fontId="55" fillId="0" borderId="1" xfId="0" applyFont="1" applyBorder="1" applyAlignment="1">
      <alignment horizontal="center" vertical="center"/>
    </xf>
    <xf numFmtId="0" fontId="0" fillId="0" borderId="1" xfId="0" applyBorder="1"/>
    <xf numFmtId="0" fontId="12" fillId="2" borderId="2" xfId="95" applyFont="1" applyFill="1" applyBorder="1" applyAlignment="1" applyProtection="1">
      <alignment horizontal="center" vertical="center" wrapText="1"/>
    </xf>
    <xf numFmtId="0" fontId="69" fillId="2" borderId="1" xfId="107" applyFont="1" applyFill="1" applyBorder="1" applyAlignment="1">
      <alignment horizontal="center" vertical="center" wrapText="1"/>
    </xf>
    <xf numFmtId="0" fontId="70" fillId="2" borderId="1" xfId="107" applyFont="1" applyFill="1" applyBorder="1" applyAlignment="1">
      <alignment horizontal="justify" vertical="top" wrapText="1"/>
    </xf>
    <xf numFmtId="0" fontId="55" fillId="2" borderId="1" xfId="107" applyFont="1" applyFill="1" applyBorder="1" applyAlignment="1">
      <alignment horizontal="center" vertical="center" wrapText="1"/>
    </xf>
    <xf numFmtId="0" fontId="71" fillId="2" borderId="1" xfId="107" applyFont="1" applyFill="1" applyBorder="1" applyAlignment="1">
      <alignment horizontal="left" vertical="center"/>
    </xf>
    <xf numFmtId="0" fontId="72" fillId="2" borderId="1" xfId="107" applyFont="1" applyFill="1" applyBorder="1" applyAlignment="1">
      <alignment horizontal="left"/>
    </xf>
    <xf numFmtId="0" fontId="0" fillId="2" borderId="1" xfId="0" applyFill="1" applyBorder="1" applyAlignment="1">
      <alignment horizontal="justify" vertical="top" wrapText="1"/>
    </xf>
    <xf numFmtId="0" fontId="71" fillId="2" borderId="1" xfId="0" applyFont="1" applyFill="1" applyBorder="1" applyAlignment="1">
      <alignment horizontal="left" vertical="center" wrapText="1"/>
    </xf>
    <xf numFmtId="0" fontId="72" fillId="2" borderId="1" xfId="0" applyFont="1" applyFill="1" applyBorder="1" applyAlignment="1">
      <alignment horizontal="left" vertical="center" wrapText="1"/>
    </xf>
    <xf numFmtId="0" fontId="56" fillId="2" borderId="1" xfId="0" applyFont="1" applyFill="1" applyBorder="1" applyAlignment="1">
      <alignment horizontal="justify" vertical="top" wrapText="1"/>
    </xf>
    <xf numFmtId="0" fontId="51" fillId="2" borderId="1" xfId="0" applyFont="1" applyFill="1" applyBorder="1" applyAlignment="1">
      <alignment horizontal="justify" vertical="top" wrapText="1"/>
    </xf>
    <xf numFmtId="0" fontId="51" fillId="2" borderId="1" xfId="0" applyFont="1" applyFill="1" applyBorder="1" applyAlignment="1">
      <alignment horizontal="center" vertical="center" wrapText="1"/>
    </xf>
    <xf numFmtId="0" fontId="71" fillId="2" borderId="1" xfId="0" applyFont="1" applyFill="1" applyBorder="1" applyAlignment="1">
      <alignment horizontal="justify" vertical="top" wrapText="1"/>
    </xf>
    <xf numFmtId="0" fontId="65" fillId="2" borderId="1" xfId="0" applyFont="1" applyFill="1" applyBorder="1" applyAlignment="1">
      <alignment horizontal="justify" vertical="top" wrapText="1"/>
    </xf>
    <xf numFmtId="0" fontId="73" fillId="2" borderId="1" xfId="0" applyFont="1" applyFill="1" applyBorder="1" applyAlignment="1">
      <alignment horizontal="left" vertical="center" wrapText="1"/>
    </xf>
    <xf numFmtId="0" fontId="51" fillId="2" borderId="1" xfId="0" applyFont="1" applyFill="1" applyBorder="1" applyAlignment="1">
      <alignment horizontal="left" vertical="center" wrapText="1"/>
    </xf>
    <xf numFmtId="0" fontId="51" fillId="0" borderId="1" xfId="0" applyFont="1" applyBorder="1" applyAlignment="1">
      <alignment horizontal="justify" vertical="top" wrapText="1"/>
    </xf>
    <xf numFmtId="0" fontId="71" fillId="2" borderId="1" xfId="99" applyFont="1" applyFill="1" applyBorder="1" applyAlignment="1">
      <alignment horizontal="justify" vertical="top" wrapText="1"/>
    </xf>
    <xf numFmtId="0" fontId="72" fillId="2" borderId="1" xfId="0" applyFont="1" applyFill="1" applyBorder="1" applyAlignment="1">
      <alignment horizontal="justify" vertical="top" wrapText="1"/>
    </xf>
    <xf numFmtId="0" fontId="72" fillId="0" borderId="1" xfId="0" applyFont="1" applyBorder="1" applyAlignment="1">
      <alignment horizontal="justify" vertical="top" wrapText="1"/>
    </xf>
    <xf numFmtId="0" fontId="71" fillId="0" borderId="1" xfId="0" applyFont="1" applyBorder="1" applyAlignment="1">
      <alignment horizontal="justify" vertical="top" wrapText="1"/>
    </xf>
    <xf numFmtId="0" fontId="51" fillId="2" borderId="1" xfId="0" applyFont="1" applyFill="1" applyBorder="1"/>
    <xf numFmtId="0" fontId="73" fillId="2" borderId="1" xfId="95" applyFont="1" applyFill="1" applyBorder="1" applyAlignment="1">
      <alignment horizontal="justify" vertical="top" wrapText="1"/>
    </xf>
    <xf numFmtId="0" fontId="74" fillId="2" borderId="1" xfId="0" applyFont="1" applyFill="1" applyBorder="1" applyAlignment="1">
      <alignment horizontal="center" vertical="center"/>
    </xf>
    <xf numFmtId="0" fontId="3" fillId="2" borderId="0" xfId="0" applyFont="1" applyFill="1" applyAlignment="1" applyProtection="1">
      <alignment wrapText="1"/>
    </xf>
    <xf numFmtId="0" fontId="12" fillId="2" borderId="2" xfId="0" applyFont="1" applyFill="1" applyBorder="1" applyAlignment="1" applyProtection="1">
      <alignment horizontal="center" vertical="center" wrapText="1"/>
    </xf>
    <xf numFmtId="0" fontId="12" fillId="2" borderId="2" xfId="1" applyFont="1" applyFill="1" applyBorder="1" applyAlignment="1" applyProtection="1">
      <alignment horizontal="center" vertical="center" wrapText="1"/>
    </xf>
    <xf numFmtId="0" fontId="75" fillId="2" borderId="2" xfId="1"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5" fillId="2" borderId="0" xfId="0" applyFont="1" applyFill="1" applyAlignment="1" applyProtection="1">
      <alignment wrapText="1"/>
    </xf>
    <xf numFmtId="0" fontId="12" fillId="5" borderId="2" xfId="95" applyFont="1" applyFill="1" applyBorder="1" applyAlignment="1" applyProtection="1">
      <alignment horizontal="center" vertical="center" wrapText="1"/>
    </xf>
    <xf numFmtId="0" fontId="68" fillId="2" borderId="4" xfId="86" applyNumberFormat="1" applyFont="1" applyFill="1" applyBorder="1" applyAlignment="1" applyProtection="1">
      <alignment horizontal="center" vertical="center" wrapText="1"/>
      <protection locked="0"/>
    </xf>
    <xf numFmtId="176" fontId="68" fillId="2" borderId="4" xfId="86" applyNumberFormat="1" applyFont="1" applyFill="1" applyBorder="1" applyAlignment="1" applyProtection="1">
      <alignment horizontal="center" vertical="center" wrapText="1"/>
      <protection locked="0"/>
    </xf>
    <xf numFmtId="166" fontId="68" fillId="2" borderId="4" xfId="86" applyNumberFormat="1" applyFont="1" applyFill="1" applyBorder="1" applyAlignment="1" applyProtection="1">
      <alignment horizontal="center" vertical="center" wrapText="1"/>
      <protection locked="0"/>
    </xf>
    <xf numFmtId="0" fontId="68" fillId="2" borderId="4" xfId="0" applyFont="1" applyFill="1" applyBorder="1" applyAlignment="1" applyProtection="1">
      <alignment horizontal="center" vertical="center" wrapText="1"/>
      <protection locked="0"/>
    </xf>
    <xf numFmtId="2" fontId="68" fillId="2" borderId="4" xfId="0" applyNumberFormat="1" applyFont="1" applyFill="1" applyBorder="1" applyAlignment="1" applyProtection="1">
      <alignment horizontal="center" vertical="center" wrapText="1"/>
      <protection locked="0"/>
    </xf>
    <xf numFmtId="0" fontId="68" fillId="2" borderId="4" xfId="95" applyFont="1" applyFill="1" applyBorder="1" applyAlignment="1" applyProtection="1">
      <alignment horizontal="center" vertical="center" wrapText="1"/>
      <protection locked="0"/>
    </xf>
    <xf numFmtId="0" fontId="68" fillId="5" borderId="4" xfId="95" applyFont="1" applyFill="1" applyBorder="1" applyAlignment="1" applyProtection="1">
      <alignment horizontal="center" vertical="center" wrapText="1"/>
      <protection locked="0"/>
    </xf>
    <xf numFmtId="0" fontId="68" fillId="5" borderId="4" xfId="86" applyNumberFormat="1" applyFont="1" applyFill="1" applyBorder="1" applyAlignment="1" applyProtection="1">
      <alignment horizontal="center" vertical="center" wrapText="1"/>
      <protection locked="0"/>
    </xf>
    <xf numFmtId="0" fontId="68" fillId="5" borderId="5" xfId="86" applyNumberFormat="1" applyFont="1" applyFill="1" applyBorder="1" applyAlignment="1" applyProtection="1">
      <alignment horizontal="center" vertical="center" wrapText="1"/>
      <protection locked="0"/>
    </xf>
    <xf numFmtId="0" fontId="68" fillId="2" borderId="1" xfId="86" applyNumberFormat="1" applyFont="1" applyFill="1" applyBorder="1" applyAlignment="1" applyProtection="1">
      <alignment horizontal="center" vertical="center" wrapText="1"/>
      <protection locked="0"/>
    </xf>
    <xf numFmtId="176" fontId="68" fillId="2" borderId="1" xfId="86" applyNumberFormat="1" applyFont="1" applyFill="1" applyBorder="1" applyAlignment="1" applyProtection="1">
      <alignment horizontal="center" vertical="center" wrapText="1"/>
      <protection locked="0"/>
    </xf>
    <xf numFmtId="166" fontId="68" fillId="2" borderId="1" xfId="86" applyNumberFormat="1" applyFont="1" applyFill="1" applyBorder="1" applyAlignment="1" applyProtection="1">
      <alignment horizontal="center" vertical="center" wrapText="1"/>
      <protection locked="0"/>
    </xf>
    <xf numFmtId="0" fontId="68" fillId="2" borderId="1" xfId="0" applyFont="1" applyFill="1" applyBorder="1" applyAlignment="1" applyProtection="1">
      <alignment horizontal="center" vertical="center" wrapText="1"/>
      <protection locked="0"/>
    </xf>
    <xf numFmtId="2" fontId="68" fillId="2" borderId="1" xfId="0" applyNumberFormat="1" applyFont="1" applyFill="1" applyBorder="1" applyAlignment="1" applyProtection="1">
      <alignment horizontal="center" vertical="center" wrapText="1"/>
      <protection locked="0"/>
    </xf>
    <xf numFmtId="0" fontId="68" fillId="2" borderId="1" xfId="95" applyFont="1" applyFill="1" applyBorder="1" applyAlignment="1" applyProtection="1">
      <alignment horizontal="center" vertical="center" wrapText="1"/>
      <protection locked="0"/>
    </xf>
    <xf numFmtId="0" fontId="68" fillId="5" borderId="1" xfId="95" applyFont="1" applyFill="1" applyBorder="1" applyAlignment="1" applyProtection="1">
      <alignment horizontal="center" vertical="center" wrapText="1"/>
      <protection locked="0"/>
    </xf>
    <xf numFmtId="0" fontId="68" fillId="5" borderId="1" xfId="86" applyNumberFormat="1" applyFont="1" applyFill="1" applyBorder="1" applyAlignment="1" applyProtection="1">
      <alignment horizontal="center" vertical="center" wrapText="1"/>
      <protection locked="0"/>
    </xf>
    <xf numFmtId="0" fontId="68" fillId="5" borderId="6" xfId="86" applyNumberFormat="1" applyFont="1" applyFill="1" applyBorder="1" applyAlignment="1" applyProtection="1">
      <alignment horizontal="center" vertical="center" wrapText="1"/>
      <protection locked="0"/>
    </xf>
    <xf numFmtId="176" fontId="14" fillId="2" borderId="4" xfId="0" applyNumberFormat="1" applyFont="1" applyFill="1" applyBorder="1" applyAlignment="1" applyProtection="1">
      <alignment wrapText="1"/>
      <protection locked="0"/>
    </xf>
    <xf numFmtId="0" fontId="3" fillId="2" borderId="0" xfId="0" applyFont="1" applyFill="1" applyAlignment="1" applyProtection="1">
      <alignment wrapText="1"/>
      <protection locked="0"/>
    </xf>
    <xf numFmtId="176" fontId="70" fillId="2" borderId="4" xfId="86" applyNumberFormat="1" applyFont="1" applyFill="1" applyBorder="1" applyAlignment="1" applyProtection="1">
      <alignment horizontal="center" vertical="center" wrapText="1"/>
      <protection locked="0"/>
    </xf>
    <xf numFmtId="176" fontId="70" fillId="2" borderId="1" xfId="86" applyNumberFormat="1" applyFont="1" applyFill="1" applyBorder="1" applyAlignment="1" applyProtection="1">
      <alignment horizontal="center" vertical="center" wrapText="1"/>
      <protection locked="0"/>
    </xf>
    <xf numFmtId="0" fontId="3" fillId="2" borderId="0" xfId="107" applyFont="1" applyFill="1" applyAlignment="1" applyProtection="1">
      <alignment wrapText="1"/>
      <protection locked="0"/>
    </xf>
    <xf numFmtId="0" fontId="3" fillId="2" borderId="1" xfId="107" applyFont="1" applyFill="1" applyBorder="1" applyAlignment="1" applyProtection="1">
      <alignment wrapText="1"/>
      <protection locked="0"/>
    </xf>
    <xf numFmtId="0" fontId="68" fillId="2" borderId="6" xfId="86" applyNumberFormat="1" applyFont="1" applyFill="1" applyBorder="1" applyAlignment="1" applyProtection="1">
      <alignment horizontal="center" vertical="center" wrapText="1"/>
      <protection locked="0"/>
    </xf>
    <xf numFmtId="0" fontId="55" fillId="0" borderId="43" xfId="0" applyFont="1" applyBorder="1" applyAlignment="1">
      <alignment horizontal="center"/>
    </xf>
    <xf numFmtId="0" fontId="76" fillId="0" borderId="43" xfId="1" applyFont="1" applyBorder="1"/>
    <xf numFmtId="0" fontId="68" fillId="2" borderId="0" xfId="0" applyFont="1" applyFill="1" applyBorder="1" applyAlignment="1" applyProtection="1">
      <alignment horizontal="center" vertical="center" wrapText="1"/>
      <protection locked="0"/>
    </xf>
    <xf numFmtId="0" fontId="68" fillId="2" borderId="0" xfId="86" applyNumberFormat="1" applyFont="1" applyFill="1" applyBorder="1" applyAlignment="1" applyProtection="1">
      <alignment horizontal="center" vertical="center" wrapText="1"/>
      <protection locked="0"/>
    </xf>
    <xf numFmtId="2" fontId="68" fillId="2" borderId="0" xfId="0" applyNumberFormat="1" applyFont="1" applyFill="1" applyBorder="1" applyAlignment="1" applyProtection="1">
      <alignment horizontal="center" vertical="center" wrapText="1"/>
      <protection locked="0"/>
    </xf>
    <xf numFmtId="0" fontId="68" fillId="2" borderId="0" xfId="95" applyFont="1" applyFill="1" applyBorder="1" applyAlignment="1" applyProtection="1">
      <alignment horizontal="center" vertical="center" wrapText="1"/>
      <protection locked="0"/>
    </xf>
    <xf numFmtId="0" fontId="68" fillId="5" borderId="0" xfId="95" applyFont="1" applyFill="1" applyBorder="1" applyAlignment="1" applyProtection="1">
      <alignment horizontal="center" vertical="center" wrapText="1"/>
      <protection locked="0"/>
    </xf>
    <xf numFmtId="0" fontId="68" fillId="5" borderId="0" xfId="86" applyNumberFormat="1" applyFont="1" applyFill="1" applyBorder="1" applyAlignment="1" applyProtection="1">
      <alignment horizontal="center" vertical="center" wrapText="1"/>
      <protection locked="0"/>
    </xf>
    <xf numFmtId="0" fontId="77" fillId="0" borderId="0" xfId="107" applyFont="1" applyFill="1" applyBorder="1"/>
    <xf numFmtId="0" fontId="78" fillId="5" borderId="0" xfId="107" applyFont="1" applyFill="1" applyBorder="1" applyAlignment="1">
      <alignment horizontal="center"/>
    </xf>
    <xf numFmtId="0" fontId="79" fillId="0" borderId="0" xfId="107" applyFont="1" applyFill="1" applyBorder="1"/>
    <xf numFmtId="0" fontId="80" fillId="0" borderId="0" xfId="107" applyFont="1" applyFill="1" applyBorder="1" applyAlignment="1">
      <alignment horizontal="center"/>
    </xf>
    <xf numFmtId="0" fontId="80" fillId="0" borderId="0" xfId="107" applyFont="1" applyFill="1" applyBorder="1" applyAlignment="1">
      <alignment horizontal="center" vertical="top" wrapText="1"/>
    </xf>
    <xf numFmtId="0" fontId="81" fillId="6" borderId="0" xfId="107" applyFont="1" applyFill="1" applyBorder="1" applyAlignment="1">
      <alignment horizontal="left" vertical="top" wrapText="1"/>
    </xf>
    <xf numFmtId="0" fontId="82" fillId="7" borderId="44" xfId="107" applyFont="1" applyFill="1" applyBorder="1" applyAlignment="1">
      <alignment horizontal="center" vertical="top" wrapText="1"/>
    </xf>
    <xf numFmtId="0" fontId="34" fillId="7" borderId="44" xfId="95" applyFont="1" applyFill="1" applyBorder="1" applyAlignment="1" applyProtection="1">
      <alignment horizontal="center" vertical="top" wrapText="1"/>
    </xf>
    <xf numFmtId="0" fontId="83" fillId="7" borderId="44" xfId="95" applyFont="1" applyFill="1" applyBorder="1" applyAlignment="1" applyProtection="1">
      <alignment horizontal="center" vertical="top" wrapText="1"/>
    </xf>
    <xf numFmtId="0" fontId="83" fillId="6" borderId="44" xfId="95" applyFont="1" applyFill="1" applyBorder="1" applyAlignment="1" applyProtection="1">
      <alignment horizontal="center" vertical="top" wrapText="1"/>
    </xf>
    <xf numFmtId="0" fontId="34" fillId="7" borderId="44" xfId="95" applyFont="1" applyFill="1" applyBorder="1" applyAlignment="1" applyProtection="1">
      <alignment horizontal="center" vertical="top" wrapText="1" readingOrder="1"/>
    </xf>
    <xf numFmtId="0" fontId="34" fillId="7" borderId="44" xfId="1" applyFont="1" applyFill="1" applyBorder="1" applyAlignment="1" applyProtection="1">
      <alignment horizontal="center" vertical="top" wrapText="1"/>
    </xf>
    <xf numFmtId="0" fontId="84" fillId="7" borderId="44" xfId="107" applyFont="1" applyFill="1" applyBorder="1" applyAlignment="1">
      <alignment horizontal="center" vertical="top" wrapText="1"/>
    </xf>
    <xf numFmtId="0" fontId="77" fillId="0" borderId="44" xfId="107" applyFont="1" applyFill="1" applyBorder="1"/>
    <xf numFmtId="165" fontId="9" fillId="8" borderId="45" xfId="107" applyNumberFormat="1" applyFont="1" applyFill="1" applyBorder="1" applyAlignment="1">
      <alignment vertical="center" wrapText="1"/>
    </xf>
    <xf numFmtId="177" fontId="85" fillId="8" borderId="44" xfId="8" applyNumberFormat="1" applyFont="1" applyFill="1" applyBorder="1"/>
    <xf numFmtId="177" fontId="77" fillId="0" borderId="0" xfId="107" applyNumberFormat="1" applyFont="1" applyFill="1" applyBorder="1"/>
    <xf numFmtId="177" fontId="86" fillId="8" borderId="44" xfId="8" applyNumberFormat="1" applyFont="1" applyFill="1" applyBorder="1"/>
    <xf numFmtId="165" fontId="9" fillId="6" borderId="45" xfId="107" applyNumberFormat="1" applyFont="1" applyFill="1" applyBorder="1" applyAlignment="1">
      <alignment vertical="top" wrapText="1"/>
    </xf>
    <xf numFmtId="177" fontId="85" fillId="0" borderId="44" xfId="8" applyNumberFormat="1" applyFont="1" applyFill="1" applyBorder="1"/>
    <xf numFmtId="165" fontId="9" fillId="8" borderId="45" xfId="107" applyNumberFormat="1" applyFont="1" applyFill="1" applyBorder="1" applyAlignment="1">
      <alignment vertical="center"/>
    </xf>
    <xf numFmtId="165" fontId="9" fillId="6" borderId="45" xfId="107" applyNumberFormat="1" applyFont="1" applyFill="1" applyBorder="1" applyAlignment="1">
      <alignment vertical="center"/>
    </xf>
    <xf numFmtId="165" fontId="9" fillId="6" borderId="45" xfId="107" applyNumberFormat="1" applyFont="1" applyFill="1" applyBorder="1" applyAlignment="1">
      <alignment vertical="center" wrapText="1"/>
    </xf>
    <xf numFmtId="177" fontId="85" fillId="9" borderId="44" xfId="8" applyNumberFormat="1" applyFont="1" applyFill="1" applyBorder="1"/>
    <xf numFmtId="0" fontId="85" fillId="0" borderId="44" xfId="107" applyFont="1" applyFill="1" applyBorder="1"/>
    <xf numFmtId="0" fontId="87" fillId="10" borderId="44" xfId="107" applyFont="1" applyFill="1" applyBorder="1"/>
    <xf numFmtId="177" fontId="87" fillId="10" borderId="44" xfId="107" applyNumberFormat="1" applyFont="1" applyFill="1" applyBorder="1"/>
    <xf numFmtId="0" fontId="88" fillId="11" borderId="44" xfId="107" applyFont="1" applyFill="1" applyBorder="1"/>
    <xf numFmtId="177" fontId="89" fillId="11" borderId="44" xfId="8" applyNumberFormat="1" applyFont="1" applyFill="1" applyBorder="1"/>
    <xf numFmtId="177" fontId="90" fillId="0" borderId="0" xfId="107" applyNumberFormat="1" applyFont="1" applyFill="1" applyBorder="1"/>
    <xf numFmtId="177" fontId="77" fillId="0" borderId="0" xfId="61" applyNumberFormat="1" applyFont="1" applyFill="1" applyBorder="1"/>
    <xf numFmtId="0" fontId="84" fillId="12" borderId="0" xfId="107" applyFont="1" applyFill="1" applyBorder="1"/>
    <xf numFmtId="177" fontId="77" fillId="12" borderId="0" xfId="107" applyNumberFormat="1" applyFont="1" applyFill="1" applyBorder="1"/>
    <xf numFmtId="167" fontId="77" fillId="12" borderId="0" xfId="107" applyNumberFormat="1" applyFont="1" applyFill="1" applyBorder="1"/>
    <xf numFmtId="177" fontId="91" fillId="0" borderId="0" xfId="107" applyNumberFormat="1" applyFont="1" applyFill="1" applyBorder="1"/>
    <xf numFmtId="0" fontId="35" fillId="2" borderId="0" xfId="0" applyFont="1" applyFill="1" applyAlignment="1" applyProtection="1">
      <alignment wrapText="1"/>
    </xf>
    <xf numFmtId="0" fontId="92" fillId="2" borderId="1" xfId="86" applyNumberFormat="1" applyFont="1" applyFill="1" applyBorder="1" applyAlignment="1" applyProtection="1">
      <alignment horizontal="center" vertical="center" wrapText="1"/>
      <protection locked="0"/>
    </xf>
    <xf numFmtId="176" fontId="92" fillId="2" borderId="1" xfId="86" applyNumberFormat="1" applyFont="1" applyFill="1" applyBorder="1" applyAlignment="1" applyProtection="1">
      <alignment horizontal="center" vertical="center" wrapText="1"/>
      <protection locked="0"/>
    </xf>
    <xf numFmtId="166" fontId="92" fillId="2" borderId="1" xfId="86" applyNumberFormat="1" applyFont="1" applyFill="1" applyBorder="1" applyAlignment="1" applyProtection="1">
      <alignment horizontal="center" vertical="center" wrapText="1"/>
      <protection locked="0"/>
    </xf>
    <xf numFmtId="0" fontId="92" fillId="2" borderId="1" xfId="0" applyFont="1" applyFill="1" applyBorder="1" applyAlignment="1" applyProtection="1">
      <alignment horizontal="center" vertical="center" wrapText="1"/>
      <protection locked="0"/>
    </xf>
    <xf numFmtId="0" fontId="92" fillId="5" borderId="1" xfId="95" applyFont="1" applyFill="1" applyBorder="1" applyAlignment="1" applyProtection="1">
      <alignment horizontal="center" vertical="center" wrapText="1"/>
      <protection locked="0"/>
    </xf>
    <xf numFmtId="0" fontId="92" fillId="5" borderId="1" xfId="86" applyNumberFormat="1" applyFont="1" applyFill="1" applyBorder="1" applyAlignment="1" applyProtection="1">
      <alignment horizontal="center" vertical="center" wrapText="1"/>
      <protection locked="0"/>
    </xf>
    <xf numFmtId="0" fontId="37" fillId="2" borderId="0" xfId="0" applyFont="1" applyFill="1" applyAlignment="1" applyProtection="1">
      <alignment wrapText="1"/>
      <protection locked="0"/>
    </xf>
    <xf numFmtId="1" fontId="68" fillId="5" borderId="1" xfId="95" applyNumberFormat="1" applyFont="1" applyFill="1" applyBorder="1" applyAlignment="1" applyProtection="1">
      <alignment horizontal="center" vertical="center" wrapText="1"/>
      <protection locked="0"/>
    </xf>
    <xf numFmtId="0" fontId="24" fillId="2" borderId="0" xfId="107" applyFont="1" applyFill="1" applyAlignment="1" applyProtection="1">
      <alignment wrapText="1"/>
    </xf>
    <xf numFmtId="0" fontId="15" fillId="2" borderId="0" xfId="107" applyFont="1" applyFill="1" applyAlignment="1" applyProtection="1">
      <alignment wrapText="1"/>
    </xf>
    <xf numFmtId="0" fontId="12" fillId="2" borderId="2" xfId="107" applyFont="1" applyFill="1" applyBorder="1" applyAlignment="1" applyProtection="1">
      <alignment horizontal="center" vertical="center" wrapText="1"/>
    </xf>
    <xf numFmtId="0" fontId="12" fillId="5" borderId="2" xfId="107" applyFont="1" applyFill="1" applyBorder="1" applyAlignment="1" applyProtection="1">
      <alignment horizontal="center" vertical="center" wrapText="1"/>
    </xf>
    <xf numFmtId="0" fontId="12" fillId="5" borderId="3" xfId="107" applyFont="1" applyFill="1" applyBorder="1" applyAlignment="1" applyProtection="1">
      <alignment horizontal="center" vertical="center" wrapText="1"/>
    </xf>
    <xf numFmtId="0" fontId="3" fillId="2" borderId="0" xfId="107" applyFont="1" applyFill="1" applyAlignment="1" applyProtection="1">
      <alignment wrapText="1"/>
    </xf>
    <xf numFmtId="0" fontId="68" fillId="2" borderId="4" xfId="107" applyFont="1" applyFill="1" applyBorder="1" applyAlignment="1" applyProtection="1">
      <alignment horizontal="center" vertical="center" wrapText="1"/>
      <protection locked="0"/>
    </xf>
    <xf numFmtId="2" fontId="68" fillId="2" borderId="4" xfId="107" applyNumberFormat="1" applyFont="1" applyFill="1" applyBorder="1" applyAlignment="1" applyProtection="1">
      <alignment horizontal="center" vertical="center" wrapText="1"/>
      <protection locked="0"/>
    </xf>
    <xf numFmtId="0" fontId="68" fillId="2" borderId="1" xfId="107" applyFont="1" applyFill="1" applyBorder="1" applyAlignment="1" applyProtection="1">
      <alignment horizontal="center" vertical="center" wrapText="1"/>
      <protection locked="0"/>
    </xf>
    <xf numFmtId="168" fontId="46" fillId="2" borderId="1" xfId="92" applyNumberFormat="1" applyFont="1" applyFill="1" applyBorder="1" applyAlignment="1" applyProtection="1">
      <alignment horizontal="center" vertical="center" wrapText="1"/>
      <protection locked="0"/>
    </xf>
    <xf numFmtId="2" fontId="68" fillId="2" borderId="1" xfId="107" applyNumberFormat="1" applyFont="1" applyFill="1" applyBorder="1" applyAlignment="1" applyProtection="1">
      <alignment horizontal="center" vertical="center" wrapText="1"/>
      <protection locked="0"/>
    </xf>
    <xf numFmtId="3" fontId="68" fillId="2" borderId="1" xfId="86" applyNumberFormat="1" applyFont="1" applyFill="1" applyBorder="1" applyAlignment="1" applyProtection="1">
      <alignment horizontal="center" vertical="center" wrapText="1"/>
      <protection locked="0"/>
    </xf>
    <xf numFmtId="0" fontId="68" fillId="0" borderId="1" xfId="107" applyFont="1" applyFill="1" applyBorder="1" applyAlignment="1" applyProtection="1">
      <alignment horizontal="center" vertical="center" wrapText="1"/>
      <protection locked="0"/>
    </xf>
    <xf numFmtId="0" fontId="3" fillId="2" borderId="1" xfId="107" applyFont="1" applyFill="1" applyBorder="1" applyAlignment="1" applyProtection="1">
      <alignment horizontal="center" vertical="center" wrapText="1"/>
      <protection locked="0"/>
    </xf>
    <xf numFmtId="0" fontId="3" fillId="2" borderId="7" xfId="107" applyFont="1" applyFill="1" applyBorder="1" applyAlignment="1" applyProtection="1">
      <alignment horizontal="center" vertical="center" wrapText="1"/>
      <protection locked="0"/>
    </xf>
    <xf numFmtId="0" fontId="3" fillId="2" borderId="0" xfId="107" applyFont="1" applyFill="1" applyAlignment="1" applyProtection="1">
      <alignment horizontal="center" vertical="center" wrapText="1"/>
      <protection locked="0"/>
    </xf>
    <xf numFmtId="176" fontId="22" fillId="2" borderId="4" xfId="107" applyNumberFormat="1" applyFont="1" applyFill="1" applyBorder="1" applyAlignment="1" applyProtection="1">
      <alignment wrapText="1"/>
      <protection locked="0"/>
    </xf>
    <xf numFmtId="176" fontId="20" fillId="2" borderId="4" xfId="107" applyNumberFormat="1" applyFont="1" applyFill="1" applyBorder="1" applyAlignment="1" applyProtection="1">
      <alignment wrapText="1"/>
      <protection locked="0"/>
    </xf>
    <xf numFmtId="0" fontId="21" fillId="2" borderId="0" xfId="107" applyFont="1" applyFill="1" applyAlignment="1" applyProtection="1">
      <alignment wrapText="1"/>
      <protection locked="0"/>
    </xf>
    <xf numFmtId="164" fontId="93" fillId="0" borderId="0" xfId="0" applyNumberFormat="1" applyFont="1"/>
    <xf numFmtId="0" fontId="17" fillId="2" borderId="0" xfId="107" applyFont="1" applyFill="1" applyAlignment="1" applyProtection="1">
      <alignment wrapText="1"/>
    </xf>
    <xf numFmtId="0" fontId="12" fillId="2" borderId="3" xfId="107" applyFont="1" applyFill="1" applyBorder="1" applyAlignment="1" applyProtection="1">
      <alignment horizontal="center" vertical="center" wrapText="1"/>
    </xf>
    <xf numFmtId="0" fontId="23" fillId="2" borderId="0" xfId="107" applyFont="1" applyFill="1" applyAlignment="1" applyProtection="1">
      <alignment wrapText="1"/>
      <protection locked="0"/>
    </xf>
    <xf numFmtId="0" fontId="39" fillId="2" borderId="0" xfId="107" applyFont="1" applyFill="1" applyAlignment="1" applyProtection="1">
      <alignment wrapText="1"/>
    </xf>
    <xf numFmtId="0" fontId="12" fillId="13" borderId="8" xfId="95" applyFont="1" applyFill="1" applyBorder="1" applyAlignment="1" applyProtection="1">
      <alignment horizontal="center" vertical="center" wrapText="1"/>
    </xf>
    <xf numFmtId="0" fontId="68" fillId="13" borderId="4" xfId="95" applyFont="1" applyFill="1" applyBorder="1" applyAlignment="1" applyProtection="1">
      <alignment horizontal="center" vertical="center" wrapText="1"/>
      <protection locked="0"/>
    </xf>
    <xf numFmtId="0" fontId="68" fillId="13" borderId="9" xfId="95" applyFont="1" applyFill="1" applyBorder="1" applyAlignment="1" applyProtection="1">
      <alignment horizontal="center" vertical="center" wrapText="1"/>
      <protection locked="0"/>
    </xf>
    <xf numFmtId="0" fontId="68" fillId="13" borderId="5" xfId="86" applyNumberFormat="1" applyFont="1" applyFill="1" applyBorder="1" applyAlignment="1" applyProtection="1">
      <alignment horizontal="center" vertical="center" wrapText="1"/>
      <protection locked="0"/>
    </xf>
    <xf numFmtId="0" fontId="68" fillId="13" borderId="1" xfId="95" applyFont="1" applyFill="1" applyBorder="1" applyAlignment="1" applyProtection="1">
      <alignment horizontal="center" vertical="center" wrapText="1"/>
      <protection locked="0"/>
    </xf>
    <xf numFmtId="0" fontId="68" fillId="13" borderId="10" xfId="95" applyFont="1" applyFill="1" applyBorder="1" applyAlignment="1" applyProtection="1">
      <alignment horizontal="center" vertical="center" wrapText="1"/>
      <protection locked="0"/>
    </xf>
    <xf numFmtId="0" fontId="68" fillId="13" borderId="6" xfId="86" applyNumberFormat="1" applyFont="1" applyFill="1" applyBorder="1" applyAlignment="1" applyProtection="1">
      <alignment horizontal="center" vertical="center" wrapText="1"/>
      <protection locked="0"/>
    </xf>
    <xf numFmtId="0" fontId="68" fillId="13" borderId="1" xfId="86" applyNumberFormat="1" applyFont="1" applyFill="1" applyBorder="1" applyAlignment="1" applyProtection="1">
      <alignment horizontal="center" vertical="center" wrapText="1"/>
      <protection locked="0"/>
    </xf>
    <xf numFmtId="176" fontId="14" fillId="2" borderId="4" xfId="107" applyNumberFormat="1" applyFont="1" applyFill="1" applyBorder="1" applyAlignment="1" applyProtection="1">
      <alignment wrapText="1"/>
      <protection locked="0"/>
    </xf>
    <xf numFmtId="0" fontId="35" fillId="2" borderId="0" xfId="107" applyFont="1" applyFill="1" applyAlignment="1" applyProtection="1">
      <alignment wrapText="1"/>
    </xf>
    <xf numFmtId="0" fontId="23" fillId="2" borderId="0" xfId="107" applyFont="1" applyFill="1" applyAlignment="1" applyProtection="1">
      <alignment wrapText="1"/>
    </xf>
    <xf numFmtId="176" fontId="94" fillId="14" borderId="1" xfId="86" applyNumberFormat="1" applyFont="1" applyFill="1" applyBorder="1" applyAlignment="1" applyProtection="1">
      <alignment horizontal="center" vertical="center" wrapText="1"/>
      <protection locked="0"/>
    </xf>
    <xf numFmtId="0" fontId="68" fillId="4" borderId="4" xfId="95" applyFont="1" applyFill="1" applyBorder="1" applyAlignment="1" applyProtection="1">
      <alignment horizontal="center" vertical="center" wrapText="1"/>
      <protection locked="0"/>
    </xf>
    <xf numFmtId="0" fontId="68" fillId="4" borderId="4" xfId="86" applyNumberFormat="1" applyFont="1" applyFill="1" applyBorder="1" applyAlignment="1" applyProtection="1">
      <alignment horizontal="center" vertical="center" wrapText="1"/>
      <protection locked="0"/>
    </xf>
    <xf numFmtId="0" fontId="68" fillId="4" borderId="5" xfId="86" applyNumberFormat="1" applyFont="1" applyFill="1" applyBorder="1" applyAlignment="1" applyProtection="1">
      <alignment horizontal="center" vertical="center" wrapText="1"/>
      <protection locked="0"/>
    </xf>
    <xf numFmtId="0" fontId="3" fillId="0" borderId="6" xfId="0" applyFont="1" applyFill="1" applyBorder="1" applyAlignment="1">
      <alignment horizontal="center" vertical="center" wrapText="1"/>
    </xf>
    <xf numFmtId="0" fontId="68" fillId="0" borderId="1" xfId="0" applyFont="1" applyFill="1" applyBorder="1" applyAlignment="1" applyProtection="1">
      <alignment horizontal="center" vertical="center" wrapText="1"/>
    </xf>
    <xf numFmtId="2" fontId="68" fillId="0" borderId="1" xfId="0" applyNumberFormat="1" applyFont="1" applyFill="1" applyBorder="1" applyAlignment="1" applyProtection="1">
      <alignment horizontal="center" vertical="center" wrapText="1"/>
    </xf>
    <xf numFmtId="0" fontId="95" fillId="2" borderId="1" xfId="0" applyFont="1" applyFill="1" applyBorder="1" applyAlignment="1" applyProtection="1">
      <alignment horizontal="center" vertical="center" wrapText="1"/>
    </xf>
    <xf numFmtId="0" fontId="68" fillId="2" borderId="1" xfId="0" applyFont="1" applyFill="1" applyBorder="1" applyAlignment="1" applyProtection="1">
      <alignment horizontal="center" vertical="center" wrapText="1"/>
    </xf>
    <xf numFmtId="0" fontId="3" fillId="2" borderId="1" xfId="0" applyFont="1" applyFill="1" applyBorder="1" applyAlignment="1">
      <alignment vertical="center" wrapText="1"/>
    </xf>
    <xf numFmtId="1" fontId="3" fillId="2" borderId="1" xfId="95" applyNumberFormat="1" applyFont="1" applyFill="1" applyBorder="1" applyAlignment="1">
      <alignment horizontal="center" vertical="center" wrapText="1"/>
    </xf>
    <xf numFmtId="0" fontId="3" fillId="0" borderId="1" xfId="0" applyFont="1" applyFill="1" applyBorder="1" applyAlignment="1">
      <alignment wrapText="1"/>
    </xf>
    <xf numFmtId="0" fontId="68" fillId="0" borderId="1" xfId="0" applyFont="1" applyFill="1" applyBorder="1" applyAlignment="1" applyProtection="1">
      <alignment horizontal="center" vertical="center" wrapText="1"/>
      <protection locked="0"/>
    </xf>
    <xf numFmtId="0" fontId="68" fillId="0" borderId="1" xfId="86" applyNumberFormat="1" applyFont="1" applyFill="1" applyBorder="1" applyAlignment="1" applyProtection="1">
      <alignment horizontal="center" vertical="center" wrapText="1"/>
      <protection locked="0"/>
    </xf>
    <xf numFmtId="0" fontId="68" fillId="0" borderId="4" xfId="0" applyFont="1" applyFill="1" applyBorder="1" applyAlignment="1" applyProtection="1">
      <alignment horizontal="center" vertical="center" wrapText="1"/>
      <protection locked="0"/>
    </xf>
    <xf numFmtId="2" fontId="68" fillId="0" borderId="1" xfId="0" applyNumberFormat="1" applyFont="1" applyFill="1" applyBorder="1" applyAlignment="1" applyProtection="1">
      <alignment horizontal="center" vertical="center" wrapText="1"/>
      <protection locked="0"/>
    </xf>
    <xf numFmtId="0" fontId="68" fillId="0" borderId="1" xfId="95" applyFont="1" applyFill="1" applyBorder="1" applyAlignment="1" applyProtection="1">
      <alignment horizontal="center" vertical="center" wrapText="1"/>
      <protection locked="0"/>
    </xf>
    <xf numFmtId="0" fontId="95" fillId="0" borderId="1" xfId="0" applyFont="1" applyFill="1" applyBorder="1" applyAlignment="1" applyProtection="1">
      <alignment horizontal="center" vertical="center" wrapText="1"/>
    </xf>
    <xf numFmtId="176" fontId="95" fillId="15" borderId="1" xfId="86" applyNumberFormat="1" applyFont="1" applyFill="1" applyBorder="1" applyAlignment="1">
      <alignment horizontal="justify" vertical="center" wrapText="1"/>
    </xf>
    <xf numFmtId="0" fontId="68" fillId="0" borderId="1" xfId="0" applyFont="1" applyFill="1" applyBorder="1" applyAlignment="1">
      <alignment horizontal="justify" vertical="center" wrapText="1"/>
    </xf>
    <xf numFmtId="0" fontId="41" fillId="2" borderId="0" xfId="107" applyFont="1" applyFill="1" applyAlignment="1" applyProtection="1">
      <alignment wrapText="1"/>
    </xf>
    <xf numFmtId="0" fontId="21" fillId="2" borderId="0" xfId="107" applyFont="1" applyFill="1" applyAlignment="1" applyProtection="1">
      <alignment wrapText="1"/>
    </xf>
    <xf numFmtId="177" fontId="85" fillId="16" borderId="44" xfId="8" applyNumberFormat="1" applyFont="1" applyFill="1" applyBorder="1"/>
    <xf numFmtId="0" fontId="80" fillId="0" borderId="0" xfId="107" applyFont="1" applyFill="1" applyBorder="1" applyAlignment="1">
      <alignment horizontal="center" vertical="center"/>
    </xf>
    <xf numFmtId="0" fontId="80" fillId="0" borderId="0" xfId="107" applyFont="1" applyFill="1" applyBorder="1" applyAlignment="1">
      <alignment horizontal="center" vertical="center" wrapText="1"/>
    </xf>
    <xf numFmtId="0" fontId="68" fillId="13" borderId="11" xfId="95" applyFont="1" applyFill="1" applyBorder="1" applyAlignment="1" applyProtection="1">
      <alignment horizontal="center" vertical="center" wrapText="1"/>
      <protection locked="0"/>
    </xf>
    <xf numFmtId="0" fontId="68" fillId="13" borderId="12" xfId="95" applyFont="1" applyFill="1" applyBorder="1" applyAlignment="1" applyProtection="1">
      <alignment horizontal="center" vertical="center" wrapText="1"/>
      <protection locked="0"/>
    </xf>
    <xf numFmtId="0" fontId="68" fillId="13" borderId="3" xfId="86" applyNumberFormat="1" applyFont="1" applyFill="1" applyBorder="1" applyAlignment="1" applyProtection="1">
      <alignment horizontal="center" vertical="center" wrapText="1"/>
      <protection locked="0"/>
    </xf>
    <xf numFmtId="0" fontId="68" fillId="13" borderId="2" xfId="95" applyFont="1" applyFill="1" applyBorder="1" applyAlignment="1" applyProtection="1">
      <alignment horizontal="center" vertical="center" wrapText="1"/>
      <protection locked="0"/>
    </xf>
    <xf numFmtId="0" fontId="68" fillId="13" borderId="13" xfId="95" applyFont="1" applyFill="1" applyBorder="1" applyAlignment="1" applyProtection="1">
      <alignment horizontal="center" vertical="center" wrapText="1"/>
      <protection locked="0"/>
    </xf>
    <xf numFmtId="0" fontId="68" fillId="13" borderId="14" xfId="95" applyFont="1" applyFill="1" applyBorder="1" applyAlignment="1" applyProtection="1">
      <alignment horizontal="center" vertical="center" wrapText="1"/>
      <protection locked="0"/>
    </xf>
    <xf numFmtId="0" fontId="68" fillId="13" borderId="7" xfId="95" applyFont="1" applyFill="1" applyBorder="1" applyAlignment="1" applyProtection="1">
      <alignment horizontal="center" vertical="center" wrapText="1"/>
      <protection locked="0"/>
    </xf>
    <xf numFmtId="0" fontId="12" fillId="2" borderId="15" xfId="107" applyFont="1" applyFill="1" applyBorder="1" applyAlignment="1" applyProtection="1">
      <alignment horizontal="center" vertical="center" wrapText="1"/>
    </xf>
    <xf numFmtId="0" fontId="12" fillId="2" borderId="15" xfId="95" applyFont="1" applyFill="1" applyBorder="1" applyAlignment="1" applyProtection="1">
      <alignment horizontal="center" vertical="center" wrapText="1"/>
    </xf>
    <xf numFmtId="0" fontId="12" fillId="2" borderId="16" xfId="107" applyFont="1" applyFill="1" applyBorder="1" applyAlignment="1" applyProtection="1">
      <alignment horizontal="center" vertical="center" wrapText="1"/>
    </xf>
    <xf numFmtId="176" fontId="70" fillId="17" borderId="1" xfId="86" applyNumberFormat="1" applyFont="1" applyFill="1" applyBorder="1" applyAlignment="1" applyProtection="1">
      <alignment horizontal="center" vertical="center" wrapText="1"/>
      <protection locked="0"/>
    </xf>
    <xf numFmtId="0" fontId="95" fillId="5" borderId="1" xfId="0" applyFont="1" applyFill="1" applyBorder="1" applyAlignment="1" applyProtection="1">
      <alignment horizontal="center" vertical="center" wrapText="1"/>
    </xf>
    <xf numFmtId="0" fontId="68" fillId="5" borderId="7" xfId="95"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0" xfId="0" applyProtection="1"/>
    <xf numFmtId="0" fontId="0" fillId="0" borderId="0" xfId="0" applyProtection="1">
      <protection locked="0"/>
    </xf>
    <xf numFmtId="0" fontId="12" fillId="2" borderId="11" xfId="107" applyFont="1" applyFill="1" applyBorder="1" applyAlignment="1" applyProtection="1">
      <alignment horizontal="center" vertical="center" wrapText="1"/>
      <protection hidden="1"/>
    </xf>
    <xf numFmtId="0" fontId="12" fillId="2" borderId="2" xfId="107" applyFont="1" applyFill="1" applyBorder="1" applyAlignment="1" applyProtection="1">
      <alignment horizontal="center" vertical="center" wrapText="1"/>
      <protection hidden="1"/>
    </xf>
    <xf numFmtId="0" fontId="12" fillId="2" borderId="2" xfId="95" applyFont="1" applyFill="1" applyBorder="1" applyAlignment="1" applyProtection="1">
      <alignment horizontal="center" vertical="center" wrapText="1"/>
      <protection hidden="1"/>
    </xf>
    <xf numFmtId="0" fontId="12" fillId="2" borderId="2" xfId="1" applyFont="1" applyFill="1" applyBorder="1" applyAlignment="1" applyProtection="1">
      <alignment horizontal="center" vertical="center" wrapText="1"/>
      <protection hidden="1"/>
    </xf>
    <xf numFmtId="0" fontId="96" fillId="2" borderId="2" xfId="1" applyFont="1" applyFill="1" applyBorder="1" applyAlignment="1" applyProtection="1">
      <alignment horizontal="center" vertical="center" wrapText="1"/>
      <protection hidden="1"/>
    </xf>
    <xf numFmtId="0" fontId="96" fillId="2" borderId="2" xfId="1" applyFont="1" applyFill="1" applyBorder="1" applyAlignment="1" applyProtection="1">
      <alignment horizontal="center" vertical="top" wrapText="1"/>
      <protection hidden="1"/>
    </xf>
    <xf numFmtId="0" fontId="38" fillId="2" borderId="17" xfId="95" applyNumberFormat="1" applyFont="1" applyFill="1" applyBorder="1" applyAlignment="1" applyProtection="1">
      <alignment vertical="center" wrapText="1"/>
      <protection hidden="1"/>
    </xf>
    <xf numFmtId="0" fontId="38" fillId="2" borderId="4" xfId="95" applyNumberFormat="1" applyFont="1" applyFill="1" applyBorder="1" applyAlignment="1" applyProtection="1">
      <alignment horizontal="center" vertical="center" wrapText="1"/>
      <protection hidden="1"/>
    </xf>
    <xf numFmtId="0" fontId="38" fillId="2" borderId="4" xfId="107" applyNumberFormat="1" applyFont="1" applyFill="1" applyBorder="1" applyAlignment="1" applyProtection="1">
      <alignment horizontal="center" vertical="center" wrapText="1"/>
      <protection hidden="1"/>
    </xf>
    <xf numFmtId="0" fontId="70" fillId="2" borderId="4" xfId="86" applyNumberFormat="1" applyFont="1" applyFill="1" applyBorder="1" applyAlignment="1" applyProtection="1">
      <alignment horizontal="center" vertical="center" wrapText="1"/>
      <protection hidden="1"/>
    </xf>
    <xf numFmtId="0" fontId="73" fillId="2" borderId="4" xfId="86" applyNumberFormat="1" applyFont="1" applyFill="1" applyBorder="1" applyAlignment="1" applyProtection="1">
      <alignment horizontal="center" vertical="center" wrapText="1"/>
      <protection hidden="1"/>
    </xf>
    <xf numFmtId="0" fontId="68" fillId="2" borderId="4" xfId="86" applyNumberFormat="1" applyFont="1" applyFill="1" applyBorder="1" applyAlignment="1" applyProtection="1">
      <alignment horizontal="center" vertical="center" wrapText="1"/>
      <protection hidden="1"/>
    </xf>
    <xf numFmtId="176" fontId="68" fillId="2" borderId="4" xfId="86" applyNumberFormat="1" applyFont="1" applyFill="1" applyBorder="1" applyAlignment="1" applyProtection="1">
      <alignment horizontal="center" vertical="center" wrapText="1"/>
      <protection hidden="1"/>
    </xf>
    <xf numFmtId="176" fontId="97" fillId="2" borderId="4" xfId="86" applyNumberFormat="1" applyFont="1" applyFill="1" applyBorder="1" applyAlignment="1" applyProtection="1">
      <alignment horizontal="center" vertical="center" wrapText="1"/>
      <protection hidden="1"/>
    </xf>
    <xf numFmtId="0" fontId="70" fillId="2" borderId="1" xfId="86" applyNumberFormat="1" applyFont="1" applyFill="1" applyBorder="1" applyAlignment="1" applyProtection="1">
      <alignment horizontal="center" vertical="center" wrapText="1"/>
      <protection hidden="1"/>
    </xf>
    <xf numFmtId="0" fontId="98" fillId="2" borderId="1" xfId="86" applyNumberFormat="1" applyFont="1" applyFill="1" applyBorder="1" applyAlignment="1" applyProtection="1">
      <alignment horizontal="center" vertical="center" wrapText="1"/>
      <protection hidden="1"/>
    </xf>
    <xf numFmtId="0" fontId="68" fillId="2" borderId="1" xfId="86" applyNumberFormat="1" applyFont="1" applyFill="1" applyBorder="1" applyAlignment="1" applyProtection="1">
      <alignment horizontal="center" vertical="center" wrapText="1"/>
      <protection hidden="1"/>
    </xf>
    <xf numFmtId="176" fontId="68" fillId="2" borderId="1" xfId="86" applyNumberFormat="1" applyFont="1" applyFill="1" applyBorder="1" applyAlignment="1" applyProtection="1">
      <alignment horizontal="center" vertical="center" wrapText="1"/>
      <protection hidden="1"/>
    </xf>
    <xf numFmtId="176" fontId="97" fillId="18" borderId="1" xfId="86" applyNumberFormat="1" applyFont="1" applyFill="1" applyBorder="1" applyAlignment="1" applyProtection="1">
      <alignment horizontal="center" vertical="center" wrapText="1"/>
      <protection hidden="1"/>
    </xf>
    <xf numFmtId="176" fontId="97" fillId="2" borderId="1" xfId="86" applyNumberFormat="1" applyFont="1" applyFill="1" applyBorder="1" applyAlignment="1" applyProtection="1">
      <alignment horizontal="center" vertical="center" wrapText="1"/>
      <protection hidden="1"/>
    </xf>
    <xf numFmtId="0" fontId="73" fillId="2" borderId="1" xfId="86" applyNumberFormat="1" applyFont="1" applyFill="1" applyBorder="1" applyAlignment="1" applyProtection="1">
      <alignment horizontal="center" vertical="center" wrapText="1"/>
      <protection hidden="1"/>
    </xf>
    <xf numFmtId="176" fontId="20" fillId="2" borderId="4" xfId="107" applyNumberFormat="1" applyFont="1" applyFill="1" applyBorder="1" applyAlignment="1" applyProtection="1">
      <alignment wrapText="1"/>
      <protection hidden="1"/>
    </xf>
    <xf numFmtId="0" fontId="3" fillId="2" borderId="0" xfId="107" applyFont="1" applyFill="1" applyAlignment="1" applyProtection="1">
      <alignment wrapText="1"/>
      <protection hidden="1"/>
    </xf>
    <xf numFmtId="0" fontId="75" fillId="2" borderId="2" xfId="1" applyFont="1" applyFill="1" applyBorder="1" applyAlignment="1" applyProtection="1">
      <alignment horizontal="center" vertical="center" wrapText="1"/>
      <protection hidden="1"/>
    </xf>
    <xf numFmtId="0" fontId="3" fillId="2" borderId="17" xfId="95" applyFont="1" applyFill="1" applyBorder="1" applyAlignment="1" applyProtection="1">
      <alignment horizontal="center" vertical="center" wrapText="1"/>
      <protection hidden="1"/>
    </xf>
    <xf numFmtId="0" fontId="3" fillId="2" borderId="4" xfId="95" applyFont="1" applyFill="1" applyBorder="1" applyAlignment="1" applyProtection="1">
      <alignment horizontal="center" vertical="center" wrapText="1"/>
      <protection hidden="1"/>
    </xf>
    <xf numFmtId="0" fontId="3" fillId="2" borderId="4" xfId="107" applyFont="1" applyFill="1" applyBorder="1" applyAlignment="1" applyProtection="1">
      <alignment horizontal="center" vertical="center" wrapText="1"/>
      <protection hidden="1"/>
    </xf>
    <xf numFmtId="176" fontId="67" fillId="2" borderId="4" xfId="86" applyNumberFormat="1" applyFont="1" applyFill="1" applyBorder="1" applyAlignment="1" applyProtection="1">
      <alignment horizontal="center" vertical="center" wrapText="1"/>
      <protection hidden="1"/>
    </xf>
    <xf numFmtId="1" fontId="68" fillId="2" borderId="4" xfId="86" applyNumberFormat="1" applyFont="1" applyFill="1" applyBorder="1" applyAlignment="1" applyProtection="1">
      <alignment horizontal="center" vertical="center" wrapText="1"/>
      <protection hidden="1"/>
    </xf>
    <xf numFmtId="0" fontId="68" fillId="2" borderId="4" xfId="86" applyNumberFormat="1" applyFont="1" applyFill="1" applyBorder="1" applyAlignment="1" applyProtection="1">
      <alignment horizontal="center" vertical="center"/>
      <protection hidden="1"/>
    </xf>
    <xf numFmtId="176" fontId="70" fillId="2" borderId="4" xfId="86" applyNumberFormat="1" applyFont="1" applyFill="1" applyBorder="1" applyAlignment="1" applyProtection="1">
      <alignment horizontal="center" vertical="center" wrapText="1"/>
      <protection hidden="1"/>
    </xf>
    <xf numFmtId="0" fontId="3" fillId="2" borderId="13" xfId="95" applyFont="1" applyFill="1" applyBorder="1" applyAlignment="1" applyProtection="1">
      <alignment horizontal="center" vertical="center" wrapText="1"/>
      <protection hidden="1"/>
    </xf>
    <xf numFmtId="0" fontId="3" fillId="2" borderId="1" xfId="95" applyFont="1" applyFill="1" applyBorder="1" applyAlignment="1" applyProtection="1">
      <alignment horizontal="center" vertical="center" wrapText="1"/>
      <protection hidden="1"/>
    </xf>
    <xf numFmtId="0" fontId="3" fillId="2" borderId="1" xfId="107" applyFont="1" applyFill="1" applyBorder="1" applyAlignment="1" applyProtection="1">
      <alignment horizontal="center" vertical="center" wrapText="1"/>
      <protection hidden="1"/>
    </xf>
    <xf numFmtId="176" fontId="99" fillId="2" borderId="1" xfId="86" applyNumberFormat="1" applyFont="1" applyFill="1" applyBorder="1" applyAlignment="1" applyProtection="1">
      <alignment horizontal="center" vertical="center" wrapText="1"/>
      <protection hidden="1"/>
    </xf>
    <xf numFmtId="1" fontId="68" fillId="2" borderId="1" xfId="86" applyNumberFormat="1" applyFont="1" applyFill="1" applyBorder="1" applyAlignment="1" applyProtection="1">
      <alignment horizontal="center" vertical="center" wrapText="1"/>
      <protection hidden="1"/>
    </xf>
    <xf numFmtId="0" fontId="68" fillId="2" borderId="1" xfId="86" applyNumberFormat="1" applyFont="1" applyFill="1" applyBorder="1" applyAlignment="1" applyProtection="1">
      <alignment vertical="center" wrapText="1"/>
      <protection hidden="1"/>
    </xf>
    <xf numFmtId="176" fontId="70" fillId="2" borderId="1" xfId="86" applyNumberFormat="1" applyFont="1" applyFill="1" applyBorder="1" applyAlignment="1" applyProtection="1">
      <alignment horizontal="center" vertical="center" wrapText="1"/>
      <protection hidden="1"/>
    </xf>
    <xf numFmtId="0" fontId="100" fillId="0" borderId="1" xfId="107" applyFont="1" applyFill="1" applyBorder="1" applyAlignment="1" applyProtection="1">
      <alignment vertical="center" wrapText="1"/>
      <protection hidden="1"/>
    </xf>
    <xf numFmtId="176" fontId="68" fillId="0" borderId="1" xfId="86" applyNumberFormat="1" applyFont="1" applyFill="1" applyBorder="1" applyAlignment="1" applyProtection="1">
      <alignment horizontal="center" vertical="center" wrapText="1"/>
      <protection hidden="1"/>
    </xf>
    <xf numFmtId="0" fontId="68" fillId="0" borderId="1" xfId="107" applyFont="1" applyFill="1" applyBorder="1" applyAlignment="1" applyProtection="1">
      <alignment vertical="center" wrapText="1"/>
      <protection hidden="1"/>
    </xf>
    <xf numFmtId="176" fontId="67" fillId="2" borderId="1" xfId="86" applyNumberFormat="1" applyFont="1" applyFill="1" applyBorder="1" applyAlignment="1" applyProtection="1">
      <alignment horizontal="center" vertical="center" wrapText="1"/>
      <protection hidden="1"/>
    </xf>
    <xf numFmtId="0" fontId="68" fillId="2" borderId="1" xfId="86" applyNumberFormat="1" applyFont="1" applyFill="1" applyBorder="1" applyAlignment="1" applyProtection="1">
      <alignment vertical="top" wrapText="1"/>
      <protection hidden="1"/>
    </xf>
    <xf numFmtId="176" fontId="70" fillId="17" borderId="1" xfId="86" applyNumberFormat="1" applyFont="1" applyFill="1" applyBorder="1" applyAlignment="1" applyProtection="1">
      <alignment horizontal="center" vertical="center" wrapText="1"/>
      <protection hidden="1"/>
    </xf>
    <xf numFmtId="176" fontId="22" fillId="2" borderId="4" xfId="107" applyNumberFormat="1" applyFont="1" applyFill="1" applyBorder="1" applyAlignment="1" applyProtection="1">
      <alignment wrapText="1"/>
      <protection hidden="1"/>
    </xf>
    <xf numFmtId="0" fontId="101" fillId="2" borderId="0" xfId="107" applyFont="1" applyFill="1" applyAlignment="1" applyProtection="1">
      <alignment wrapText="1"/>
      <protection hidden="1"/>
    </xf>
    <xf numFmtId="177" fontId="102" fillId="2" borderId="0" xfId="3" applyNumberFormat="1" applyFont="1" applyFill="1" applyAlignment="1" applyProtection="1">
      <alignment horizontal="center" vertical="center" wrapText="1"/>
      <protection hidden="1"/>
    </xf>
    <xf numFmtId="177" fontId="102" fillId="2" borderId="0" xfId="3" applyNumberFormat="1" applyFont="1" applyFill="1" applyAlignment="1" applyProtection="1">
      <alignment wrapText="1"/>
      <protection hidden="1"/>
    </xf>
    <xf numFmtId="164" fontId="93" fillId="0" borderId="0" xfId="0" applyNumberFormat="1" applyFont="1" applyProtection="1">
      <protection hidden="1"/>
    </xf>
    <xf numFmtId="176" fontId="21" fillId="2" borderId="0" xfId="107" applyNumberFormat="1" applyFont="1" applyFill="1" applyAlignment="1" applyProtection="1">
      <alignment wrapText="1"/>
      <protection hidden="1"/>
    </xf>
    <xf numFmtId="176" fontId="73" fillId="2" borderId="4" xfId="86" applyNumberFormat="1" applyFont="1" applyFill="1" applyBorder="1" applyAlignment="1" applyProtection="1">
      <alignment horizontal="center" vertical="center" wrapText="1"/>
      <protection hidden="1"/>
    </xf>
    <xf numFmtId="176" fontId="69" fillId="2" borderId="4" xfId="86" applyNumberFormat="1" applyFont="1" applyFill="1" applyBorder="1" applyAlignment="1" applyProtection="1">
      <alignment horizontal="center" vertical="center" wrapText="1"/>
      <protection hidden="1"/>
    </xf>
    <xf numFmtId="176" fontId="69" fillId="2" borderId="1" xfId="86" applyNumberFormat="1" applyFont="1" applyFill="1" applyBorder="1" applyAlignment="1" applyProtection="1">
      <alignment horizontal="center" vertical="center" wrapText="1"/>
      <protection hidden="1"/>
    </xf>
    <xf numFmtId="0" fontId="68" fillId="2" borderId="1" xfId="86" applyNumberFormat="1" applyFont="1" applyFill="1" applyBorder="1" applyAlignment="1" applyProtection="1">
      <alignment horizontal="center" vertical="center"/>
      <protection hidden="1"/>
    </xf>
    <xf numFmtId="176" fontId="73" fillId="2" borderId="1" xfId="86" applyNumberFormat="1" applyFont="1" applyFill="1" applyBorder="1" applyAlignment="1" applyProtection="1">
      <alignment horizontal="center" vertical="center" wrapText="1"/>
      <protection hidden="1"/>
    </xf>
    <xf numFmtId="176" fontId="69" fillId="13" borderId="1" xfId="86" applyNumberFormat="1" applyFont="1" applyFill="1" applyBorder="1" applyAlignment="1" applyProtection="1">
      <alignment horizontal="center" vertical="center" wrapText="1"/>
      <protection hidden="1"/>
    </xf>
    <xf numFmtId="176" fontId="69" fillId="19" borderId="1" xfId="86" applyNumberFormat="1" applyFont="1" applyFill="1" applyBorder="1" applyAlignment="1" applyProtection="1">
      <alignment horizontal="center" vertical="center" wrapText="1"/>
      <protection hidden="1"/>
    </xf>
    <xf numFmtId="166" fontId="3" fillId="2" borderId="0" xfId="107" applyNumberFormat="1" applyFont="1" applyFill="1" applyAlignment="1" applyProtection="1">
      <alignment wrapText="1"/>
      <protection hidden="1"/>
    </xf>
    <xf numFmtId="0" fontId="12" fillId="2" borderId="0" xfId="107" applyFont="1" applyFill="1" applyAlignment="1" applyProtection="1">
      <alignment wrapText="1"/>
      <protection hidden="1"/>
    </xf>
    <xf numFmtId="0" fontId="102" fillId="2" borderId="0" xfId="107" applyFont="1" applyFill="1" applyAlignment="1" applyProtection="1">
      <alignment wrapText="1"/>
      <protection hidden="1"/>
    </xf>
    <xf numFmtId="171" fontId="103" fillId="2" borderId="0" xfId="3" applyFont="1" applyFill="1" applyAlignment="1" applyProtection="1">
      <alignment wrapText="1"/>
      <protection hidden="1"/>
    </xf>
    <xf numFmtId="176" fontId="100" fillId="2" borderId="4" xfId="86" applyNumberFormat="1" applyFont="1" applyFill="1" applyBorder="1" applyAlignment="1" applyProtection="1">
      <alignment horizontal="center" vertical="center" wrapText="1"/>
      <protection hidden="1"/>
    </xf>
    <xf numFmtId="176" fontId="100" fillId="2" borderId="1" xfId="86" applyNumberFormat="1" applyFont="1" applyFill="1" applyBorder="1" applyAlignment="1" applyProtection="1">
      <alignment horizontal="center" vertical="center" wrapText="1"/>
      <protection hidden="1"/>
    </xf>
    <xf numFmtId="176" fontId="67" fillId="19" borderId="1" xfId="86" applyNumberFormat="1" applyFont="1" applyFill="1" applyBorder="1" applyAlignment="1" applyProtection="1">
      <alignment horizontal="center" vertical="center" wrapText="1"/>
      <protection hidden="1"/>
    </xf>
    <xf numFmtId="176" fontId="67" fillId="14" borderId="1" xfId="86" applyNumberFormat="1" applyFont="1" applyFill="1" applyBorder="1" applyAlignment="1" applyProtection="1">
      <alignment horizontal="center" vertical="center" wrapText="1"/>
      <protection hidden="1"/>
    </xf>
    <xf numFmtId="168" fontId="102" fillId="2" borderId="0" xfId="107" applyNumberFormat="1" applyFont="1" applyFill="1" applyAlignment="1" applyProtection="1">
      <alignment horizontal="center" vertical="center" wrapText="1"/>
      <protection hidden="1"/>
    </xf>
    <xf numFmtId="176" fontId="3" fillId="2" borderId="0" xfId="107" applyNumberFormat="1" applyFont="1" applyFill="1" applyAlignment="1" applyProtection="1">
      <alignment wrapText="1"/>
      <protection hidden="1"/>
    </xf>
    <xf numFmtId="0" fontId="3" fillId="2" borderId="13" xfId="107" applyFont="1" applyFill="1" applyBorder="1" applyAlignment="1" applyProtection="1">
      <alignment wrapText="1"/>
      <protection hidden="1"/>
    </xf>
    <xf numFmtId="0" fontId="3" fillId="2" borderId="1" xfId="107" applyFont="1" applyFill="1" applyBorder="1" applyAlignment="1" applyProtection="1">
      <alignment wrapText="1"/>
      <protection hidden="1"/>
    </xf>
    <xf numFmtId="176" fontId="104" fillId="2" borderId="1" xfId="86" applyNumberFormat="1" applyFont="1" applyFill="1" applyBorder="1" applyAlignment="1" applyProtection="1">
      <alignment horizontal="center" vertical="center" wrapText="1"/>
      <protection hidden="1"/>
    </xf>
    <xf numFmtId="176" fontId="19" fillId="2" borderId="4" xfId="107" applyNumberFormat="1" applyFont="1" applyFill="1" applyBorder="1" applyAlignment="1" applyProtection="1">
      <alignment wrapText="1"/>
      <protection hidden="1"/>
    </xf>
    <xf numFmtId="168" fontId="105" fillId="2" borderId="0" xfId="107" applyNumberFormat="1" applyFont="1" applyFill="1" applyAlignment="1" applyProtection="1">
      <alignment horizontal="center" vertical="center" wrapText="1"/>
      <protection hidden="1"/>
    </xf>
    <xf numFmtId="168" fontId="19" fillId="2" borderId="0" xfId="107" applyNumberFormat="1" applyFont="1" applyFill="1" applyAlignment="1" applyProtection="1">
      <alignment wrapText="1"/>
      <protection hidden="1"/>
    </xf>
    <xf numFmtId="176" fontId="68" fillId="20" borderId="1" xfId="86" applyNumberFormat="1" applyFont="1" applyFill="1" applyBorder="1" applyAlignment="1" applyProtection="1">
      <alignment horizontal="center" vertical="center" wrapText="1"/>
      <protection hidden="1"/>
    </xf>
    <xf numFmtId="0" fontId="68" fillId="20" borderId="1" xfId="86" applyNumberFormat="1" applyFont="1" applyFill="1" applyBorder="1" applyAlignment="1" applyProtection="1">
      <alignment horizontal="center" vertical="center" wrapText="1"/>
      <protection hidden="1"/>
    </xf>
    <xf numFmtId="176" fontId="68" fillId="21" borderId="1" xfId="86" applyNumberFormat="1" applyFont="1" applyFill="1" applyBorder="1" applyAlignment="1" applyProtection="1">
      <alignment horizontal="center" vertical="center" wrapText="1"/>
      <protection hidden="1"/>
    </xf>
    <xf numFmtId="0" fontId="106" fillId="2" borderId="13" xfId="95" applyFont="1" applyFill="1" applyBorder="1" applyAlignment="1" applyProtection="1">
      <alignment horizontal="center" vertical="center" wrapText="1"/>
      <protection hidden="1"/>
    </xf>
    <xf numFmtId="0" fontId="106" fillId="2" borderId="1" xfId="95" applyFont="1" applyFill="1" applyBorder="1" applyAlignment="1" applyProtection="1">
      <alignment horizontal="center" vertical="center" wrapText="1"/>
      <protection hidden="1"/>
    </xf>
    <xf numFmtId="0" fontId="106" fillId="2" borderId="1" xfId="107" applyFont="1" applyFill="1" applyBorder="1" applyAlignment="1" applyProtection="1">
      <alignment horizontal="center" vertical="center" wrapText="1"/>
      <protection hidden="1"/>
    </xf>
    <xf numFmtId="176" fontId="107" fillId="2" borderId="1" xfId="86" applyNumberFormat="1" applyFont="1" applyFill="1" applyBorder="1" applyAlignment="1" applyProtection="1">
      <alignment horizontal="center" vertical="center" wrapText="1"/>
      <protection hidden="1"/>
    </xf>
    <xf numFmtId="1" fontId="107" fillId="2" borderId="1" xfId="86" applyNumberFormat="1" applyFont="1" applyFill="1" applyBorder="1" applyAlignment="1" applyProtection="1">
      <alignment horizontal="center" vertical="center" wrapText="1"/>
      <protection hidden="1"/>
    </xf>
    <xf numFmtId="0" fontId="107" fillId="2" borderId="1" xfId="86" applyNumberFormat="1" applyFont="1" applyFill="1" applyBorder="1" applyAlignment="1" applyProtection="1">
      <alignment horizontal="center" vertical="center" wrapText="1"/>
      <protection hidden="1"/>
    </xf>
    <xf numFmtId="176" fontId="108" fillId="2" borderId="1" xfId="86" applyNumberFormat="1" applyFont="1" applyFill="1" applyBorder="1" applyAlignment="1" applyProtection="1">
      <alignment horizontal="center" vertical="center" wrapText="1"/>
      <protection hidden="1"/>
    </xf>
    <xf numFmtId="176" fontId="69" fillId="18" borderId="1" xfId="86" applyNumberFormat="1" applyFont="1" applyFill="1" applyBorder="1" applyAlignment="1" applyProtection="1">
      <alignment horizontal="center" vertical="center" wrapText="1"/>
      <protection hidden="1"/>
    </xf>
    <xf numFmtId="0" fontId="109" fillId="0" borderId="1" xfId="107" applyFont="1" applyFill="1" applyBorder="1" applyAlignment="1" applyProtection="1">
      <alignment horizontal="left" vertical="center" wrapText="1"/>
      <protection hidden="1"/>
    </xf>
    <xf numFmtId="176" fontId="110" fillId="21" borderId="0" xfId="107" applyNumberFormat="1" applyFont="1" applyFill="1" applyAlignment="1" applyProtection="1">
      <alignment vertical="center" wrapText="1"/>
      <protection hidden="1"/>
    </xf>
    <xf numFmtId="0" fontId="3" fillId="2" borderId="17" xfId="95" applyNumberFormat="1" applyFont="1" applyFill="1" applyBorder="1" applyAlignment="1" applyProtection="1">
      <alignment horizontal="center" vertical="center" wrapText="1"/>
      <protection hidden="1"/>
    </xf>
    <xf numFmtId="0" fontId="3" fillId="2" borderId="4" xfId="95" applyNumberFormat="1" applyFont="1" applyFill="1" applyBorder="1" applyAlignment="1" applyProtection="1">
      <alignment horizontal="center" vertical="center" wrapText="1"/>
      <protection hidden="1"/>
    </xf>
    <xf numFmtId="0" fontId="3" fillId="2" borderId="4" xfId="107" applyNumberFormat="1" applyFont="1" applyFill="1" applyBorder="1" applyAlignment="1" applyProtection="1">
      <alignment horizontal="center" vertical="center" wrapText="1"/>
      <protection hidden="1"/>
    </xf>
    <xf numFmtId="0" fontId="100" fillId="2" borderId="4" xfId="86" applyNumberFormat="1" applyFont="1" applyFill="1" applyBorder="1" applyAlignment="1" applyProtection="1">
      <alignment horizontal="center" vertical="center" wrapText="1"/>
      <protection hidden="1"/>
    </xf>
    <xf numFmtId="176" fontId="94" fillId="2" borderId="4" xfId="86" applyNumberFormat="1" applyFont="1" applyFill="1" applyBorder="1" applyAlignment="1" applyProtection="1">
      <alignment horizontal="center" vertical="center" wrapText="1"/>
      <protection hidden="1"/>
    </xf>
    <xf numFmtId="0" fontId="111" fillId="2" borderId="4" xfId="86" applyNumberFormat="1" applyFont="1" applyFill="1" applyBorder="1" applyAlignment="1" applyProtection="1">
      <alignment horizontal="center" vertical="center" wrapText="1"/>
      <protection hidden="1"/>
    </xf>
    <xf numFmtId="176" fontId="94" fillId="2" borderId="1" xfId="86" applyNumberFormat="1" applyFont="1" applyFill="1" applyBorder="1" applyAlignment="1" applyProtection="1">
      <alignment horizontal="center" vertical="center" wrapText="1"/>
      <protection hidden="1"/>
    </xf>
    <xf numFmtId="0" fontId="100" fillId="2" borderId="1" xfId="86" applyNumberFormat="1" applyFont="1" applyFill="1" applyBorder="1" applyAlignment="1" applyProtection="1">
      <alignment horizontal="center" vertical="center" wrapText="1"/>
      <protection hidden="1"/>
    </xf>
    <xf numFmtId="0" fontId="111" fillId="2" borderId="1" xfId="86" applyNumberFormat="1" applyFont="1" applyFill="1" applyBorder="1" applyAlignment="1" applyProtection="1">
      <alignment horizontal="center" vertical="center" wrapText="1"/>
      <protection hidden="1"/>
    </xf>
    <xf numFmtId="0" fontId="99" fillId="2" borderId="1" xfId="86" applyNumberFormat="1" applyFont="1" applyFill="1" applyBorder="1" applyAlignment="1" applyProtection="1">
      <alignment horizontal="center" vertical="center" wrapText="1"/>
      <protection hidden="1"/>
    </xf>
    <xf numFmtId="176" fontId="112" fillId="2" borderId="1" xfId="86" applyNumberFormat="1" applyFont="1" applyFill="1" applyBorder="1" applyAlignment="1" applyProtection="1">
      <alignment horizontal="center" vertical="center" wrapText="1"/>
      <protection hidden="1"/>
    </xf>
    <xf numFmtId="176" fontId="113" fillId="22" borderId="1" xfId="86" applyNumberFormat="1" applyFont="1" applyFill="1" applyBorder="1" applyAlignment="1" applyProtection="1">
      <alignment horizontal="center" vertical="center" wrapText="1"/>
      <protection hidden="1"/>
    </xf>
    <xf numFmtId="0" fontId="30" fillId="2" borderId="0" xfId="107" applyFont="1" applyFill="1" applyAlignment="1" applyProtection="1">
      <alignment wrapText="1"/>
      <protection hidden="1"/>
    </xf>
    <xf numFmtId="176" fontId="30" fillId="2" borderId="0" xfId="107" applyNumberFormat="1" applyFont="1" applyFill="1" applyAlignment="1" applyProtection="1">
      <alignment wrapText="1"/>
      <protection hidden="1"/>
    </xf>
    <xf numFmtId="168" fontId="105" fillId="2" borderId="1" xfId="107" applyNumberFormat="1"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01" fillId="5" borderId="2" xfId="1" applyFont="1" applyFill="1" applyBorder="1" applyAlignment="1" applyProtection="1">
      <alignment horizontal="center" vertical="center" wrapText="1"/>
      <protection hidden="1"/>
    </xf>
    <xf numFmtId="0" fontId="3" fillId="2" borderId="4" xfId="0" applyNumberFormat="1" applyFont="1" applyFill="1" applyBorder="1" applyAlignment="1" applyProtection="1">
      <alignment horizontal="center" vertical="center" wrapText="1"/>
      <protection hidden="1"/>
    </xf>
    <xf numFmtId="0" fontId="68" fillId="23" borderId="1" xfId="86" applyNumberFormat="1" applyFont="1" applyFill="1" applyBorder="1" applyAlignment="1" applyProtection="1">
      <alignment horizontal="center" vertical="center" wrapText="1"/>
      <protection hidden="1"/>
    </xf>
    <xf numFmtId="0" fontId="68" fillId="23" borderId="4" xfId="86" applyNumberFormat="1" applyFont="1" applyFill="1" applyBorder="1" applyAlignment="1" applyProtection="1">
      <alignment horizontal="center" vertical="center" wrapText="1"/>
      <protection hidden="1"/>
    </xf>
    <xf numFmtId="0" fontId="114" fillId="23" borderId="4" xfId="86" applyNumberFormat="1" applyFont="1" applyFill="1" applyBorder="1" applyAlignment="1" applyProtection="1">
      <alignment horizontal="center" vertical="center" wrapText="1"/>
      <protection hidden="1"/>
    </xf>
    <xf numFmtId="176" fontId="68" fillId="23" borderId="4" xfId="86" applyNumberFormat="1" applyFont="1" applyFill="1" applyBorder="1" applyAlignment="1" applyProtection="1">
      <alignment horizontal="center" vertical="center" wrapText="1"/>
      <protection hidden="1"/>
    </xf>
    <xf numFmtId="176" fontId="68" fillId="5" borderId="4" xfId="86" applyNumberFormat="1" applyFont="1" applyFill="1" applyBorder="1" applyAlignment="1" applyProtection="1">
      <alignment horizontal="center" vertical="center" wrapText="1"/>
      <protection hidden="1"/>
    </xf>
    <xf numFmtId="176" fontId="70" fillId="2" borderId="1" xfId="86" applyNumberFormat="1" applyFont="1" applyFill="1" applyBorder="1" applyAlignment="1" applyProtection="1">
      <alignment horizontal="left" vertical="center" wrapText="1"/>
      <protection hidden="1"/>
    </xf>
    <xf numFmtId="176" fontId="68" fillId="5" borderId="1" xfId="86" applyNumberFormat="1" applyFont="1" applyFill="1" applyBorder="1" applyAlignment="1" applyProtection="1">
      <alignment horizontal="center" vertical="center" wrapText="1"/>
      <protection hidden="1"/>
    </xf>
    <xf numFmtId="176" fontId="68" fillId="23" borderId="1" xfId="86" applyNumberFormat="1" applyFont="1" applyFill="1" applyBorder="1" applyAlignment="1" applyProtection="1">
      <alignment horizontal="center" vertical="center" wrapText="1"/>
      <protection hidden="1"/>
    </xf>
    <xf numFmtId="176" fontId="97" fillId="24" borderId="1" xfId="86" applyNumberFormat="1" applyFont="1" applyFill="1" applyBorder="1" applyAlignment="1" applyProtection="1">
      <alignment horizontal="center" vertical="center" wrapText="1"/>
      <protection hidden="1"/>
    </xf>
    <xf numFmtId="0" fontId="114" fillId="23" borderId="1" xfId="86" applyNumberFormat="1" applyFont="1" applyFill="1" applyBorder="1" applyAlignment="1" applyProtection="1">
      <alignment horizontal="center" vertical="center" wrapText="1"/>
      <protection hidden="1"/>
    </xf>
    <xf numFmtId="176" fontId="97" fillId="13" borderId="1" xfId="86" applyNumberFormat="1" applyFont="1" applyFill="1" applyBorder="1" applyAlignment="1" applyProtection="1">
      <alignment horizontal="center" vertical="center" wrapText="1"/>
      <protection hidden="1"/>
    </xf>
    <xf numFmtId="0" fontId="115" fillId="2" borderId="1" xfId="86" applyNumberFormat="1" applyFont="1" applyFill="1" applyBorder="1" applyAlignment="1" applyProtection="1">
      <alignment horizontal="center" vertical="center" wrapText="1"/>
      <protection hidden="1"/>
    </xf>
    <xf numFmtId="0" fontId="3" fillId="2" borderId="0" xfId="0" applyFont="1" applyFill="1" applyAlignment="1" applyProtection="1">
      <alignment wrapText="1"/>
      <protection hidden="1"/>
    </xf>
    <xf numFmtId="176" fontId="116" fillId="2" borderId="1" xfId="86" applyNumberFormat="1" applyFont="1" applyFill="1" applyBorder="1" applyAlignment="1" applyProtection="1">
      <alignment horizontal="center" vertical="center" wrapText="1"/>
      <protection hidden="1"/>
    </xf>
    <xf numFmtId="176" fontId="117" fillId="22" borderId="1" xfId="86" applyNumberFormat="1" applyFont="1" applyFill="1" applyBorder="1" applyAlignment="1" applyProtection="1">
      <alignment horizontal="left" vertical="center" wrapText="1"/>
      <protection hidden="1"/>
    </xf>
    <xf numFmtId="0" fontId="114" fillId="4" borderId="1" xfId="86" applyNumberFormat="1" applyFont="1" applyFill="1" applyBorder="1" applyAlignment="1" applyProtection="1">
      <alignment horizontal="center" vertical="center" wrapText="1"/>
      <protection hidden="1"/>
    </xf>
    <xf numFmtId="176" fontId="118" fillId="5" borderId="1" xfId="86" applyNumberFormat="1" applyFont="1" applyFill="1" applyBorder="1" applyAlignment="1" applyProtection="1">
      <alignment horizontal="center" vertical="center" wrapText="1"/>
      <protection hidden="1"/>
    </xf>
    <xf numFmtId="176" fontId="70" fillId="0" borderId="1" xfId="86" applyNumberFormat="1" applyFont="1" applyFill="1" applyBorder="1" applyAlignment="1" applyProtection="1">
      <alignment horizontal="center" vertical="center" wrapText="1"/>
      <protection hidden="1"/>
    </xf>
    <xf numFmtId="166" fontId="116" fillId="14" borderId="1" xfId="86" applyNumberFormat="1" applyFont="1" applyFill="1" applyBorder="1" applyAlignment="1" applyProtection="1">
      <alignment horizontal="center" vertical="center" wrapText="1"/>
      <protection hidden="1"/>
    </xf>
    <xf numFmtId="176" fontId="70" fillId="18" borderId="1" xfId="86" applyNumberFormat="1" applyFont="1" applyFill="1" applyBorder="1" applyAlignment="1" applyProtection="1">
      <alignment horizontal="center" vertical="center" wrapText="1"/>
      <protection hidden="1"/>
    </xf>
    <xf numFmtId="176" fontId="97" fillId="5" borderId="1" xfId="86" applyNumberFormat="1" applyFont="1" applyFill="1" applyBorder="1" applyAlignment="1" applyProtection="1">
      <alignment horizontal="center" vertical="center" wrapText="1"/>
      <protection hidden="1"/>
    </xf>
    <xf numFmtId="176" fontId="116" fillId="14" borderId="1" xfId="86" applyNumberFormat="1" applyFont="1" applyFill="1" applyBorder="1" applyAlignment="1" applyProtection="1">
      <alignment horizontal="center" vertical="center" wrapText="1"/>
      <protection hidden="1"/>
    </xf>
    <xf numFmtId="0" fontId="37" fillId="2" borderId="17" xfId="95" applyNumberFormat="1" applyFont="1" applyFill="1" applyBorder="1" applyAlignment="1" applyProtection="1">
      <alignment horizontal="center" vertical="center" wrapText="1"/>
      <protection hidden="1"/>
    </xf>
    <xf numFmtId="0" fontId="37" fillId="2" borderId="4" xfId="95" applyNumberFormat="1" applyFont="1" applyFill="1" applyBorder="1" applyAlignment="1" applyProtection="1">
      <alignment horizontal="center" vertical="center" wrapText="1"/>
      <protection hidden="1"/>
    </xf>
    <xf numFmtId="0" fontId="37" fillId="2" borderId="4" xfId="0" applyNumberFormat="1" applyFont="1" applyFill="1" applyBorder="1" applyAlignment="1" applyProtection="1">
      <alignment horizontal="center" vertical="center" wrapText="1"/>
      <protection hidden="1"/>
    </xf>
    <xf numFmtId="0" fontId="92" fillId="2" borderId="1" xfId="86" applyNumberFormat="1" applyFont="1" applyFill="1" applyBorder="1" applyAlignment="1" applyProtection="1">
      <alignment horizontal="center" vertical="center" wrapText="1"/>
      <protection hidden="1"/>
    </xf>
    <xf numFmtId="176" fontId="119" fillId="2" borderId="1" xfId="86" applyNumberFormat="1" applyFont="1" applyFill="1" applyBorder="1" applyAlignment="1" applyProtection="1">
      <alignment horizontal="center" vertical="center" wrapText="1"/>
      <protection hidden="1"/>
    </xf>
    <xf numFmtId="0" fontId="92" fillId="23" borderId="1" xfId="86" applyNumberFormat="1" applyFont="1" applyFill="1" applyBorder="1" applyAlignment="1" applyProtection="1">
      <alignment horizontal="center" vertical="center" wrapText="1"/>
      <protection hidden="1"/>
    </xf>
    <xf numFmtId="176" fontId="92" fillId="23" borderId="1" xfId="86" applyNumberFormat="1" applyFont="1" applyFill="1" applyBorder="1" applyAlignment="1" applyProtection="1">
      <alignment horizontal="center" vertical="center" wrapText="1"/>
      <protection hidden="1"/>
    </xf>
    <xf numFmtId="176" fontId="120" fillId="2" borderId="1" xfId="86" applyNumberFormat="1" applyFont="1" applyFill="1" applyBorder="1" applyAlignment="1" applyProtection="1">
      <alignment horizontal="center" vertical="center" wrapText="1"/>
      <protection hidden="1"/>
    </xf>
    <xf numFmtId="176" fontId="121" fillId="5" borderId="1" xfId="86" applyNumberFormat="1" applyFont="1" applyFill="1" applyBorder="1" applyAlignment="1" applyProtection="1">
      <alignment horizontal="center" vertical="center" wrapText="1"/>
      <protection hidden="1"/>
    </xf>
    <xf numFmtId="0" fontId="3" fillId="2" borderId="1" xfId="0" applyFont="1" applyFill="1" applyBorder="1" applyAlignment="1" applyProtection="1">
      <alignment wrapText="1"/>
      <protection hidden="1"/>
    </xf>
    <xf numFmtId="0" fontId="68" fillId="5" borderId="1" xfId="86" applyNumberFormat="1" applyFont="1" applyFill="1" applyBorder="1" applyAlignment="1" applyProtection="1">
      <alignment horizontal="center" vertical="center" wrapText="1"/>
      <protection hidden="1"/>
    </xf>
    <xf numFmtId="176" fontId="114" fillId="5" borderId="1" xfId="86" applyNumberFormat="1" applyFont="1" applyFill="1" applyBorder="1" applyAlignment="1" applyProtection="1">
      <alignment horizontal="center" vertical="center" wrapText="1"/>
      <protection hidden="1"/>
    </xf>
    <xf numFmtId="166" fontId="116" fillId="13" borderId="4" xfId="86" applyNumberFormat="1" applyFont="1" applyFill="1" applyBorder="1" applyAlignment="1" applyProtection="1">
      <alignment horizontal="center" vertical="center" wrapText="1"/>
      <protection hidden="1"/>
    </xf>
    <xf numFmtId="176" fontId="97" fillId="5" borderId="4" xfId="86" applyNumberFormat="1" applyFont="1" applyFill="1" applyBorder="1" applyAlignment="1" applyProtection="1">
      <alignment horizontal="center" vertical="center" wrapText="1"/>
      <protection hidden="1"/>
    </xf>
    <xf numFmtId="0" fontId="3" fillId="2" borderId="14" xfId="95" applyNumberFormat="1" applyFont="1" applyFill="1" applyBorder="1" applyAlignment="1" applyProtection="1">
      <alignment horizontal="center" vertical="center" wrapText="1"/>
      <protection hidden="1"/>
    </xf>
    <xf numFmtId="0" fontId="14" fillId="2" borderId="4" xfId="0" applyFont="1" applyFill="1" applyBorder="1" applyAlignment="1" applyProtection="1">
      <alignment wrapText="1"/>
      <protection hidden="1"/>
    </xf>
    <xf numFmtId="176" fontId="20" fillId="2" borderId="4" xfId="0" applyNumberFormat="1" applyFont="1" applyFill="1" applyBorder="1" applyAlignment="1" applyProtection="1">
      <alignment wrapText="1"/>
      <protection hidden="1"/>
    </xf>
    <xf numFmtId="166" fontId="20" fillId="5" borderId="4" xfId="0" applyNumberFormat="1" applyFont="1" applyFill="1" applyBorder="1" applyAlignment="1" applyProtection="1">
      <alignment wrapText="1"/>
      <protection hidden="1"/>
    </xf>
    <xf numFmtId="179" fontId="3" fillId="2" borderId="0" xfId="0" applyNumberFormat="1" applyFont="1" applyFill="1" applyAlignment="1" applyProtection="1">
      <alignment wrapText="1"/>
      <protection hidden="1"/>
    </xf>
    <xf numFmtId="180" fontId="3" fillId="2" borderId="0" xfId="0" applyNumberFormat="1" applyFont="1" applyFill="1" applyAlignment="1" applyProtection="1">
      <alignment wrapText="1"/>
      <protection hidden="1"/>
    </xf>
    <xf numFmtId="0" fontId="22" fillId="2" borderId="1" xfId="0" applyFont="1" applyFill="1" applyBorder="1" applyAlignment="1" applyProtection="1">
      <alignment wrapText="1"/>
      <protection hidden="1"/>
    </xf>
    <xf numFmtId="176" fontId="20" fillId="2" borderId="1" xfId="0" applyNumberFormat="1" applyFont="1" applyFill="1" applyBorder="1" applyAlignment="1" applyProtection="1">
      <alignment wrapText="1"/>
      <protection hidden="1"/>
    </xf>
    <xf numFmtId="0" fontId="22" fillId="2" borderId="0" xfId="0" applyFont="1" applyFill="1" applyAlignment="1" applyProtection="1">
      <alignment wrapText="1"/>
      <protection hidden="1"/>
    </xf>
    <xf numFmtId="0" fontId="102" fillId="2" borderId="1" xfId="0" applyFont="1" applyFill="1" applyBorder="1" applyAlignment="1" applyProtection="1">
      <alignment wrapText="1"/>
      <protection hidden="1"/>
    </xf>
    <xf numFmtId="176" fontId="102" fillId="2" borderId="1" xfId="0" applyNumberFormat="1" applyFont="1" applyFill="1" applyBorder="1" applyAlignment="1" applyProtection="1">
      <alignment wrapText="1"/>
      <protection hidden="1"/>
    </xf>
    <xf numFmtId="0" fontId="30" fillId="2" borderId="0" xfId="0" applyFont="1" applyFill="1" applyAlignment="1" applyProtection="1">
      <alignment wrapText="1"/>
      <protection hidden="1"/>
    </xf>
    <xf numFmtId="166" fontId="3" fillId="2" borderId="0" xfId="0" applyNumberFormat="1" applyFont="1" applyFill="1" applyAlignment="1" applyProtection="1">
      <alignment wrapText="1"/>
      <protection hidden="1"/>
    </xf>
    <xf numFmtId="0" fontId="3" fillId="2" borderId="13" xfId="95" applyNumberFormat="1" applyFont="1" applyFill="1" applyBorder="1" applyAlignment="1" applyProtection="1">
      <alignment horizontal="center" vertical="center" wrapText="1"/>
      <protection hidden="1"/>
    </xf>
    <xf numFmtId="0" fontId="3" fillId="2" borderId="1" xfId="95" applyNumberFormat="1" applyFont="1" applyFill="1" applyBorder="1" applyAlignment="1" applyProtection="1">
      <alignment horizontal="center" vertical="center" wrapText="1"/>
      <protection hidden="1"/>
    </xf>
    <xf numFmtId="0" fontId="3" fillId="2" borderId="1" xfId="107" applyNumberFormat="1" applyFont="1" applyFill="1" applyBorder="1" applyAlignment="1" applyProtection="1">
      <alignment horizontal="center" vertical="center" wrapText="1"/>
      <protection hidden="1"/>
    </xf>
    <xf numFmtId="176" fontId="94" fillId="14" borderId="1" xfId="86" applyNumberFormat="1" applyFont="1" applyFill="1" applyBorder="1" applyAlignment="1" applyProtection="1">
      <alignment horizontal="center" vertical="center" wrapText="1"/>
      <protection hidden="1"/>
    </xf>
    <xf numFmtId="0" fontId="3" fillId="2" borderId="13" xfId="107" applyNumberFormat="1" applyFont="1" applyFill="1" applyBorder="1" applyAlignment="1" applyProtection="1">
      <alignment wrapText="1"/>
      <protection hidden="1"/>
    </xf>
    <xf numFmtId="0" fontId="3" fillId="2" borderId="1" xfId="107" applyNumberFormat="1" applyFont="1" applyFill="1" applyBorder="1" applyAlignment="1" applyProtection="1">
      <alignment wrapText="1"/>
      <protection hidden="1"/>
    </xf>
    <xf numFmtId="176" fontId="94" fillId="19" borderId="1" xfId="86" applyNumberFormat="1" applyFont="1" applyFill="1" applyBorder="1" applyAlignment="1" applyProtection="1">
      <alignment horizontal="center" vertical="center" wrapText="1"/>
      <protection hidden="1"/>
    </xf>
    <xf numFmtId="176" fontId="14" fillId="2" borderId="4" xfId="107" applyNumberFormat="1" applyFont="1" applyFill="1" applyBorder="1" applyAlignment="1" applyProtection="1">
      <alignment wrapText="1"/>
      <protection hidden="1"/>
    </xf>
    <xf numFmtId="176" fontId="122" fillId="2" borderId="0" xfId="107" applyNumberFormat="1" applyFont="1" applyFill="1" applyAlignment="1" applyProtection="1">
      <alignment wrapText="1"/>
      <protection hidden="1"/>
    </xf>
    <xf numFmtId="178" fontId="123" fillId="2" borderId="0" xfId="107" applyNumberFormat="1" applyFont="1" applyFill="1" applyAlignment="1" applyProtection="1">
      <alignment horizontal="center" wrapText="1"/>
      <protection hidden="1"/>
    </xf>
    <xf numFmtId="176" fontId="69" fillId="17" borderId="1" xfId="86" applyNumberFormat="1" applyFont="1" applyFill="1" applyBorder="1" applyAlignment="1" applyProtection="1">
      <alignment horizontal="center" vertical="center" wrapText="1"/>
      <protection hidden="1"/>
    </xf>
    <xf numFmtId="0" fontId="75" fillId="2" borderId="2" xfId="1" applyFont="1" applyFill="1" applyBorder="1" applyAlignment="1" applyProtection="1">
      <alignment horizontal="center" vertical="top" wrapText="1"/>
      <protection hidden="1"/>
    </xf>
    <xf numFmtId="176" fontId="94" fillId="14" borderId="4" xfId="86" applyNumberFormat="1" applyFont="1" applyFill="1" applyBorder="1" applyAlignment="1" applyProtection="1">
      <alignment horizontal="center" vertical="center" wrapText="1"/>
      <protection hidden="1"/>
    </xf>
    <xf numFmtId="176" fontId="124" fillId="2" borderId="4" xfId="86" applyNumberFormat="1" applyFont="1" applyFill="1" applyBorder="1" applyAlignment="1" applyProtection="1">
      <alignment horizontal="center" vertical="center" wrapText="1"/>
      <protection hidden="1"/>
    </xf>
    <xf numFmtId="0" fontId="3" fillId="2" borderId="13" xfId="107" applyNumberFormat="1" applyFont="1" applyFill="1" applyBorder="1" applyAlignment="1" applyProtection="1">
      <alignment horizontal="center" vertical="center" wrapText="1"/>
      <protection hidden="1"/>
    </xf>
    <xf numFmtId="9" fontId="68" fillId="2" borderId="1" xfId="86" applyNumberFormat="1" applyFont="1" applyFill="1" applyBorder="1" applyAlignment="1" applyProtection="1">
      <alignment horizontal="center" vertical="center" wrapText="1"/>
      <protection hidden="1"/>
    </xf>
    <xf numFmtId="0" fontId="100" fillId="0" borderId="1" xfId="86" applyNumberFormat="1" applyFont="1" applyFill="1" applyBorder="1" applyAlignment="1" applyProtection="1">
      <alignment horizontal="center" vertical="center" wrapText="1"/>
      <protection hidden="1"/>
    </xf>
    <xf numFmtId="0" fontId="111" fillId="0" borderId="1" xfId="86" applyNumberFormat="1" applyFont="1" applyFill="1" applyBorder="1" applyAlignment="1" applyProtection="1">
      <alignment horizontal="center" vertical="center" wrapText="1"/>
      <protection hidden="1"/>
    </xf>
    <xf numFmtId="0" fontId="68" fillId="0" borderId="1" xfId="86" applyNumberFormat="1" applyFont="1" applyFill="1" applyBorder="1" applyAlignment="1" applyProtection="1">
      <alignment horizontal="center" vertical="center" wrapText="1"/>
      <protection hidden="1"/>
    </xf>
    <xf numFmtId="176" fontId="94" fillId="0" borderId="1" xfId="86" applyNumberFormat="1" applyFont="1" applyFill="1" applyBorder="1" applyAlignment="1" applyProtection="1">
      <alignment horizontal="center" vertical="center" wrapText="1"/>
      <protection hidden="1"/>
    </xf>
    <xf numFmtId="176" fontId="125" fillId="0" borderId="1" xfId="86" applyNumberFormat="1" applyFont="1" applyFill="1" applyBorder="1" applyAlignment="1" applyProtection="1">
      <alignment horizontal="center" vertical="center" wrapText="1"/>
      <protection hidden="1"/>
    </xf>
    <xf numFmtId="176" fontId="94" fillId="19" borderId="4" xfId="86" applyNumberFormat="1" applyFont="1" applyFill="1" applyBorder="1" applyAlignment="1" applyProtection="1">
      <alignment horizontal="center" vertical="center" wrapText="1"/>
      <protection hidden="1"/>
    </xf>
    <xf numFmtId="176" fontId="94" fillId="0" borderId="4" xfId="86" applyNumberFormat="1" applyFont="1" applyFill="1" applyBorder="1" applyAlignment="1" applyProtection="1">
      <alignment horizontal="center" vertical="center" wrapText="1"/>
      <protection hidden="1"/>
    </xf>
    <xf numFmtId="0" fontId="68" fillId="0" borderId="4" xfId="86" applyNumberFormat="1" applyFont="1" applyFill="1" applyBorder="1" applyAlignment="1" applyProtection="1">
      <alignment horizontal="center" vertical="center" wrapText="1"/>
      <protection hidden="1"/>
    </xf>
    <xf numFmtId="0" fontId="14" fillId="2" borderId="4" xfId="107" applyFont="1" applyFill="1" applyBorder="1" applyAlignment="1" applyProtection="1">
      <alignment wrapText="1"/>
      <protection hidden="1"/>
    </xf>
    <xf numFmtId="0" fontId="56" fillId="2" borderId="4" xfId="86" applyNumberFormat="1" applyFont="1" applyFill="1" applyBorder="1" applyAlignment="1" applyProtection="1">
      <alignment horizontal="center" vertical="center" wrapText="1"/>
      <protection hidden="1"/>
    </xf>
    <xf numFmtId="0" fontId="68" fillId="2" borderId="1" xfId="86" applyNumberFormat="1" applyFont="1" applyFill="1" applyBorder="1" applyAlignment="1" applyProtection="1">
      <alignment horizontal="center" vertical="top" wrapText="1"/>
      <protection hidden="1"/>
    </xf>
    <xf numFmtId="0" fontId="56" fillId="2" borderId="1" xfId="86" applyNumberFormat="1" applyFont="1" applyFill="1" applyBorder="1" applyAlignment="1" applyProtection="1">
      <alignment horizontal="center" vertical="center" wrapText="1"/>
      <protection hidden="1"/>
    </xf>
    <xf numFmtId="0" fontId="3" fillId="2" borderId="13" xfId="107" applyNumberFormat="1" applyFont="1" applyFill="1" applyBorder="1" applyAlignment="1" applyProtection="1">
      <alignment vertical="center" wrapText="1"/>
      <protection hidden="1"/>
    </xf>
    <xf numFmtId="0" fontId="3" fillId="2" borderId="1" xfId="107" applyNumberFormat="1" applyFont="1" applyFill="1" applyBorder="1" applyAlignment="1" applyProtection="1">
      <alignment vertical="center" wrapText="1"/>
      <protection hidden="1"/>
    </xf>
    <xf numFmtId="0" fontId="39" fillId="2" borderId="0" xfId="107" applyFont="1" applyFill="1" applyAlignment="1" applyProtection="1">
      <alignment wrapText="1"/>
      <protection hidden="1"/>
    </xf>
    <xf numFmtId="0" fontId="3" fillId="2" borderId="17" xfId="95" applyNumberFormat="1" applyFont="1" applyFill="1" applyBorder="1" applyAlignment="1" applyProtection="1">
      <alignment vertical="center" wrapText="1"/>
      <protection hidden="1"/>
    </xf>
    <xf numFmtId="0" fontId="3" fillId="2" borderId="13" xfId="95" applyNumberFormat="1" applyFont="1" applyFill="1" applyBorder="1" applyAlignment="1" applyProtection="1">
      <alignment vertical="center" wrapText="1"/>
      <protection hidden="1"/>
    </xf>
    <xf numFmtId="0" fontId="104" fillId="2" borderId="1" xfId="86" applyNumberFormat="1" applyFont="1" applyFill="1" applyBorder="1" applyAlignment="1" applyProtection="1">
      <alignment horizontal="center" vertical="center" wrapText="1"/>
      <protection hidden="1"/>
    </xf>
    <xf numFmtId="176" fontId="70" fillId="19" borderId="1" xfId="86" applyNumberFormat="1" applyFont="1" applyFill="1" applyBorder="1" applyAlignment="1" applyProtection="1">
      <alignment horizontal="center" vertical="center" wrapText="1"/>
      <protection hidden="1"/>
    </xf>
    <xf numFmtId="0" fontId="54" fillId="2" borderId="1" xfId="86" applyNumberFormat="1" applyFont="1" applyFill="1" applyBorder="1" applyAlignment="1" applyProtection="1">
      <alignment horizontal="center" vertical="center" wrapText="1"/>
      <protection hidden="1"/>
    </xf>
    <xf numFmtId="0" fontId="68" fillId="19" borderId="4" xfId="86" applyNumberFormat="1" applyFont="1" applyFill="1" applyBorder="1" applyAlignment="1" applyProtection="1">
      <alignment horizontal="center" vertical="center" wrapText="1"/>
      <protection locked="0" hidden="1"/>
    </xf>
    <xf numFmtId="0" fontId="3" fillId="2" borderId="0" xfId="107" applyFont="1" applyFill="1" applyBorder="1" applyAlignment="1" applyProtection="1">
      <alignment wrapText="1"/>
      <protection locked="0"/>
    </xf>
    <xf numFmtId="0" fontId="68" fillId="13" borderId="6" xfId="86" applyNumberFormat="1" applyFont="1" applyFill="1" applyBorder="1" applyAlignment="1" applyProtection="1">
      <alignment horizontal="justify" vertical="top" wrapText="1"/>
      <protection locked="0"/>
    </xf>
    <xf numFmtId="0" fontId="68" fillId="19" borderId="4" xfId="95" applyFont="1" applyFill="1" applyBorder="1" applyAlignment="1" applyProtection="1">
      <alignment horizontal="center" vertical="center" wrapText="1"/>
      <protection locked="0"/>
    </xf>
    <xf numFmtId="0" fontId="12" fillId="13" borderId="21" xfId="95" applyFont="1" applyFill="1" applyBorder="1" applyAlignment="1" applyProtection="1">
      <alignment horizontal="center" vertical="center" wrapText="1"/>
    </xf>
    <xf numFmtId="0" fontId="12" fillId="13" borderId="22" xfId="95" applyFont="1" applyFill="1" applyBorder="1" applyAlignment="1" applyProtection="1">
      <alignment horizontal="center" vertical="center" wrapText="1"/>
    </xf>
    <xf numFmtId="176" fontId="69" fillId="2" borderId="1" xfId="86" applyNumberFormat="1" applyFont="1" applyFill="1" applyBorder="1" applyAlignment="1" applyProtection="1">
      <alignment horizontal="center" vertical="center" wrapText="1"/>
      <protection locked="0"/>
    </xf>
    <xf numFmtId="0" fontId="3" fillId="19" borderId="4" xfId="95" applyNumberFormat="1" applyFont="1" applyFill="1" applyBorder="1" applyAlignment="1" applyProtection="1">
      <alignment horizontal="center" vertical="center" wrapText="1"/>
      <protection hidden="1"/>
    </xf>
    <xf numFmtId="0" fontId="3" fillId="19" borderId="4" xfId="107" applyNumberFormat="1" applyFont="1" applyFill="1" applyBorder="1" applyAlignment="1" applyProtection="1">
      <alignment horizontal="center" vertical="center" wrapText="1"/>
      <protection hidden="1"/>
    </xf>
    <xf numFmtId="0" fontId="68" fillId="19" borderId="4" xfId="86" applyNumberFormat="1" applyFont="1" applyFill="1" applyBorder="1" applyAlignment="1" applyProtection="1">
      <alignment horizontal="center" vertical="center" wrapText="1"/>
      <protection hidden="1"/>
    </xf>
    <xf numFmtId="176" fontId="68" fillId="19" borderId="4" xfId="86" applyNumberFormat="1" applyFont="1" applyFill="1" applyBorder="1" applyAlignment="1" applyProtection="1">
      <alignment horizontal="center" vertical="center" wrapText="1"/>
      <protection hidden="1"/>
    </xf>
    <xf numFmtId="176" fontId="68" fillId="19" borderId="4" xfId="86" applyNumberFormat="1" applyFont="1" applyFill="1" applyBorder="1" applyAlignment="1" applyProtection="1">
      <alignment horizontal="center" vertical="center" wrapText="1"/>
      <protection locked="0"/>
    </xf>
    <xf numFmtId="0" fontId="68" fillId="19" borderId="4" xfId="107" applyFont="1" applyFill="1" applyBorder="1" applyAlignment="1" applyProtection="1">
      <alignment horizontal="center" vertical="center" wrapText="1"/>
      <protection locked="0"/>
    </xf>
    <xf numFmtId="2" fontId="68" fillId="19" borderId="4" xfId="107" applyNumberFormat="1"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68" fillId="2" borderId="4" xfId="86" applyNumberFormat="1" applyFont="1" applyFill="1" applyBorder="1" applyAlignment="1" applyProtection="1">
      <alignment horizontal="center" vertical="center" wrapText="1"/>
      <protection locked="0" hidden="1"/>
    </xf>
    <xf numFmtId="0" fontId="3" fillId="19" borderId="17" xfId="95" applyNumberFormat="1" applyFont="1" applyFill="1" applyBorder="1" applyAlignment="1" applyProtection="1">
      <alignment horizontal="center" vertical="center" wrapText="1"/>
      <protection hidden="1"/>
    </xf>
    <xf numFmtId="0" fontId="100" fillId="19" borderId="4" xfId="86" applyNumberFormat="1" applyFont="1" applyFill="1" applyBorder="1" applyAlignment="1" applyProtection="1">
      <alignment horizontal="center" vertical="center" wrapText="1"/>
      <protection hidden="1"/>
    </xf>
    <xf numFmtId="176" fontId="69" fillId="19" borderId="4" xfId="86" applyNumberFormat="1" applyFont="1" applyFill="1" applyBorder="1" applyAlignment="1" applyProtection="1">
      <alignment horizontal="center" vertical="center" wrapText="1"/>
      <protection locked="0"/>
    </xf>
    <xf numFmtId="0" fontId="68" fillId="19" borderId="5" xfId="86" applyNumberFormat="1" applyFont="1" applyFill="1" applyBorder="1" applyAlignment="1" applyProtection="1">
      <alignment horizontal="center" vertical="center" wrapText="1"/>
      <protection locked="0"/>
    </xf>
    <xf numFmtId="0" fontId="68" fillId="2" borderId="1" xfId="86" applyNumberFormat="1" applyFont="1" applyFill="1" applyBorder="1" applyAlignment="1" applyProtection="1">
      <alignment horizontal="center" vertical="center" wrapText="1"/>
      <protection locked="0" hidden="1"/>
    </xf>
    <xf numFmtId="0" fontId="12" fillId="13" borderId="32" xfId="95" applyFont="1" applyFill="1" applyBorder="1" applyAlignment="1" applyProtection="1">
      <alignment horizontal="center" vertical="center" wrapText="1"/>
    </xf>
    <xf numFmtId="0" fontId="12" fillId="13" borderId="33" xfId="95" applyFont="1" applyFill="1" applyBorder="1" applyAlignment="1" applyProtection="1">
      <alignment horizontal="center" vertical="center" wrapText="1"/>
    </xf>
    <xf numFmtId="0" fontId="12" fillId="13" borderId="34" xfId="95" applyFont="1" applyFill="1" applyBorder="1" applyAlignment="1" applyProtection="1">
      <alignment horizontal="center" vertical="center" wrapText="1"/>
    </xf>
    <xf numFmtId="0" fontId="68" fillId="19" borderId="9" xfId="95" applyFont="1" applyFill="1" applyBorder="1" applyAlignment="1" applyProtection="1">
      <alignment horizontal="center" vertical="center" wrapText="1"/>
      <protection locked="0"/>
    </xf>
    <xf numFmtId="0" fontId="0" fillId="19" borderId="4" xfId="0" applyFont="1" applyFill="1" applyBorder="1" applyAlignment="1" applyProtection="1">
      <alignment horizontal="left" vertical="center" wrapText="1"/>
      <protection locked="0"/>
    </xf>
    <xf numFmtId="0" fontId="68" fillId="19" borderId="17" xfId="95" applyFont="1" applyFill="1" applyBorder="1" applyAlignment="1" applyProtection="1">
      <alignment horizontal="center" vertical="center" wrapText="1"/>
      <protection locked="0"/>
    </xf>
    <xf numFmtId="0" fontId="12" fillId="13" borderId="30" xfId="95" applyFont="1" applyFill="1" applyBorder="1" applyAlignment="1" applyProtection="1">
      <alignment horizontal="center" vertical="center" wrapText="1"/>
    </xf>
    <xf numFmtId="0" fontId="0" fillId="19" borderId="5" xfId="0" applyFont="1" applyFill="1" applyBorder="1" applyAlignment="1" applyProtection="1">
      <alignment horizontal="left" vertical="center" wrapText="1"/>
      <protection locked="0"/>
    </xf>
    <xf numFmtId="0" fontId="0" fillId="13" borderId="1" xfId="0" applyFont="1" applyFill="1" applyBorder="1" applyAlignment="1" applyProtection="1">
      <alignment horizontal="left" vertical="center" wrapText="1"/>
      <protection locked="0"/>
    </xf>
    <xf numFmtId="0" fontId="0" fillId="13" borderId="6" xfId="0" applyFont="1" applyFill="1" applyBorder="1" applyAlignment="1" applyProtection="1">
      <alignment horizontal="left" vertical="center" wrapText="1"/>
      <protection locked="0"/>
    </xf>
    <xf numFmtId="0" fontId="0" fillId="13" borderId="1" xfId="0" applyFont="1" applyFill="1" applyBorder="1" applyAlignment="1" applyProtection="1">
      <alignment horizontal="center" vertical="center" wrapText="1"/>
      <protection locked="0"/>
    </xf>
    <xf numFmtId="0" fontId="0" fillId="13" borderId="6" xfId="0" applyFont="1" applyFill="1" applyBorder="1" applyAlignment="1" applyProtection="1">
      <alignment horizontal="center" vertical="center" wrapText="1"/>
      <protection locked="0"/>
    </xf>
    <xf numFmtId="168" fontId="46" fillId="13" borderId="1" xfId="92" applyNumberFormat="1" applyFont="1" applyFill="1" applyBorder="1" applyAlignment="1" applyProtection="1">
      <alignment horizontal="center" vertical="center" wrapText="1"/>
      <protection locked="0"/>
    </xf>
    <xf numFmtId="168" fontId="46" fillId="13" borderId="6" xfId="92" applyNumberFormat="1" applyFont="1" applyFill="1" applyBorder="1" applyAlignment="1" applyProtection="1">
      <alignment horizontal="center" vertical="center" wrapText="1"/>
      <protection locked="0"/>
    </xf>
    <xf numFmtId="0" fontId="0" fillId="13" borderId="2" xfId="0" applyFont="1" applyFill="1" applyBorder="1" applyAlignment="1" applyProtection="1">
      <alignment horizontal="center" vertical="center" wrapText="1"/>
      <protection locked="0"/>
    </xf>
    <xf numFmtId="0" fontId="0" fillId="13" borderId="3" xfId="0" applyFont="1" applyFill="1" applyBorder="1" applyAlignment="1" applyProtection="1">
      <alignment horizontal="center" vertical="center" wrapText="1"/>
      <protection locked="0"/>
    </xf>
    <xf numFmtId="0" fontId="68" fillId="19" borderId="14" xfId="95" applyFont="1" applyFill="1" applyBorder="1" applyAlignment="1" applyProtection="1">
      <alignment horizontal="center" vertical="center" wrapText="1"/>
      <protection locked="0"/>
    </xf>
    <xf numFmtId="0" fontId="114" fillId="13" borderId="14" xfId="95" applyFont="1" applyFill="1" applyBorder="1" applyAlignment="1" applyProtection="1">
      <alignment horizontal="center" vertical="center" wrapText="1"/>
      <protection locked="0"/>
    </xf>
    <xf numFmtId="0" fontId="114" fillId="13" borderId="7" xfId="95" applyFont="1" applyFill="1" applyBorder="1" applyAlignment="1" applyProtection="1">
      <alignment horizontal="center" vertical="center" wrapText="1"/>
      <protection locked="0"/>
    </xf>
    <xf numFmtId="0" fontId="114" fillId="13" borderId="31" xfId="95" applyFont="1" applyFill="1" applyBorder="1" applyAlignment="1" applyProtection="1">
      <alignment horizontal="center" vertical="center" wrapText="1"/>
      <protection locked="0"/>
    </xf>
    <xf numFmtId="0" fontId="68" fillId="13" borderId="17" xfId="95" applyFont="1" applyFill="1" applyBorder="1" applyAlignment="1" applyProtection="1">
      <alignment horizontal="center" vertical="center" wrapText="1"/>
      <protection locked="0"/>
    </xf>
    <xf numFmtId="0" fontId="0" fillId="19" borderId="17" xfId="0" applyFont="1" applyFill="1" applyBorder="1" applyAlignment="1" applyProtection="1">
      <alignment horizontal="left" vertical="center" wrapText="1"/>
      <protection locked="0"/>
    </xf>
    <xf numFmtId="0" fontId="0" fillId="13" borderId="13" xfId="0" applyFont="1" applyFill="1" applyBorder="1" applyAlignment="1" applyProtection="1">
      <alignment horizontal="left" vertical="center" wrapText="1"/>
      <protection locked="0"/>
    </xf>
    <xf numFmtId="0" fontId="0" fillId="13" borderId="13" xfId="0" applyFont="1" applyFill="1" applyBorder="1" applyAlignment="1" applyProtection="1">
      <alignment horizontal="center" vertical="center" wrapText="1"/>
      <protection locked="0"/>
    </xf>
    <xf numFmtId="168" fontId="46" fillId="13" borderId="13" xfId="92" applyNumberFormat="1" applyFont="1" applyFill="1" applyBorder="1" applyAlignment="1" applyProtection="1">
      <alignment horizontal="center" vertical="center" wrapText="1"/>
      <protection locked="0"/>
    </xf>
    <xf numFmtId="0" fontId="0" fillId="13" borderId="11" xfId="0" applyFont="1" applyFill="1" applyBorder="1" applyAlignment="1" applyProtection="1">
      <alignment horizontal="center" vertical="center" wrapText="1"/>
      <protection locked="0"/>
    </xf>
    <xf numFmtId="0" fontId="14" fillId="2" borderId="28" xfId="107" applyFont="1" applyFill="1" applyBorder="1" applyAlignment="1" applyProtection="1">
      <alignment wrapText="1"/>
      <protection hidden="1"/>
    </xf>
    <xf numFmtId="0" fontId="14" fillId="2" borderId="14" xfId="107" applyFont="1" applyFill="1" applyBorder="1" applyAlignment="1" applyProtection="1">
      <alignment wrapText="1"/>
      <protection hidden="1"/>
    </xf>
    <xf numFmtId="0" fontId="12" fillId="2" borderId="32" xfId="107" applyFont="1" applyFill="1" applyBorder="1" applyAlignment="1" applyProtection="1">
      <alignment horizontal="center" vertical="center" wrapText="1"/>
      <protection hidden="1"/>
    </xf>
    <xf numFmtId="0" fontId="12" fillId="2" borderId="33" xfId="107" applyFont="1" applyFill="1" applyBorder="1" applyAlignment="1" applyProtection="1">
      <alignment horizontal="center" vertical="center" wrapText="1"/>
      <protection hidden="1"/>
    </xf>
    <xf numFmtId="0" fontId="12" fillId="2" borderId="33" xfId="95" applyFont="1" applyFill="1" applyBorder="1" applyAlignment="1" applyProtection="1">
      <alignment horizontal="center" vertical="center" wrapText="1"/>
      <protection hidden="1"/>
    </xf>
    <xf numFmtId="0" fontId="12" fillId="2" borderId="33" xfId="1" applyFont="1" applyFill="1" applyBorder="1" applyAlignment="1" applyProtection="1">
      <alignment horizontal="center" vertical="center" wrapText="1"/>
      <protection hidden="1"/>
    </xf>
    <xf numFmtId="0" fontId="75" fillId="2" borderId="33" xfId="1" applyFont="1" applyFill="1" applyBorder="1" applyAlignment="1" applyProtection="1">
      <alignment horizontal="center" vertical="center" wrapText="1"/>
    </xf>
    <xf numFmtId="0" fontId="12" fillId="2" borderId="33" xfId="1" applyFont="1" applyFill="1" applyBorder="1" applyAlignment="1" applyProtection="1">
      <alignment horizontal="center" vertical="center" wrapText="1"/>
    </xf>
    <xf numFmtId="0" fontId="12" fillId="2" borderId="33" xfId="107" applyFont="1" applyFill="1" applyBorder="1" applyAlignment="1" applyProtection="1">
      <alignment horizontal="center" vertical="center" wrapText="1"/>
    </xf>
    <xf numFmtId="0" fontId="12" fillId="2" borderId="34" xfId="107" applyFont="1" applyFill="1" applyBorder="1" applyAlignment="1" applyProtection="1">
      <alignment horizontal="center" vertical="center" wrapText="1"/>
    </xf>
    <xf numFmtId="0" fontId="3" fillId="2" borderId="2" xfId="107" applyNumberFormat="1" applyFont="1" applyFill="1" applyBorder="1" applyAlignment="1" applyProtection="1">
      <alignment wrapText="1"/>
      <protection hidden="1"/>
    </xf>
    <xf numFmtId="0" fontId="3" fillId="2" borderId="2" xfId="107" applyNumberFormat="1" applyFont="1" applyFill="1" applyBorder="1" applyAlignment="1" applyProtection="1">
      <alignment horizontal="center" vertical="center" wrapText="1"/>
      <protection hidden="1"/>
    </xf>
    <xf numFmtId="0" fontId="68" fillId="2" borderId="2" xfId="86" applyNumberFormat="1" applyFont="1" applyFill="1" applyBorder="1" applyAlignment="1" applyProtection="1">
      <alignment horizontal="center" vertical="center" wrapText="1"/>
      <protection hidden="1"/>
    </xf>
    <xf numFmtId="0" fontId="104" fillId="2" borderId="2" xfId="86" applyNumberFormat="1" applyFont="1" applyFill="1" applyBorder="1" applyAlignment="1" applyProtection="1">
      <alignment horizontal="center" vertical="center" wrapText="1"/>
      <protection hidden="1"/>
    </xf>
    <xf numFmtId="0" fontId="68" fillId="2" borderId="8" xfId="86" applyNumberFormat="1" applyFont="1" applyFill="1" applyBorder="1" applyAlignment="1" applyProtection="1">
      <alignment horizontal="center" vertical="center" wrapText="1"/>
      <protection locked="0" hidden="1"/>
    </xf>
    <xf numFmtId="0" fontId="68" fillId="2" borderId="2" xfId="86" applyNumberFormat="1" applyFont="1" applyFill="1" applyBorder="1" applyAlignment="1" applyProtection="1">
      <alignment horizontal="center" vertical="center" wrapText="1"/>
      <protection locked="0" hidden="1"/>
    </xf>
    <xf numFmtId="176" fontId="68" fillId="2" borderId="2" xfId="86" applyNumberFormat="1" applyFont="1" applyFill="1" applyBorder="1" applyAlignment="1" applyProtection="1">
      <alignment horizontal="center" vertical="center" wrapText="1"/>
      <protection hidden="1"/>
    </xf>
    <xf numFmtId="176" fontId="69" fillId="2" borderId="2" xfId="86" applyNumberFormat="1" applyFont="1" applyFill="1" applyBorder="1" applyAlignment="1" applyProtection="1">
      <alignment horizontal="center" vertical="center" wrapText="1"/>
      <protection locked="0"/>
    </xf>
    <xf numFmtId="176" fontId="68" fillId="2" borderId="2" xfId="86" applyNumberFormat="1" applyFont="1" applyFill="1" applyBorder="1" applyAlignment="1" applyProtection="1">
      <alignment horizontal="center" vertical="center" wrapText="1"/>
      <protection locked="0"/>
    </xf>
    <xf numFmtId="0" fontId="68" fillId="2" borderId="8" xfId="107" applyFont="1" applyFill="1" applyBorder="1" applyAlignment="1" applyProtection="1">
      <alignment horizontal="center" vertical="center" wrapText="1"/>
      <protection locked="0"/>
    </xf>
    <xf numFmtId="2" fontId="68" fillId="2" borderId="8" xfId="107" applyNumberFormat="1" applyFont="1" applyFill="1" applyBorder="1" applyAlignment="1" applyProtection="1">
      <alignment horizontal="center" vertical="center" wrapText="1"/>
      <protection locked="0"/>
    </xf>
    <xf numFmtId="0" fontId="68" fillId="2" borderId="2" xfId="107" applyFont="1" applyFill="1" applyBorder="1" applyAlignment="1" applyProtection="1">
      <alignment horizontal="center" vertical="center" wrapText="1"/>
      <protection locked="0"/>
    </xf>
    <xf numFmtId="0" fontId="68" fillId="5" borderId="3" xfId="86" applyNumberFormat="1" applyFont="1" applyFill="1" applyBorder="1" applyAlignment="1" applyProtection="1">
      <alignment horizontal="center" vertical="center" wrapText="1"/>
      <protection locked="0"/>
    </xf>
    <xf numFmtId="0" fontId="101" fillId="4" borderId="35" xfId="107" applyFont="1" applyFill="1" applyBorder="1" applyAlignment="1" applyProtection="1">
      <alignment horizontal="center" vertical="center" wrapText="1"/>
    </xf>
    <xf numFmtId="0" fontId="12" fillId="2" borderId="37" xfId="95" applyFont="1" applyFill="1" applyBorder="1" applyAlignment="1" applyProtection="1">
      <alignment horizontal="center" vertical="center" wrapText="1"/>
    </xf>
    <xf numFmtId="0" fontId="68" fillId="2" borderId="9" xfId="95" applyFont="1" applyFill="1" applyBorder="1" applyAlignment="1" applyProtection="1">
      <alignment horizontal="center" vertical="center" wrapText="1"/>
      <protection locked="0"/>
    </xf>
    <xf numFmtId="0" fontId="68" fillId="2" borderId="29" xfId="95" applyFont="1" applyFill="1" applyBorder="1" applyAlignment="1" applyProtection="1">
      <alignment horizontal="center" vertical="center" wrapText="1"/>
      <protection locked="0"/>
    </xf>
    <xf numFmtId="0" fontId="12" fillId="2" borderId="32" xfId="95" applyFont="1" applyFill="1" applyBorder="1" applyAlignment="1" applyProtection="1">
      <alignment horizontal="center" vertical="center" wrapText="1"/>
    </xf>
    <xf numFmtId="0" fontId="68" fillId="5" borderId="13" xfId="95" applyFont="1" applyFill="1" applyBorder="1" applyAlignment="1" applyProtection="1">
      <alignment horizontal="center" vertical="center" wrapText="1"/>
      <protection locked="0"/>
    </xf>
    <xf numFmtId="0" fontId="68" fillId="5" borderId="11" xfId="95" applyFont="1" applyFill="1" applyBorder="1" applyAlignment="1" applyProtection="1">
      <alignment horizontal="center" vertical="center" wrapText="1"/>
      <protection locked="0"/>
    </xf>
    <xf numFmtId="0" fontId="0" fillId="19" borderId="17" xfId="0" applyFont="1" applyFill="1" applyBorder="1" applyAlignment="1" applyProtection="1">
      <alignment horizontal="center" vertical="center" wrapText="1"/>
      <protection locked="0"/>
    </xf>
    <xf numFmtId="0" fontId="0" fillId="19" borderId="4" xfId="0" applyFont="1" applyFill="1" applyBorder="1" applyAlignment="1" applyProtection="1">
      <alignment horizontal="center" vertical="center" wrapText="1"/>
      <protection locked="0"/>
    </xf>
    <xf numFmtId="0" fontId="46" fillId="13" borderId="13" xfId="92" applyNumberFormat="1" applyFont="1" applyFill="1" applyBorder="1" applyAlignment="1" applyProtection="1">
      <alignment horizontal="center" vertical="center" wrapText="1"/>
      <protection locked="0"/>
    </xf>
    <xf numFmtId="0" fontId="46" fillId="13" borderId="1" xfId="92" applyNumberFormat="1" applyFont="1" applyFill="1" applyBorder="1" applyAlignment="1" applyProtection="1">
      <alignment horizontal="center" vertical="center" wrapText="1"/>
      <protection locked="0"/>
    </xf>
    <xf numFmtId="0" fontId="3" fillId="2" borderId="7" xfId="95" applyNumberFormat="1" applyFont="1" applyFill="1" applyBorder="1" applyAlignment="1" applyProtection="1">
      <alignment horizontal="center" vertical="center" wrapText="1"/>
      <protection hidden="1"/>
    </xf>
    <xf numFmtId="0" fontId="3" fillId="2" borderId="7" xfId="107" applyNumberFormat="1" applyFont="1" applyFill="1" applyBorder="1" applyAlignment="1" applyProtection="1">
      <alignment horizontal="center" wrapText="1"/>
      <protection hidden="1"/>
    </xf>
    <xf numFmtId="0" fontId="3" fillId="2" borderId="31" xfId="107" applyNumberFormat="1" applyFont="1" applyFill="1" applyBorder="1" applyAlignment="1" applyProtection="1">
      <alignment horizontal="center" wrapText="1"/>
      <protection hidden="1"/>
    </xf>
    <xf numFmtId="0" fontId="0" fillId="2" borderId="0" xfId="0" applyFill="1" applyAlignment="1">
      <alignment vertical="center"/>
    </xf>
    <xf numFmtId="0" fontId="56" fillId="2" borderId="1" xfId="107" applyFont="1" applyFill="1" applyBorder="1" applyAlignment="1">
      <alignment horizontal="justify" vertical="top" wrapText="1"/>
    </xf>
    <xf numFmtId="0" fontId="46" fillId="2" borderId="1" xfId="0" applyFont="1" applyFill="1" applyBorder="1" applyAlignment="1">
      <alignment horizontal="justify" vertical="top" wrapText="1"/>
    </xf>
    <xf numFmtId="0" fontId="0" fillId="2" borderId="1" xfId="0" applyFont="1" applyFill="1" applyBorder="1" applyAlignment="1">
      <alignment horizontal="justify" vertical="top" wrapText="1"/>
    </xf>
    <xf numFmtId="0" fontId="68" fillId="2" borderId="8" xfId="86" applyNumberFormat="1" applyFont="1" applyFill="1" applyBorder="1" applyAlignment="1" applyProtection="1">
      <alignment horizontal="center" vertical="center" wrapText="1"/>
      <protection hidden="1"/>
    </xf>
    <xf numFmtId="0" fontId="73" fillId="2" borderId="1" xfId="126" applyFont="1" applyFill="1" applyBorder="1" applyAlignment="1" applyProtection="1">
      <alignment horizontal="center" vertical="center" wrapText="1"/>
    </xf>
    <xf numFmtId="0" fontId="73" fillId="19" borderId="1" xfId="126" applyFont="1" applyFill="1" applyBorder="1" applyAlignment="1" applyProtection="1">
      <alignment vertical="center" wrapText="1"/>
    </xf>
    <xf numFmtId="0" fontId="17" fillId="2" borderId="23" xfId="107" applyFont="1" applyFill="1" applyBorder="1" applyAlignment="1" applyProtection="1">
      <alignment horizontal="center" wrapText="1"/>
    </xf>
    <xf numFmtId="0" fontId="17" fillId="2" borderId="24" xfId="107" applyFont="1" applyFill="1" applyBorder="1" applyAlignment="1" applyProtection="1">
      <alignment horizontal="center" wrapText="1"/>
    </xf>
    <xf numFmtId="0" fontId="17" fillId="2" borderId="25" xfId="107" applyFont="1" applyFill="1" applyBorder="1" applyAlignment="1" applyProtection="1">
      <alignment horizontal="center" wrapText="1"/>
    </xf>
    <xf numFmtId="0" fontId="17" fillId="2" borderId="26" xfId="107" applyFont="1" applyFill="1" applyBorder="1" applyAlignment="1" applyProtection="1">
      <alignment horizontal="center" wrapText="1"/>
    </xf>
    <xf numFmtId="0" fontId="17" fillId="2" borderId="0" xfId="107" applyFont="1" applyFill="1" applyBorder="1" applyAlignment="1" applyProtection="1">
      <alignment horizontal="center" wrapText="1"/>
    </xf>
    <xf numFmtId="0" fontId="17" fillId="2" borderId="27" xfId="107" applyFont="1" applyFill="1" applyBorder="1" applyAlignment="1" applyProtection="1">
      <alignment horizontal="center" wrapText="1"/>
    </xf>
    <xf numFmtId="0" fontId="18" fillId="2" borderId="18" xfId="95" applyFont="1" applyFill="1" applyBorder="1" applyAlignment="1" applyProtection="1">
      <alignment horizontal="center" vertical="center" wrapText="1"/>
    </xf>
    <xf numFmtId="0" fontId="18" fillId="2" borderId="7" xfId="95" applyFont="1" applyFill="1" applyBorder="1" applyAlignment="1" applyProtection="1">
      <alignment horizontal="center" vertical="center" wrapText="1"/>
    </xf>
    <xf numFmtId="0" fontId="18" fillId="2" borderId="23" xfId="95" applyFont="1" applyFill="1" applyBorder="1" applyAlignment="1" applyProtection="1">
      <alignment horizontal="center" wrapText="1"/>
    </xf>
    <xf numFmtId="0" fontId="18" fillId="2" borderId="24" xfId="95" applyFont="1" applyFill="1" applyBorder="1" applyAlignment="1" applyProtection="1">
      <alignment horizontal="center" wrapText="1"/>
    </xf>
    <xf numFmtId="0" fontId="18" fillId="2" borderId="25" xfId="95" applyFont="1" applyFill="1" applyBorder="1" applyAlignment="1" applyProtection="1">
      <alignment horizontal="center" wrapText="1"/>
    </xf>
    <xf numFmtId="0" fontId="18" fillId="2" borderId="9" xfId="95" applyFont="1" applyFill="1" applyBorder="1" applyAlignment="1" applyProtection="1">
      <alignment horizontal="center" wrapText="1"/>
    </xf>
    <xf numFmtId="0" fontId="18" fillId="2" borderId="28" xfId="95" applyFont="1" applyFill="1" applyBorder="1" applyAlignment="1" applyProtection="1">
      <alignment horizontal="center" wrapText="1"/>
    </xf>
    <xf numFmtId="0" fontId="18" fillId="2" borderId="14" xfId="95" applyFont="1" applyFill="1" applyBorder="1" applyAlignment="1" applyProtection="1">
      <alignment horizontal="center" wrapText="1"/>
    </xf>
    <xf numFmtId="0" fontId="18" fillId="2" borderId="24" xfId="126" applyFont="1" applyFill="1" applyBorder="1" applyAlignment="1" applyProtection="1">
      <alignment horizontal="center" vertical="center" wrapText="1"/>
    </xf>
    <xf numFmtId="0" fontId="18" fillId="2" borderId="25" xfId="126" applyFont="1" applyFill="1" applyBorder="1" applyAlignment="1" applyProtection="1">
      <alignment horizontal="center" vertical="center" wrapText="1"/>
    </xf>
    <xf numFmtId="0" fontId="17" fillId="2" borderId="23" xfId="126" applyFont="1" applyFill="1" applyBorder="1" applyAlignment="1" applyProtection="1">
      <alignment horizontal="center" vertical="center" wrapText="1"/>
    </xf>
    <xf numFmtId="0" fontId="17" fillId="2" borderId="24" xfId="126" applyFont="1" applyFill="1" applyBorder="1" applyAlignment="1" applyProtection="1">
      <alignment horizontal="center" vertical="center" wrapText="1"/>
    </xf>
    <xf numFmtId="0" fontId="17" fillId="2" borderId="25" xfId="126" applyFont="1" applyFill="1" applyBorder="1" applyAlignment="1" applyProtection="1">
      <alignment horizontal="center" vertical="center" wrapText="1"/>
    </xf>
    <xf numFmtId="0" fontId="25" fillId="13" borderId="38" xfId="107" applyFont="1" applyFill="1" applyBorder="1" applyAlignment="1" applyProtection="1">
      <alignment horizontal="center" vertical="center" wrapText="1"/>
    </xf>
    <xf numFmtId="0" fontId="25" fillId="13" borderId="39" xfId="107" applyFont="1" applyFill="1" applyBorder="1" applyAlignment="1" applyProtection="1">
      <alignment horizontal="center" vertical="center" wrapText="1"/>
    </xf>
    <xf numFmtId="0" fontId="25" fillId="13" borderId="40" xfId="107" applyFont="1" applyFill="1" applyBorder="1" applyAlignment="1" applyProtection="1">
      <alignment horizontal="center" vertical="center" wrapText="1"/>
    </xf>
    <xf numFmtId="0" fontId="18" fillId="25" borderId="19" xfId="126" applyFont="1" applyFill="1" applyBorder="1" applyAlignment="1" applyProtection="1">
      <alignment horizontal="center" vertical="center" wrapText="1"/>
    </xf>
    <xf numFmtId="0" fontId="18" fillId="25" borderId="20" xfId="126" applyFont="1" applyFill="1" applyBorder="1" applyAlignment="1" applyProtection="1">
      <alignment horizontal="center" vertical="center" wrapText="1"/>
    </xf>
    <xf numFmtId="0" fontId="18" fillId="25" borderId="36" xfId="126" applyFont="1" applyFill="1" applyBorder="1" applyAlignment="1" applyProtection="1">
      <alignment horizontal="center" vertical="center" wrapText="1"/>
    </xf>
    <xf numFmtId="0" fontId="22" fillId="2" borderId="4" xfId="107" applyFont="1" applyFill="1" applyBorder="1" applyAlignment="1" applyProtection="1">
      <alignment horizontal="center" wrapText="1"/>
      <protection hidden="1"/>
    </xf>
    <xf numFmtId="0" fontId="20" fillId="2" borderId="4" xfId="107" applyFont="1" applyFill="1" applyBorder="1" applyAlignment="1" applyProtection="1">
      <alignment horizontal="center" wrapText="1"/>
      <protection hidden="1"/>
    </xf>
    <xf numFmtId="0" fontId="24" fillId="2" borderId="23" xfId="107" applyFont="1" applyFill="1" applyBorder="1" applyAlignment="1" applyProtection="1">
      <alignment horizontal="center" wrapText="1"/>
    </xf>
    <xf numFmtId="0" fontId="24" fillId="2" borderId="24" xfId="107" applyFont="1" applyFill="1" applyBorder="1" applyAlignment="1" applyProtection="1">
      <alignment horizontal="center" wrapText="1"/>
    </xf>
    <xf numFmtId="0" fontId="24" fillId="2" borderId="25" xfId="107" applyFont="1" applyFill="1" applyBorder="1" applyAlignment="1" applyProtection="1">
      <alignment horizontal="center" wrapText="1"/>
    </xf>
    <xf numFmtId="0" fontId="24" fillId="2" borderId="26" xfId="107" applyFont="1" applyFill="1" applyBorder="1" applyAlignment="1" applyProtection="1">
      <alignment horizontal="center" wrapText="1"/>
    </xf>
    <xf numFmtId="0" fontId="24" fillId="2" borderId="0" xfId="107" applyFont="1" applyFill="1" applyBorder="1" applyAlignment="1" applyProtection="1">
      <alignment horizontal="center" wrapText="1"/>
    </xf>
    <xf numFmtId="0" fontId="24" fillId="2" borderId="27" xfId="107" applyFont="1" applyFill="1" applyBorder="1" applyAlignment="1" applyProtection="1">
      <alignment horizontal="center" wrapText="1"/>
    </xf>
    <xf numFmtId="0" fontId="25" fillId="2" borderId="18" xfId="95" applyFont="1" applyFill="1" applyBorder="1" applyAlignment="1" applyProtection="1">
      <alignment horizontal="center" vertical="center" wrapText="1"/>
    </xf>
    <xf numFmtId="0" fontId="25" fillId="2" borderId="7" xfId="95" applyFont="1" applyFill="1" applyBorder="1" applyAlignment="1" applyProtection="1">
      <alignment horizontal="center" vertical="center" wrapText="1"/>
    </xf>
    <xf numFmtId="0" fontId="25" fillId="2" borderId="23" xfId="95" applyFont="1" applyFill="1" applyBorder="1" applyAlignment="1" applyProtection="1">
      <alignment horizontal="center" wrapText="1"/>
    </xf>
    <xf numFmtId="0" fontId="25" fillId="2" borderId="24" xfId="95" applyFont="1" applyFill="1" applyBorder="1" applyAlignment="1" applyProtection="1">
      <alignment horizontal="center" wrapText="1"/>
    </xf>
    <xf numFmtId="0" fontId="25" fillId="2" borderId="25" xfId="95" applyFont="1" applyFill="1" applyBorder="1" applyAlignment="1" applyProtection="1">
      <alignment horizontal="center" wrapText="1"/>
    </xf>
    <xf numFmtId="0" fontId="25" fillId="2" borderId="9" xfId="95" applyFont="1" applyFill="1" applyBorder="1" applyAlignment="1" applyProtection="1">
      <alignment horizontal="center" wrapText="1"/>
    </xf>
    <xf numFmtId="0" fontId="25" fillId="2" borderId="28" xfId="95" applyFont="1" applyFill="1" applyBorder="1" applyAlignment="1" applyProtection="1">
      <alignment horizontal="center" wrapText="1"/>
    </xf>
    <xf numFmtId="0" fontId="25" fillId="2" borderId="14" xfId="95" applyFont="1" applyFill="1" applyBorder="1" applyAlignment="1" applyProtection="1">
      <alignment horizontal="center" wrapText="1"/>
    </xf>
    <xf numFmtId="0" fontId="25" fillId="2" borderId="24" xfId="126" applyFont="1" applyFill="1" applyBorder="1" applyAlignment="1" applyProtection="1">
      <alignment horizontal="center" vertical="center" wrapText="1"/>
    </xf>
    <xf numFmtId="0" fontId="25" fillId="2" borderId="25" xfId="126" applyFont="1" applyFill="1" applyBorder="1" applyAlignment="1" applyProtection="1">
      <alignment horizontal="center" vertical="center" wrapText="1"/>
    </xf>
    <xf numFmtId="0" fontId="24" fillId="2" borderId="23" xfId="126" applyFont="1" applyFill="1" applyBorder="1" applyAlignment="1" applyProtection="1">
      <alignment horizontal="center" vertical="center" wrapText="1"/>
    </xf>
    <xf numFmtId="0" fontId="24" fillId="2" borderId="24" xfId="126" applyFont="1" applyFill="1" applyBorder="1" applyAlignment="1" applyProtection="1">
      <alignment horizontal="center" vertical="center" wrapText="1"/>
    </xf>
    <xf numFmtId="0" fontId="24" fillId="2" borderId="25" xfId="126" applyFont="1" applyFill="1" applyBorder="1" applyAlignment="1" applyProtection="1">
      <alignment horizontal="center" vertical="center" wrapText="1"/>
    </xf>
    <xf numFmtId="0" fontId="16" fillId="25" borderId="19" xfId="126" applyFont="1" applyFill="1" applyBorder="1" applyAlignment="1" applyProtection="1">
      <alignment horizontal="center" vertical="center" wrapText="1"/>
    </xf>
    <xf numFmtId="0" fontId="16" fillId="25" borderId="20" xfId="126" applyFont="1" applyFill="1" applyBorder="1" applyAlignment="1" applyProtection="1">
      <alignment horizontal="center" vertical="center" wrapText="1"/>
    </xf>
    <xf numFmtId="0" fontId="39" fillId="2" borderId="23" xfId="107" applyFont="1" applyFill="1" applyBorder="1" applyAlignment="1" applyProtection="1">
      <alignment horizontal="center" wrapText="1"/>
    </xf>
    <xf numFmtId="0" fontId="39" fillId="2" borderId="24" xfId="107" applyFont="1" applyFill="1" applyBorder="1" applyAlignment="1" applyProtection="1">
      <alignment horizontal="center" wrapText="1"/>
    </xf>
    <xf numFmtId="0" fontId="39" fillId="2" borderId="25" xfId="107" applyFont="1" applyFill="1" applyBorder="1" applyAlignment="1" applyProtection="1">
      <alignment horizontal="center" wrapText="1"/>
    </xf>
    <xf numFmtId="0" fontId="39" fillId="2" borderId="26" xfId="107" applyFont="1" applyFill="1" applyBorder="1" applyAlignment="1" applyProtection="1">
      <alignment horizontal="center" wrapText="1"/>
    </xf>
    <xf numFmtId="0" fontId="39" fillId="2" borderId="0" xfId="107" applyFont="1" applyFill="1" applyBorder="1" applyAlignment="1" applyProtection="1">
      <alignment horizontal="center" wrapText="1"/>
    </xf>
    <xf numFmtId="0" fontId="39" fillId="2" borderId="27" xfId="107" applyFont="1" applyFill="1" applyBorder="1" applyAlignment="1" applyProtection="1">
      <alignment horizontal="center" wrapText="1"/>
    </xf>
    <xf numFmtId="0" fontId="40" fillId="2" borderId="18" xfId="95" applyFont="1" applyFill="1" applyBorder="1" applyAlignment="1" applyProtection="1">
      <alignment horizontal="center" vertical="center" wrapText="1"/>
    </xf>
    <xf numFmtId="0" fontId="40" fillId="2" borderId="7" xfId="95" applyFont="1" applyFill="1" applyBorder="1" applyAlignment="1" applyProtection="1">
      <alignment horizontal="center" vertical="center" wrapText="1"/>
    </xf>
    <xf numFmtId="0" fontId="40" fillId="2" borderId="23" xfId="95" applyFont="1" applyFill="1" applyBorder="1" applyAlignment="1" applyProtection="1">
      <alignment horizontal="center" wrapText="1"/>
    </xf>
    <xf numFmtId="0" fontId="40" fillId="2" borderId="24" xfId="95" applyFont="1" applyFill="1" applyBorder="1" applyAlignment="1" applyProtection="1">
      <alignment horizontal="center" wrapText="1"/>
    </xf>
    <xf numFmtId="0" fontId="40" fillId="2" borderId="25" xfId="95" applyFont="1" applyFill="1" applyBorder="1" applyAlignment="1" applyProtection="1">
      <alignment horizontal="center" wrapText="1"/>
    </xf>
    <xf numFmtId="0" fontId="40" fillId="2" borderId="9" xfId="95" applyFont="1" applyFill="1" applyBorder="1" applyAlignment="1" applyProtection="1">
      <alignment horizontal="center" wrapText="1"/>
    </xf>
    <xf numFmtId="0" fontId="40" fillId="2" borderId="28" xfId="95" applyFont="1" applyFill="1" applyBorder="1" applyAlignment="1" applyProtection="1">
      <alignment horizontal="center" wrapText="1"/>
    </xf>
    <xf numFmtId="0" fontId="40" fillId="2" borderId="14" xfId="95" applyFont="1" applyFill="1" applyBorder="1" applyAlignment="1" applyProtection="1">
      <alignment horizontal="center" wrapText="1"/>
    </xf>
    <xf numFmtId="0" fontId="40" fillId="2" borderId="24" xfId="126" applyFont="1" applyFill="1" applyBorder="1" applyAlignment="1" applyProtection="1">
      <alignment horizontal="center" vertical="center" wrapText="1"/>
    </xf>
    <xf numFmtId="0" fontId="40" fillId="2" borderId="25" xfId="126" applyFont="1" applyFill="1" applyBorder="1" applyAlignment="1" applyProtection="1">
      <alignment horizontal="center" vertical="center" wrapText="1"/>
    </xf>
    <xf numFmtId="0" fontId="22" fillId="2" borderId="23" xfId="126" applyFont="1" applyFill="1" applyBorder="1" applyAlignment="1" applyProtection="1">
      <alignment horizontal="center" vertical="center" wrapText="1"/>
    </xf>
    <xf numFmtId="0" fontId="22" fillId="2" borderId="24" xfId="126" applyFont="1" applyFill="1" applyBorder="1" applyAlignment="1" applyProtection="1">
      <alignment horizontal="center" vertical="center" wrapText="1"/>
    </xf>
    <xf numFmtId="0" fontId="22" fillId="2" borderId="25" xfId="126" applyFont="1" applyFill="1" applyBorder="1" applyAlignment="1" applyProtection="1">
      <alignment horizontal="center" vertical="center" wrapText="1"/>
    </xf>
    <xf numFmtId="0" fontId="30" fillId="25" borderId="19" xfId="126" applyFont="1" applyFill="1" applyBorder="1" applyAlignment="1" applyProtection="1">
      <alignment horizontal="center" vertical="center" wrapText="1"/>
    </xf>
    <xf numFmtId="0" fontId="30" fillId="25" borderId="20" xfId="126" applyFont="1" applyFill="1" applyBorder="1" applyAlignment="1" applyProtection="1">
      <alignment horizontal="center" vertical="center" wrapText="1"/>
    </xf>
    <xf numFmtId="0" fontId="11" fillId="25" borderId="20" xfId="126" applyFont="1" applyFill="1" applyBorder="1" applyAlignment="1" applyProtection="1">
      <alignment horizontal="center" vertical="center" wrapText="1"/>
    </xf>
    <xf numFmtId="0" fontId="11" fillId="25" borderId="36" xfId="126" applyFont="1" applyFill="1" applyBorder="1" applyAlignment="1" applyProtection="1">
      <alignment horizontal="center" vertical="center" wrapText="1"/>
    </xf>
    <xf numFmtId="0" fontId="101" fillId="2" borderId="0" xfId="107" applyFont="1" applyFill="1" applyAlignment="1" applyProtection="1">
      <alignment horizontal="center" wrapText="1"/>
      <protection hidden="1"/>
    </xf>
    <xf numFmtId="0" fontId="43" fillId="2" borderId="23" xfId="126" applyFont="1" applyFill="1" applyBorder="1" applyAlignment="1" applyProtection="1">
      <alignment horizontal="center" vertical="center" wrapText="1"/>
    </xf>
    <xf numFmtId="0" fontId="43" fillId="2" borderId="24" xfId="126" applyFont="1" applyFill="1" applyBorder="1" applyAlignment="1" applyProtection="1">
      <alignment horizontal="center" vertical="center" wrapText="1"/>
    </xf>
    <xf numFmtId="0" fontId="43" fillId="2" borderId="25" xfId="126" applyFont="1" applyFill="1" applyBorder="1" applyAlignment="1" applyProtection="1">
      <alignment horizontal="center" vertical="center" wrapText="1"/>
    </xf>
    <xf numFmtId="0" fontId="25" fillId="25" borderId="19" xfId="126" applyFont="1" applyFill="1" applyBorder="1" applyAlignment="1" applyProtection="1">
      <alignment horizontal="center" vertical="center" wrapText="1"/>
    </xf>
    <xf numFmtId="0" fontId="25" fillId="25" borderId="20" xfId="126" applyFont="1" applyFill="1" applyBorder="1" applyAlignment="1" applyProtection="1">
      <alignment horizontal="center" vertical="center" wrapText="1"/>
    </xf>
    <xf numFmtId="0" fontId="25" fillId="25" borderId="36" xfId="126" applyFont="1" applyFill="1" applyBorder="1" applyAlignment="1" applyProtection="1">
      <alignment horizontal="center" vertical="center" wrapText="1"/>
    </xf>
    <xf numFmtId="0" fontId="105" fillId="2" borderId="0" xfId="107" applyFont="1" applyFill="1" applyAlignment="1" applyProtection="1">
      <alignment horizontal="center" wrapText="1"/>
      <protection hidden="1"/>
    </xf>
    <xf numFmtId="0" fontId="19" fillId="13" borderId="38" xfId="107" applyFont="1" applyFill="1" applyBorder="1" applyAlignment="1" applyProtection="1">
      <alignment horizontal="center" vertical="center" wrapText="1"/>
    </xf>
    <xf numFmtId="0" fontId="19" fillId="13" borderId="39" xfId="107" applyFont="1" applyFill="1" applyBorder="1" applyAlignment="1" applyProtection="1">
      <alignment horizontal="center" vertical="center" wrapText="1"/>
    </xf>
    <xf numFmtId="0" fontId="19" fillId="13" borderId="40" xfId="107" applyFont="1" applyFill="1" applyBorder="1" applyAlignment="1" applyProtection="1">
      <alignment horizontal="center" vertical="center" wrapText="1"/>
    </xf>
    <xf numFmtId="0" fontId="3" fillId="2" borderId="23" xfId="107" applyFont="1" applyFill="1" applyBorder="1" applyAlignment="1" applyProtection="1">
      <alignment horizontal="center" wrapText="1"/>
    </xf>
    <xf numFmtId="0" fontId="3" fillId="2" borderId="24" xfId="107" applyFont="1" applyFill="1" applyBorder="1" applyAlignment="1" applyProtection="1">
      <alignment horizontal="center" wrapText="1"/>
    </xf>
    <xf numFmtId="0" fontId="3" fillId="2" borderId="25" xfId="107" applyFont="1" applyFill="1" applyBorder="1" applyAlignment="1" applyProtection="1">
      <alignment horizontal="center" wrapText="1"/>
    </xf>
    <xf numFmtId="0" fontId="3" fillId="2" borderId="26" xfId="107" applyFont="1" applyFill="1" applyBorder="1" applyAlignment="1" applyProtection="1">
      <alignment horizontal="center" wrapText="1"/>
    </xf>
    <xf numFmtId="0" fontId="3" fillId="2" borderId="0" xfId="107" applyFont="1" applyFill="1" applyBorder="1" applyAlignment="1" applyProtection="1">
      <alignment horizontal="center" wrapText="1"/>
    </xf>
    <xf numFmtId="0" fontId="3" fillId="2" borderId="27" xfId="107" applyFont="1" applyFill="1" applyBorder="1" applyAlignment="1" applyProtection="1">
      <alignment horizontal="center" wrapText="1"/>
    </xf>
    <xf numFmtId="0" fontId="19" fillId="2" borderId="18" xfId="95" applyFont="1" applyFill="1" applyBorder="1" applyAlignment="1" applyProtection="1">
      <alignment horizontal="center" vertical="center" wrapText="1"/>
    </xf>
    <xf numFmtId="0" fontId="19" fillId="2" borderId="7" xfId="95" applyFont="1" applyFill="1" applyBorder="1" applyAlignment="1" applyProtection="1">
      <alignment horizontal="center" vertical="center" wrapText="1"/>
    </xf>
    <xf numFmtId="0" fontId="12" fillId="2" borderId="23" xfId="95" applyFont="1" applyFill="1" applyBorder="1" applyAlignment="1" applyProtection="1">
      <alignment horizontal="center" wrapText="1"/>
    </xf>
    <xf numFmtId="0" fontId="12" fillId="2" borderId="24" xfId="95" applyFont="1" applyFill="1" applyBorder="1" applyAlignment="1" applyProtection="1">
      <alignment horizontal="center" wrapText="1"/>
    </xf>
    <xf numFmtId="0" fontId="12" fillId="2" borderId="25" xfId="95" applyFont="1" applyFill="1" applyBorder="1" applyAlignment="1" applyProtection="1">
      <alignment horizontal="center" wrapText="1"/>
    </xf>
    <xf numFmtId="0" fontId="12" fillId="2" borderId="9" xfId="95" applyFont="1" applyFill="1" applyBorder="1" applyAlignment="1" applyProtection="1">
      <alignment horizontal="center" wrapText="1"/>
    </xf>
    <xf numFmtId="0" fontId="12" fillId="2" borderId="28" xfId="95" applyFont="1" applyFill="1" applyBorder="1" applyAlignment="1" applyProtection="1">
      <alignment horizontal="center" wrapText="1"/>
    </xf>
    <xf numFmtId="0" fontId="12" fillId="2" borderId="14" xfId="95" applyFont="1" applyFill="1" applyBorder="1" applyAlignment="1" applyProtection="1">
      <alignment horizontal="center" wrapText="1"/>
    </xf>
    <xf numFmtId="0" fontId="19" fillId="2" borderId="24" xfId="126" applyFont="1" applyFill="1" applyBorder="1" applyAlignment="1" applyProtection="1">
      <alignment horizontal="center" vertical="center" wrapText="1"/>
    </xf>
    <xf numFmtId="0" fontId="19" fillId="2" borderId="25" xfId="126" applyFont="1" applyFill="1" applyBorder="1" applyAlignment="1" applyProtection="1">
      <alignment horizontal="center" vertical="center" wrapText="1"/>
    </xf>
    <xf numFmtId="0" fontId="11" fillId="25" borderId="19" xfId="126" applyFont="1" applyFill="1" applyBorder="1" applyAlignment="1" applyProtection="1">
      <alignment horizontal="center" vertical="center" wrapText="1"/>
    </xf>
    <xf numFmtId="0" fontId="14" fillId="2" borderId="4" xfId="107" applyFont="1" applyFill="1" applyBorder="1" applyAlignment="1" applyProtection="1">
      <alignment horizontal="center" wrapText="1"/>
      <protection hidden="1"/>
    </xf>
    <xf numFmtId="0" fontId="11" fillId="2" borderId="18" xfId="95" applyFont="1" applyFill="1" applyBorder="1" applyAlignment="1" applyProtection="1">
      <alignment horizontal="center" vertical="center" wrapText="1"/>
    </xf>
    <xf numFmtId="0" fontId="11" fillId="2" borderId="7" xfId="95" applyFont="1" applyFill="1" applyBorder="1" applyAlignment="1" applyProtection="1">
      <alignment horizontal="center" vertical="center" wrapText="1"/>
    </xf>
    <xf numFmtId="0" fontId="11" fillId="2" borderId="24" xfId="126" applyFont="1" applyFill="1" applyBorder="1" applyAlignment="1" applyProtection="1">
      <alignment horizontal="center" vertical="center" wrapText="1"/>
    </xf>
    <xf numFmtId="0" fontId="11" fillId="2" borderId="25" xfId="126" applyFont="1" applyFill="1" applyBorder="1" applyAlignment="1" applyProtection="1">
      <alignment horizontal="center" vertical="center" wrapText="1"/>
    </xf>
    <xf numFmtId="0" fontId="13" fillId="2" borderId="23" xfId="126" applyFont="1" applyFill="1" applyBorder="1" applyAlignment="1" applyProtection="1">
      <alignment horizontal="center" vertical="center" wrapText="1"/>
    </xf>
    <xf numFmtId="0" fontId="13" fillId="2" borderId="24" xfId="126" applyFont="1" applyFill="1" applyBorder="1" applyAlignment="1" applyProtection="1">
      <alignment horizontal="center" vertical="center" wrapText="1"/>
    </xf>
    <xf numFmtId="0" fontId="13" fillId="2" borderId="25" xfId="126" applyFont="1" applyFill="1" applyBorder="1" applyAlignment="1" applyProtection="1">
      <alignment horizontal="center" vertical="center" wrapText="1"/>
    </xf>
    <xf numFmtId="0" fontId="105" fillId="2" borderId="1" xfId="107" applyFont="1" applyFill="1" applyBorder="1" applyAlignment="1" applyProtection="1">
      <alignment horizontal="center" vertical="center" wrapText="1"/>
      <protection hidden="1"/>
    </xf>
    <xf numFmtId="0" fontId="52" fillId="0" borderId="1" xfId="107" applyFont="1" applyBorder="1" applyAlignment="1" applyProtection="1">
      <alignment horizontal="center" vertical="top" wrapText="1"/>
      <protection locked="0"/>
    </xf>
    <xf numFmtId="0" fontId="126" fillId="0" borderId="1" xfId="107" applyFont="1" applyBorder="1" applyAlignment="1" applyProtection="1">
      <alignment horizontal="center" vertical="top" wrapText="1"/>
      <protection locked="0"/>
    </xf>
    <xf numFmtId="0" fontId="35" fillId="2" borderId="23" xfId="107" applyFont="1" applyFill="1" applyBorder="1" applyAlignment="1" applyProtection="1">
      <alignment horizontal="center" wrapText="1"/>
    </xf>
    <xf numFmtId="0" fontId="35" fillId="2" borderId="24" xfId="107" applyFont="1" applyFill="1" applyBorder="1" applyAlignment="1" applyProtection="1">
      <alignment horizontal="center" wrapText="1"/>
    </xf>
    <xf numFmtId="0" fontId="35" fillId="2" borderId="25" xfId="107" applyFont="1" applyFill="1" applyBorder="1" applyAlignment="1" applyProtection="1">
      <alignment horizontal="center" wrapText="1"/>
    </xf>
    <xf numFmtId="0" fontId="35" fillId="2" borderId="26" xfId="107" applyFont="1" applyFill="1" applyBorder="1" applyAlignment="1" applyProtection="1">
      <alignment horizontal="center" wrapText="1"/>
    </xf>
    <xf numFmtId="0" fontId="35" fillId="2" borderId="0" xfId="107" applyFont="1" applyFill="1" applyBorder="1" applyAlignment="1" applyProtection="1">
      <alignment horizontal="center" wrapText="1"/>
    </xf>
    <xf numFmtId="0" fontId="35" fillId="2" borderId="27" xfId="107" applyFont="1" applyFill="1" applyBorder="1" applyAlignment="1" applyProtection="1">
      <alignment horizontal="center" wrapText="1"/>
    </xf>
    <xf numFmtId="0" fontId="19" fillId="2" borderId="23" xfId="95" applyFont="1" applyFill="1" applyBorder="1" applyAlignment="1" applyProtection="1">
      <alignment horizontal="center" wrapText="1"/>
    </xf>
    <xf numFmtId="0" fontId="19" fillId="2" borderId="24" xfId="95" applyFont="1" applyFill="1" applyBorder="1" applyAlignment="1" applyProtection="1">
      <alignment horizontal="center" wrapText="1"/>
    </xf>
    <xf numFmtId="0" fontId="19" fillId="2" borderId="25" xfId="95" applyFont="1" applyFill="1" applyBorder="1" applyAlignment="1" applyProtection="1">
      <alignment horizontal="center" wrapText="1"/>
    </xf>
    <xf numFmtId="0" fontId="19" fillId="2" borderId="9" xfId="95" applyFont="1" applyFill="1" applyBorder="1" applyAlignment="1" applyProtection="1">
      <alignment horizontal="center" wrapText="1"/>
    </xf>
    <xf numFmtId="0" fontId="19" fillId="2" borderId="28" xfId="95" applyFont="1" applyFill="1" applyBorder="1" applyAlignment="1" applyProtection="1">
      <alignment horizontal="center" wrapText="1"/>
    </xf>
    <xf numFmtId="0" fontId="19" fillId="2" borderId="14" xfId="95" applyFont="1" applyFill="1" applyBorder="1" applyAlignment="1" applyProtection="1">
      <alignment horizontal="center" wrapText="1"/>
    </xf>
    <xf numFmtId="0" fontId="35" fillId="2" borderId="23" xfId="126" applyFont="1" applyFill="1" applyBorder="1" applyAlignment="1" applyProtection="1">
      <alignment horizontal="center" vertical="center" wrapText="1"/>
    </xf>
    <xf numFmtId="0" fontId="35" fillId="2" borderId="24" xfId="126" applyFont="1" applyFill="1" applyBorder="1" applyAlignment="1" applyProtection="1">
      <alignment horizontal="center" vertical="center" wrapText="1"/>
    </xf>
    <xf numFmtId="0" fontId="35" fillId="2" borderId="25" xfId="126" applyFont="1" applyFill="1" applyBorder="1" applyAlignment="1" applyProtection="1">
      <alignment horizontal="center" vertical="center" wrapText="1"/>
    </xf>
    <xf numFmtId="0" fontId="19" fillId="25" borderId="19" xfId="126" applyFont="1" applyFill="1" applyBorder="1" applyAlignment="1" applyProtection="1">
      <alignment horizontal="center" vertical="center" wrapText="1"/>
    </xf>
    <xf numFmtId="0" fontId="19" fillId="25" borderId="20" xfId="126" applyFont="1" applyFill="1" applyBorder="1" applyAlignment="1" applyProtection="1">
      <alignment horizontal="center" vertical="center" wrapText="1"/>
    </xf>
    <xf numFmtId="0" fontId="19" fillId="25" borderId="36" xfId="126" applyFont="1" applyFill="1" applyBorder="1" applyAlignment="1" applyProtection="1">
      <alignment horizontal="center" vertical="center" wrapText="1"/>
    </xf>
    <xf numFmtId="0" fontId="16" fillId="25" borderId="36" xfId="126" applyFont="1" applyFill="1" applyBorder="1" applyAlignment="1" applyProtection="1">
      <alignment horizontal="center" vertical="center" wrapText="1"/>
    </xf>
    <xf numFmtId="0" fontId="35" fillId="2" borderId="23" xfId="0" applyFont="1" applyFill="1" applyBorder="1" applyAlignment="1" applyProtection="1">
      <alignment horizontal="center" wrapText="1"/>
    </xf>
    <xf numFmtId="0" fontId="35" fillId="2" borderId="24" xfId="0" applyFont="1" applyFill="1" applyBorder="1" applyAlignment="1" applyProtection="1">
      <alignment horizontal="center" wrapText="1"/>
    </xf>
    <xf numFmtId="0" fontId="35" fillId="2" borderId="25" xfId="0" applyFont="1" applyFill="1" applyBorder="1" applyAlignment="1" applyProtection="1">
      <alignment horizontal="center" wrapText="1"/>
    </xf>
    <xf numFmtId="0" fontId="35" fillId="2" borderId="26" xfId="0" applyFont="1" applyFill="1" applyBorder="1" applyAlignment="1" applyProtection="1">
      <alignment horizontal="center" wrapText="1"/>
    </xf>
    <xf numFmtId="0" fontId="35" fillId="2" borderId="0" xfId="0" applyFont="1" applyFill="1" applyBorder="1" applyAlignment="1" applyProtection="1">
      <alignment horizontal="center" wrapText="1"/>
    </xf>
    <xf numFmtId="0" fontId="35" fillId="2" borderId="27" xfId="0" applyFont="1" applyFill="1" applyBorder="1" applyAlignment="1" applyProtection="1">
      <alignment horizontal="center" wrapText="1"/>
    </xf>
    <xf numFmtId="0" fontId="23" fillId="2" borderId="23" xfId="107" applyFont="1" applyFill="1" applyBorder="1" applyAlignment="1" applyProtection="1">
      <alignment horizontal="center" wrapText="1"/>
    </xf>
    <xf numFmtId="0" fontId="23" fillId="2" borderId="24" xfId="107" applyFont="1" applyFill="1" applyBorder="1" applyAlignment="1" applyProtection="1">
      <alignment horizontal="center" wrapText="1"/>
    </xf>
    <xf numFmtId="0" fontId="23" fillId="2" borderId="25" xfId="107" applyFont="1" applyFill="1" applyBorder="1" applyAlignment="1" applyProtection="1">
      <alignment horizontal="center" wrapText="1"/>
    </xf>
    <xf numFmtId="0" fontId="23" fillId="2" borderId="26" xfId="107" applyFont="1" applyFill="1" applyBorder="1" applyAlignment="1" applyProtection="1">
      <alignment horizontal="center" wrapText="1"/>
    </xf>
    <xf numFmtId="0" fontId="23" fillId="2" borderId="0" xfId="107" applyFont="1" applyFill="1" applyBorder="1" applyAlignment="1" applyProtection="1">
      <alignment horizontal="center" wrapText="1"/>
    </xf>
    <xf numFmtId="0" fontId="23" fillId="2" borderId="27" xfId="107" applyFont="1" applyFill="1" applyBorder="1" applyAlignment="1" applyProtection="1">
      <alignment horizontal="center" wrapText="1"/>
    </xf>
    <xf numFmtId="0" fontId="22" fillId="2" borderId="18" xfId="95" applyFont="1" applyFill="1" applyBorder="1" applyAlignment="1" applyProtection="1">
      <alignment horizontal="center" vertical="center" wrapText="1"/>
    </xf>
    <xf numFmtId="0" fontId="22" fillId="2" borderId="7" xfId="95" applyFont="1" applyFill="1" applyBorder="1" applyAlignment="1" applyProtection="1">
      <alignment horizontal="center" vertical="center" wrapText="1"/>
    </xf>
    <xf numFmtId="0" fontId="22" fillId="2" borderId="23" xfId="95" applyFont="1" applyFill="1" applyBorder="1" applyAlignment="1" applyProtection="1">
      <alignment horizontal="center" wrapText="1"/>
    </xf>
    <xf numFmtId="0" fontId="22" fillId="2" borderId="24" xfId="95" applyFont="1" applyFill="1" applyBorder="1" applyAlignment="1" applyProtection="1">
      <alignment horizontal="center" wrapText="1"/>
    </xf>
    <xf numFmtId="0" fontId="22" fillId="2" borderId="25" xfId="95" applyFont="1" applyFill="1" applyBorder="1" applyAlignment="1" applyProtection="1">
      <alignment horizontal="center" wrapText="1"/>
    </xf>
    <xf numFmtId="0" fontId="22" fillId="2" borderId="9" xfId="95" applyFont="1" applyFill="1" applyBorder="1" applyAlignment="1" applyProtection="1">
      <alignment horizontal="center" wrapText="1"/>
    </xf>
    <xf numFmtId="0" fontId="22" fillId="2" borderId="28" xfId="95" applyFont="1" applyFill="1" applyBorder="1" applyAlignment="1" applyProtection="1">
      <alignment horizontal="center" wrapText="1"/>
    </xf>
    <xf numFmtId="0" fontId="22" fillId="2" borderId="14" xfId="95" applyFont="1" applyFill="1" applyBorder="1" applyAlignment="1" applyProtection="1">
      <alignment horizontal="center" wrapText="1"/>
    </xf>
    <xf numFmtId="0" fontId="23" fillId="2" borderId="23" xfId="126" applyFont="1" applyFill="1" applyBorder="1" applyAlignment="1" applyProtection="1">
      <alignment horizontal="center" vertical="center" wrapText="1"/>
    </xf>
    <xf numFmtId="0" fontId="23" fillId="2" borderId="24" xfId="126" applyFont="1" applyFill="1" applyBorder="1" applyAlignment="1" applyProtection="1">
      <alignment horizontal="center" vertical="center" wrapText="1"/>
    </xf>
    <xf numFmtId="0" fontId="23" fillId="2" borderId="25" xfId="126" applyFont="1" applyFill="1" applyBorder="1" applyAlignment="1" applyProtection="1">
      <alignment horizontal="center" vertical="center" wrapText="1"/>
    </xf>
    <xf numFmtId="0" fontId="12" fillId="2" borderId="1" xfId="107" applyFont="1" applyFill="1" applyBorder="1" applyAlignment="1" applyProtection="1">
      <alignment horizontal="center" wrapText="1"/>
      <protection hidden="1"/>
    </xf>
    <xf numFmtId="0" fontId="22" fillId="25" borderId="19" xfId="126" applyFont="1" applyFill="1" applyBorder="1" applyAlignment="1" applyProtection="1">
      <alignment horizontal="center" vertical="center" wrapText="1"/>
    </xf>
    <xf numFmtId="0" fontId="22" fillId="25" borderId="20" xfId="126" applyFont="1" applyFill="1" applyBorder="1" applyAlignment="1" applyProtection="1">
      <alignment horizontal="center" vertical="center" wrapText="1"/>
    </xf>
    <xf numFmtId="0" fontId="22" fillId="25" borderId="36" xfId="126" applyFont="1" applyFill="1" applyBorder="1" applyAlignment="1" applyProtection="1">
      <alignment horizontal="center" vertical="center" wrapText="1"/>
    </xf>
    <xf numFmtId="0" fontId="30" fillId="2" borderId="0" xfId="107" applyFont="1" applyFill="1" applyAlignment="1" applyProtection="1">
      <alignment horizontal="center" wrapText="1"/>
      <protection hidden="1"/>
    </xf>
    <xf numFmtId="0" fontId="14" fillId="2" borderId="18" xfId="95" applyFont="1" applyFill="1" applyBorder="1" applyAlignment="1" applyProtection="1">
      <alignment horizontal="center" vertical="center" wrapText="1"/>
    </xf>
    <xf numFmtId="0" fontId="14" fillId="2" borderId="7" xfId="95" applyFont="1" applyFill="1" applyBorder="1" applyAlignment="1" applyProtection="1">
      <alignment horizontal="center" vertical="center" wrapText="1"/>
    </xf>
    <xf numFmtId="0" fontId="14" fillId="2" borderId="24" xfId="126" applyFont="1" applyFill="1" applyBorder="1" applyAlignment="1" applyProtection="1">
      <alignment horizontal="center" vertical="center" wrapText="1"/>
    </xf>
    <xf numFmtId="0" fontId="14" fillId="2" borderId="25" xfId="126" applyFont="1" applyFill="1" applyBorder="1" applyAlignment="1" applyProtection="1">
      <alignment horizontal="center" vertical="center" wrapText="1"/>
    </xf>
    <xf numFmtId="0" fontId="14" fillId="2" borderId="10" xfId="107" applyFont="1" applyFill="1" applyBorder="1" applyAlignment="1" applyProtection="1">
      <alignment horizontal="center" wrapText="1"/>
      <protection hidden="1"/>
    </xf>
    <xf numFmtId="0" fontId="14" fillId="2" borderId="18" xfId="107" applyFont="1" applyFill="1" applyBorder="1" applyAlignment="1" applyProtection="1">
      <alignment horizontal="center" wrapText="1"/>
      <protection hidden="1"/>
    </xf>
    <xf numFmtId="0" fontId="14" fillId="2" borderId="7" xfId="107" applyFont="1" applyFill="1" applyBorder="1" applyAlignment="1" applyProtection="1">
      <alignment horizontal="center" wrapText="1"/>
      <protection hidden="1"/>
    </xf>
    <xf numFmtId="0" fontId="41" fillId="2" borderId="23" xfId="107" applyFont="1" applyFill="1" applyBorder="1" applyAlignment="1" applyProtection="1">
      <alignment horizontal="center" wrapText="1"/>
    </xf>
    <xf numFmtId="0" fontId="41" fillId="2" borderId="24" xfId="107" applyFont="1" applyFill="1" applyBorder="1" applyAlignment="1" applyProtection="1">
      <alignment horizontal="center" wrapText="1"/>
    </xf>
    <xf numFmtId="0" fontId="41" fillId="2" borderId="25" xfId="107" applyFont="1" applyFill="1" applyBorder="1" applyAlignment="1" applyProtection="1">
      <alignment horizontal="center" wrapText="1"/>
    </xf>
    <xf numFmtId="0" fontId="41" fillId="2" borderId="26" xfId="107" applyFont="1" applyFill="1" applyBorder="1" applyAlignment="1" applyProtection="1">
      <alignment horizontal="center" wrapText="1"/>
    </xf>
    <xf numFmtId="0" fontId="41" fillId="2" borderId="0" xfId="107" applyFont="1" applyFill="1" applyBorder="1" applyAlignment="1" applyProtection="1">
      <alignment horizontal="center" wrapText="1"/>
    </xf>
    <xf numFmtId="0" fontId="41" fillId="2" borderId="27" xfId="107" applyFont="1" applyFill="1" applyBorder="1" applyAlignment="1" applyProtection="1">
      <alignment horizontal="center" wrapText="1"/>
    </xf>
    <xf numFmtId="0" fontId="42" fillId="2" borderId="23" xfId="95" applyFont="1" applyFill="1" applyBorder="1" applyAlignment="1" applyProtection="1">
      <alignment horizontal="center" wrapText="1"/>
    </xf>
    <xf numFmtId="0" fontId="42" fillId="2" borderId="24" xfId="95" applyFont="1" applyFill="1" applyBorder="1" applyAlignment="1" applyProtection="1">
      <alignment horizontal="center" wrapText="1"/>
    </xf>
    <xf numFmtId="0" fontId="42" fillId="2" borderId="25" xfId="95" applyFont="1" applyFill="1" applyBorder="1" applyAlignment="1" applyProtection="1">
      <alignment horizontal="center" wrapText="1"/>
    </xf>
    <xf numFmtId="0" fontId="42" fillId="2" borderId="9" xfId="95" applyFont="1" applyFill="1" applyBorder="1" applyAlignment="1" applyProtection="1">
      <alignment horizontal="center" wrapText="1"/>
    </xf>
    <xf numFmtId="0" fontId="42" fillId="2" borderId="28" xfId="95" applyFont="1" applyFill="1" applyBorder="1" applyAlignment="1" applyProtection="1">
      <alignment horizontal="center" wrapText="1"/>
    </xf>
    <xf numFmtId="0" fontId="42" fillId="2" borderId="14" xfId="95" applyFont="1" applyFill="1" applyBorder="1" applyAlignment="1" applyProtection="1">
      <alignment horizontal="center" wrapText="1"/>
    </xf>
    <xf numFmtId="0" fontId="3" fillId="2" borderId="23" xfId="126" applyFont="1" applyFill="1" applyBorder="1" applyAlignment="1" applyProtection="1">
      <alignment horizontal="center" vertical="center" wrapText="1"/>
    </xf>
    <xf numFmtId="0" fontId="3" fillId="2" borderId="24" xfId="126" applyFont="1" applyFill="1" applyBorder="1" applyAlignment="1" applyProtection="1">
      <alignment horizontal="center" vertical="center" wrapText="1"/>
    </xf>
    <xf numFmtId="0" fontId="3" fillId="2" borderId="25" xfId="126" applyFont="1" applyFill="1" applyBorder="1" applyAlignment="1" applyProtection="1">
      <alignment horizontal="center" vertical="center" wrapText="1"/>
    </xf>
    <xf numFmtId="0" fontId="20" fillId="25" borderId="19" xfId="126" applyFont="1" applyFill="1" applyBorder="1" applyAlignment="1" applyProtection="1">
      <alignment horizontal="center" vertical="center" wrapText="1"/>
    </xf>
    <xf numFmtId="0" fontId="20" fillId="25" borderId="20" xfId="126" applyFont="1" applyFill="1" applyBorder="1" applyAlignment="1" applyProtection="1">
      <alignment horizontal="center" vertical="center" wrapText="1"/>
    </xf>
    <xf numFmtId="0" fontId="20" fillId="25" borderId="36" xfId="126" applyFont="1" applyFill="1" applyBorder="1" applyAlignment="1" applyProtection="1">
      <alignment horizontal="center" vertical="center" wrapText="1"/>
    </xf>
    <xf numFmtId="0" fontId="18" fillId="13" borderId="38" xfId="107" applyFont="1" applyFill="1" applyBorder="1" applyAlignment="1" applyProtection="1">
      <alignment horizontal="center" vertical="top" wrapText="1"/>
    </xf>
    <xf numFmtId="0" fontId="18" fillId="13" borderId="39" xfId="107" applyFont="1" applyFill="1" applyBorder="1" applyAlignment="1" applyProtection="1">
      <alignment horizontal="center" vertical="top" wrapText="1"/>
    </xf>
    <xf numFmtId="0" fontId="18" fillId="13" borderId="40" xfId="107" applyFont="1" applyFill="1" applyBorder="1" applyAlignment="1" applyProtection="1">
      <alignment horizontal="center" vertical="top" wrapText="1"/>
    </xf>
    <xf numFmtId="0" fontId="38" fillId="2" borderId="23" xfId="107" applyFont="1" applyFill="1" applyBorder="1" applyAlignment="1" applyProtection="1">
      <alignment horizontal="center" wrapText="1"/>
    </xf>
    <xf numFmtId="0" fontId="38" fillId="2" borderId="24" xfId="107" applyFont="1" applyFill="1" applyBorder="1" applyAlignment="1" applyProtection="1">
      <alignment horizontal="center" wrapText="1"/>
    </xf>
    <xf numFmtId="0" fontId="38" fillId="2" borderId="25" xfId="107" applyFont="1" applyFill="1" applyBorder="1" applyAlignment="1" applyProtection="1">
      <alignment horizontal="center" wrapText="1"/>
    </xf>
    <xf numFmtId="0" fontId="38" fillId="2" borderId="26" xfId="107" applyFont="1" applyFill="1" applyBorder="1" applyAlignment="1" applyProtection="1">
      <alignment horizontal="center" wrapText="1"/>
    </xf>
    <xf numFmtId="0" fontId="38" fillId="2" borderId="0" xfId="107" applyFont="1" applyFill="1" applyBorder="1" applyAlignment="1" applyProtection="1">
      <alignment horizontal="center" wrapText="1"/>
    </xf>
    <xf numFmtId="0" fontId="38" fillId="2" borderId="27" xfId="107" applyFont="1" applyFill="1" applyBorder="1" applyAlignment="1" applyProtection="1">
      <alignment horizontal="center" wrapText="1"/>
    </xf>
    <xf numFmtId="0" fontId="30" fillId="2" borderId="18" xfId="95" applyFont="1" applyFill="1" applyBorder="1" applyAlignment="1" applyProtection="1">
      <alignment horizontal="center" vertical="center" wrapText="1"/>
    </xf>
    <xf numFmtId="0" fontId="30" fillId="2" borderId="7" xfId="95" applyFont="1" applyFill="1" applyBorder="1" applyAlignment="1" applyProtection="1">
      <alignment horizontal="center" vertical="center" wrapText="1"/>
    </xf>
    <xf numFmtId="0" fontId="30" fillId="2" borderId="23" xfId="95" applyFont="1" applyFill="1" applyBorder="1" applyAlignment="1" applyProtection="1">
      <alignment horizontal="center" wrapText="1"/>
    </xf>
    <xf numFmtId="0" fontId="30" fillId="2" borderId="24" xfId="95" applyFont="1" applyFill="1" applyBorder="1" applyAlignment="1" applyProtection="1">
      <alignment horizontal="center" wrapText="1"/>
    </xf>
    <xf numFmtId="0" fontId="30" fillId="2" borderId="25" xfId="95" applyFont="1" applyFill="1" applyBorder="1" applyAlignment="1" applyProtection="1">
      <alignment horizontal="center" wrapText="1"/>
    </xf>
    <xf numFmtId="0" fontId="30" fillId="2" borderId="9" xfId="95" applyFont="1" applyFill="1" applyBorder="1" applyAlignment="1" applyProtection="1">
      <alignment horizontal="center" wrapText="1"/>
    </xf>
    <xf numFmtId="0" fontId="30" fillId="2" borderId="28" xfId="95" applyFont="1" applyFill="1" applyBorder="1" applyAlignment="1" applyProtection="1">
      <alignment horizontal="center" wrapText="1"/>
    </xf>
    <xf numFmtId="0" fontId="30" fillId="2" borderId="14" xfId="95" applyFont="1" applyFill="1" applyBorder="1" applyAlignment="1" applyProtection="1">
      <alignment horizontal="center" wrapText="1"/>
    </xf>
    <xf numFmtId="0" fontId="30" fillId="2" borderId="24" xfId="126" applyFont="1" applyFill="1" applyBorder="1" applyAlignment="1" applyProtection="1">
      <alignment horizontal="center" vertical="center" wrapText="1"/>
    </xf>
    <xf numFmtId="0" fontId="30" fillId="2" borderId="25" xfId="126" applyFont="1" applyFill="1" applyBorder="1" applyAlignment="1" applyProtection="1">
      <alignment horizontal="center" vertical="center" wrapText="1"/>
    </xf>
    <xf numFmtId="0" fontId="38" fillId="2" borderId="23" xfId="126" applyFont="1" applyFill="1" applyBorder="1" applyAlignment="1" applyProtection="1">
      <alignment horizontal="center" vertical="center" wrapText="1"/>
    </xf>
    <xf numFmtId="0" fontId="38" fillId="2" borderId="24" xfId="126" applyFont="1" applyFill="1" applyBorder="1" applyAlignment="1" applyProtection="1">
      <alignment horizontal="center" vertical="center" wrapText="1"/>
    </xf>
    <xf numFmtId="0" fontId="38" fillId="2" borderId="25" xfId="126" applyFont="1" applyFill="1" applyBorder="1" applyAlignment="1" applyProtection="1">
      <alignment horizontal="center" vertical="center" wrapText="1"/>
    </xf>
    <xf numFmtId="0" fontId="30" fillId="25" borderId="36" xfId="126" applyFont="1" applyFill="1" applyBorder="1" applyAlignment="1" applyProtection="1">
      <alignment horizontal="center" vertical="center" wrapText="1"/>
    </xf>
    <xf numFmtId="0" fontId="12" fillId="13" borderId="38" xfId="107" applyFont="1" applyFill="1" applyBorder="1" applyAlignment="1" applyProtection="1">
      <alignment horizontal="center" vertical="center" wrapText="1"/>
    </xf>
    <xf numFmtId="0" fontId="12" fillId="13" borderId="39" xfId="107" applyFont="1" applyFill="1" applyBorder="1" applyAlignment="1" applyProtection="1">
      <alignment horizontal="center" vertical="center" wrapText="1"/>
    </xf>
    <xf numFmtId="0" fontId="12" fillId="13" borderId="40" xfId="107" applyFont="1" applyFill="1" applyBorder="1" applyAlignment="1" applyProtection="1">
      <alignment horizontal="center" vertical="center" wrapText="1"/>
    </xf>
    <xf numFmtId="0" fontId="30" fillId="25" borderId="27" xfId="126" applyFont="1" applyFill="1" applyBorder="1" applyAlignment="1" applyProtection="1">
      <alignment horizontal="center" vertical="center" wrapText="1"/>
    </xf>
    <xf numFmtId="0" fontId="30" fillId="25" borderId="46" xfId="126" applyFont="1" applyFill="1" applyBorder="1" applyAlignment="1" applyProtection="1">
      <alignment horizontal="center" vertical="center" wrapText="1"/>
    </xf>
    <xf numFmtId="0" fontId="30" fillId="25" borderId="26" xfId="126" applyFont="1" applyFill="1" applyBorder="1" applyAlignment="1" applyProtection="1">
      <alignment horizontal="center" vertical="center" wrapText="1"/>
    </xf>
    <xf numFmtId="0" fontId="30" fillId="26" borderId="9" xfId="107" applyFont="1" applyFill="1" applyBorder="1" applyAlignment="1" applyProtection="1">
      <alignment horizontal="center" vertical="center" wrapText="1"/>
    </xf>
    <xf numFmtId="0" fontId="30" fillId="26" borderId="28" xfId="107" applyFont="1" applyFill="1" applyBorder="1" applyAlignment="1" applyProtection="1">
      <alignment horizontal="center" vertical="center" wrapText="1"/>
    </xf>
    <xf numFmtId="0" fontId="30" fillId="26" borderId="14" xfId="107" applyFont="1" applyFill="1" applyBorder="1" applyAlignment="1" applyProtection="1">
      <alignment horizontal="center" vertical="center" wrapText="1"/>
    </xf>
    <xf numFmtId="0" fontId="3" fillId="2" borderId="10" xfId="107" applyFont="1" applyFill="1" applyBorder="1" applyAlignment="1" applyProtection="1">
      <alignment horizontal="center" wrapText="1"/>
      <protection locked="0"/>
    </xf>
    <xf numFmtId="0" fontId="3" fillId="2" borderId="18" xfId="107" applyFont="1" applyFill="1" applyBorder="1" applyAlignment="1" applyProtection="1">
      <alignment horizontal="center" wrapText="1"/>
      <protection locked="0"/>
    </xf>
    <xf numFmtId="0" fontId="3" fillId="2" borderId="7" xfId="107" applyFont="1" applyFill="1" applyBorder="1" applyAlignment="1" applyProtection="1">
      <alignment horizontal="center" wrapText="1"/>
      <protection locked="0"/>
    </xf>
    <xf numFmtId="0" fontId="30" fillId="2" borderId="1" xfId="95" applyFont="1" applyFill="1" applyBorder="1" applyAlignment="1" applyProtection="1">
      <alignment horizontal="center" wrapText="1"/>
    </xf>
    <xf numFmtId="0" fontId="127" fillId="27" borderId="1" xfId="0" applyNumberFormat="1" applyFont="1" applyFill="1" applyBorder="1" applyAlignment="1">
      <alignment horizontal="center" vertical="center" wrapText="1"/>
    </xf>
    <xf numFmtId="0" fontId="128" fillId="28" borderId="1" xfId="0" applyNumberFormat="1" applyFont="1" applyFill="1" applyBorder="1" applyAlignment="1">
      <alignment horizontal="center" vertical="center" wrapText="1"/>
    </xf>
    <xf numFmtId="0" fontId="12" fillId="2" borderId="1" xfId="107" applyFont="1" applyFill="1" applyBorder="1" applyAlignment="1" applyProtection="1">
      <alignment horizontal="center" vertical="center" wrapText="1"/>
    </xf>
    <xf numFmtId="0" fontId="3" fillId="2" borderId="1" xfId="107" applyFont="1" applyFill="1" applyBorder="1" applyAlignment="1" applyProtection="1">
      <alignment horizontal="center" vertical="center" wrapText="1"/>
    </xf>
  </cellXfs>
  <cellStyles count="150">
    <cellStyle name="Hipervínculo" xfId="1" builtinId="8"/>
    <cellStyle name="Hipervínculo 2" xfId="2"/>
    <cellStyle name="Millares 2" xfId="3"/>
    <cellStyle name="Millares 2 10" xfId="4"/>
    <cellStyle name="Millares 2 10 2" xfId="5"/>
    <cellStyle name="Millares 2 11" xfId="6"/>
    <cellStyle name="Millares 2 2" xfId="7"/>
    <cellStyle name="Millares 2 2 2" xfId="8"/>
    <cellStyle name="Millares 2 2 2 2" xfId="9"/>
    <cellStyle name="Millares 2 2 2 3" xfId="10"/>
    <cellStyle name="Millares 2 2 2 3 2" xfId="11"/>
    <cellStyle name="Millares 2 2 2 4" xfId="12"/>
    <cellStyle name="Millares 2 2 3" xfId="13"/>
    <cellStyle name="Millares 2 2 3 2" xfId="14"/>
    <cellStyle name="Millares 2 2 3 2 2" xfId="15"/>
    <cellStyle name="Millares 2 2 3 3" xfId="16"/>
    <cellStyle name="Millares 2 2 4" xfId="17"/>
    <cellStyle name="Millares 2 2 4 2" xfId="18"/>
    <cellStyle name="Millares 2 2 4 2 2" xfId="19"/>
    <cellStyle name="Millares 2 2 4 3" xfId="20"/>
    <cellStyle name="Millares 2 2 5" xfId="21"/>
    <cellStyle name="Millares 2 2 5 2" xfId="22"/>
    <cellStyle name="Millares 2 2 6" xfId="23"/>
    <cellStyle name="Millares 2 2 6 2" xfId="24"/>
    <cellStyle name="Millares 2 3" xfId="25"/>
    <cellStyle name="Millares 2 3 2" xfId="26"/>
    <cellStyle name="Millares 2 3 3" xfId="27"/>
    <cellStyle name="Millares 2 3 3 2" xfId="28"/>
    <cellStyle name="Millares 2 4" xfId="29"/>
    <cellStyle name="Millares 2 4 2" xfId="30"/>
    <cellStyle name="Millares 2 4 3" xfId="31"/>
    <cellStyle name="Millares 2 4 4" xfId="32"/>
    <cellStyle name="Millares 2 4 5" xfId="33"/>
    <cellStyle name="Millares 2 4 5 2" xfId="34"/>
    <cellStyle name="Millares 2 4 6" xfId="35"/>
    <cellStyle name="Millares 2 5" xfId="36"/>
    <cellStyle name="Millares 2 5 2" xfId="37"/>
    <cellStyle name="Millares 2 6" xfId="38"/>
    <cellStyle name="Millares 2 6 2" xfId="39"/>
    <cellStyle name="Millares 2 6 2 2" xfId="40"/>
    <cellStyle name="Millares 2 6 3" xfId="41"/>
    <cellStyle name="Millares 2 6 3 2" xfId="42"/>
    <cellStyle name="Millares 2 6 4" xfId="43"/>
    <cellStyle name="Millares 2 7" xfId="44"/>
    <cellStyle name="Millares 2 7 2" xfId="45"/>
    <cellStyle name="Millares 2 7 2 2" xfId="46"/>
    <cellStyle name="Millares 2 7 3" xfId="47"/>
    <cellStyle name="Millares 2 8" xfId="48"/>
    <cellStyle name="Millares 2 8 2" xfId="49"/>
    <cellStyle name="Millares 2 9" xfId="50"/>
    <cellStyle name="Millares 2 9 2" xfId="51"/>
    <cellStyle name="Millares 3" xfId="52"/>
    <cellStyle name="Millares 3 2" xfId="53"/>
    <cellStyle name="Millares 3 3" xfId="54"/>
    <cellStyle name="Millares 3 4" xfId="55"/>
    <cellStyle name="Millares 3 5" xfId="56"/>
    <cellStyle name="Millares 3 5 2" xfId="57"/>
    <cellStyle name="Millares 3 6" xfId="58"/>
    <cellStyle name="Millares 3 6 2" xfId="59"/>
    <cellStyle name="Millares 3 7" xfId="60"/>
    <cellStyle name="Millares 3 8" xfId="61"/>
    <cellStyle name="Millares 4" xfId="62"/>
    <cellStyle name="Millares 4 2" xfId="63"/>
    <cellStyle name="Millares 5" xfId="64"/>
    <cellStyle name="Millares 5 2" xfId="65"/>
    <cellStyle name="Millares 5 3" xfId="66"/>
    <cellStyle name="Millares 5 4" xfId="67"/>
    <cellStyle name="Millares 5 5" xfId="68"/>
    <cellStyle name="Millares 5 5 2" xfId="69"/>
    <cellStyle name="Millares 5 6" xfId="70"/>
    <cellStyle name="Millares 6" xfId="71"/>
    <cellStyle name="Millares 6 2" xfId="72"/>
    <cellStyle name="Millares 7" xfId="73"/>
    <cellStyle name="Millares 7 2" xfId="74"/>
    <cellStyle name="Millares 7 2 2" xfId="75"/>
    <cellStyle name="Millares 7 3" xfId="76"/>
    <cellStyle name="Millares 7 3 2" xfId="77"/>
    <cellStyle name="Millares 7 4" xfId="78"/>
    <cellStyle name="Millares 8" xfId="79"/>
    <cellStyle name="Millares 8 2" xfId="80"/>
    <cellStyle name="Millares 8 2 2" xfId="81"/>
    <cellStyle name="Millares 8 3" xfId="82"/>
    <cellStyle name="Millares 9" xfId="83"/>
    <cellStyle name="Millares 9 2" xfId="84"/>
    <cellStyle name="Moneda [0] 2" xfId="85"/>
    <cellStyle name="Moneda 2" xfId="86"/>
    <cellStyle name="Moneda 2 2" xfId="87"/>
    <cellStyle name="Moneda 2 2 2" xfId="144"/>
    <cellStyle name="Moneda 2 3" xfId="88"/>
    <cellStyle name="Moneda 2 3 2" xfId="145"/>
    <cellStyle name="Moneda 2 4" xfId="143"/>
    <cellStyle name="Moneda 3" xfId="89"/>
    <cellStyle name="Moneda 3 2" xfId="146"/>
    <cellStyle name="Moneda 4" xfId="90"/>
    <cellStyle name="Moneda 4 2" xfId="91"/>
    <cellStyle name="Moneda 5" xfId="92"/>
    <cellStyle name="Moneda 5 2" xfId="93"/>
    <cellStyle name="Moneda 6" xfId="94"/>
    <cellStyle name="Normal" xfId="0" builtinId="0"/>
    <cellStyle name="Normal 18" xfId="95"/>
    <cellStyle name="Normal 2" xfId="96"/>
    <cellStyle name="Normal 2 2" xfId="97"/>
    <cellStyle name="Normal 2 2 2" xfId="98"/>
    <cellStyle name="Normal 2 2 2 2" xfId="99"/>
    <cellStyle name="Normal 2 2 3" xfId="100"/>
    <cellStyle name="Normal 2 3" xfId="101"/>
    <cellStyle name="Normal 2 3 2" xfId="102"/>
    <cellStyle name="Normal 2 4" xfId="103"/>
    <cellStyle name="Normal 2 4 2" xfId="104"/>
    <cellStyle name="Normal 2 4 3" xfId="105"/>
    <cellStyle name="Normal 2 5" xfId="106"/>
    <cellStyle name="Normal 2 5 2" xfId="107"/>
    <cellStyle name="Normal 2 5 3" xfId="108"/>
    <cellStyle name="Normal 2 5 4" xfId="109"/>
    <cellStyle name="Normal 2 6" xfId="110"/>
    <cellStyle name="Normal 2 7" xfId="111"/>
    <cellStyle name="Normal 3" xfId="112"/>
    <cellStyle name="Normal 3 2" xfId="113"/>
    <cellStyle name="Normal 3 2 2" xfId="114"/>
    <cellStyle name="Normal 3 2 2 2" xfId="147"/>
    <cellStyle name="Normal 3 2 3" xfId="115"/>
    <cellStyle name="Normal 3 3" xfId="116"/>
    <cellStyle name="Normal 3 3 2" xfId="117"/>
    <cellStyle name="Normal 3 3 3" xfId="118"/>
    <cellStyle name="Normal 3 3 3 2" xfId="149"/>
    <cellStyle name="Normal 3 3 4" xfId="148"/>
    <cellStyle name="Normal 3 4" xfId="119"/>
    <cellStyle name="Normal 4" xfId="120"/>
    <cellStyle name="Normal 4 2" xfId="121"/>
    <cellStyle name="Normal 5" xfId="122"/>
    <cellStyle name="Normal 6" xfId="123"/>
    <cellStyle name="Normal 6 2" xfId="124"/>
    <cellStyle name="Normal 6 2 2" xfId="125"/>
    <cellStyle name="Normal 6 2 3" xfId="126"/>
    <cellStyle name="Normal 6 3" xfId="127"/>
    <cellStyle name="Normal 6 4" xfId="128"/>
    <cellStyle name="Normal 6 5" xfId="129"/>
    <cellStyle name="Normal 7" xfId="130"/>
    <cellStyle name="Normal 7 2" xfId="131"/>
    <cellStyle name="Normal 7 3" xfId="132"/>
    <cellStyle name="Normal 8" xfId="133"/>
    <cellStyle name="Normal 8 2" xfId="134"/>
    <cellStyle name="Normal 8 3" xfId="135"/>
    <cellStyle name="Normal 9" xfId="136"/>
    <cellStyle name="Porcentaje 2" xfId="137"/>
    <cellStyle name="Porcentaje 2 2" xfId="138"/>
    <cellStyle name="Porcentual 2" xfId="139"/>
    <cellStyle name="Porcentual 2 2" xfId="140"/>
    <cellStyle name="Porcentual 2 2 2" xfId="141"/>
    <cellStyle name="Porcentual 2 3" xfId="142"/>
  </cellStyles>
  <dxfs count="231">
    <dxf>
      <fill>
        <patternFill patternType="solid">
          <fgColor rgb="FF000000"/>
          <bgColor rgb="FFFFFF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70AD47"/>
      <color rgb="FFFF66FF"/>
      <color rgb="FFFF99CC"/>
      <color rgb="FF99FF33"/>
      <color rgb="FF00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externalLink" Target="externalLinks/externalLink6.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externalLink" Target="externalLinks/externalLink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2</xdr:col>
      <xdr:colOff>1219200</xdr:colOff>
      <xdr:row>1</xdr:row>
      <xdr:rowOff>571500</xdr:rowOff>
    </xdr:to>
    <xdr:pic>
      <xdr:nvPicPr>
        <xdr:cNvPr id="10303662"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31051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69</xdr:col>
      <xdr:colOff>428625</xdr:colOff>
      <xdr:row>0</xdr:row>
      <xdr:rowOff>47625</xdr:rowOff>
    </xdr:from>
    <xdr:to>
      <xdr:col>77</xdr:col>
      <xdr:colOff>28575</xdr:colOff>
      <xdr:row>1</xdr:row>
      <xdr:rowOff>542925</xdr:rowOff>
    </xdr:to>
    <xdr:pic>
      <xdr:nvPicPr>
        <xdr:cNvPr id="10303663" name="1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104125" y="47625"/>
          <a:ext cx="58007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2</xdr:col>
      <xdr:colOff>381000</xdr:colOff>
      <xdr:row>1</xdr:row>
      <xdr:rowOff>609600</xdr:rowOff>
    </xdr:to>
    <xdr:pic>
      <xdr:nvPicPr>
        <xdr:cNvPr id="10312878"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23241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70</xdr:col>
      <xdr:colOff>304800</xdr:colOff>
      <xdr:row>0</xdr:row>
      <xdr:rowOff>0</xdr:rowOff>
    </xdr:from>
    <xdr:to>
      <xdr:col>76</xdr:col>
      <xdr:colOff>762000</xdr:colOff>
      <xdr:row>1</xdr:row>
      <xdr:rowOff>590550</xdr:rowOff>
    </xdr:to>
    <xdr:pic>
      <xdr:nvPicPr>
        <xdr:cNvPr id="10312879" name="1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674750" y="0"/>
          <a:ext cx="56959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70</xdr:col>
      <xdr:colOff>9525</xdr:colOff>
      <xdr:row>0</xdr:row>
      <xdr:rowOff>0</xdr:rowOff>
    </xdr:from>
    <xdr:to>
      <xdr:col>76</xdr:col>
      <xdr:colOff>704850</xdr:colOff>
      <xdr:row>2</xdr:row>
      <xdr:rowOff>0</xdr:rowOff>
    </xdr:to>
    <xdr:pic>
      <xdr:nvPicPr>
        <xdr:cNvPr id="10313902"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64625" y="0"/>
          <a:ext cx="53625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161925</xdr:colOff>
      <xdr:row>2</xdr:row>
      <xdr:rowOff>361950</xdr:rowOff>
    </xdr:to>
    <xdr:pic>
      <xdr:nvPicPr>
        <xdr:cNvPr id="10313903"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552825"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68</xdr:col>
      <xdr:colOff>9525</xdr:colOff>
      <xdr:row>0</xdr:row>
      <xdr:rowOff>0</xdr:rowOff>
    </xdr:from>
    <xdr:to>
      <xdr:col>76</xdr:col>
      <xdr:colOff>752475</xdr:colOff>
      <xdr:row>2</xdr:row>
      <xdr:rowOff>19050</xdr:rowOff>
    </xdr:to>
    <xdr:pic>
      <xdr:nvPicPr>
        <xdr:cNvPr id="10314926"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21750" y="0"/>
          <a:ext cx="69532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962025</xdr:colOff>
      <xdr:row>2</xdr:row>
      <xdr:rowOff>123825</xdr:rowOff>
    </xdr:to>
    <xdr:pic>
      <xdr:nvPicPr>
        <xdr:cNvPr id="10314927"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1908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352425</xdr:colOff>
      <xdr:row>2</xdr:row>
      <xdr:rowOff>247650</xdr:rowOff>
    </xdr:to>
    <xdr:pic>
      <xdr:nvPicPr>
        <xdr:cNvPr id="10315950"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
          <a:ext cx="325755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70</xdr:col>
      <xdr:colOff>104775</xdr:colOff>
      <xdr:row>0</xdr:row>
      <xdr:rowOff>0</xdr:rowOff>
    </xdr:from>
    <xdr:to>
      <xdr:col>76</xdr:col>
      <xdr:colOff>752475</xdr:colOff>
      <xdr:row>2</xdr:row>
      <xdr:rowOff>161925</xdr:rowOff>
    </xdr:to>
    <xdr:pic>
      <xdr:nvPicPr>
        <xdr:cNvPr id="10315951" name="1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436500" y="0"/>
          <a:ext cx="5314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3</xdr:col>
      <xdr:colOff>457200</xdr:colOff>
      <xdr:row>2</xdr:row>
      <xdr:rowOff>276225</xdr:rowOff>
    </xdr:to>
    <xdr:pic>
      <xdr:nvPicPr>
        <xdr:cNvPr id="1031697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37719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69</xdr:col>
      <xdr:colOff>447675</xdr:colOff>
      <xdr:row>0</xdr:row>
      <xdr:rowOff>0</xdr:rowOff>
    </xdr:from>
    <xdr:to>
      <xdr:col>77</xdr:col>
      <xdr:colOff>19050</xdr:colOff>
      <xdr:row>1</xdr:row>
      <xdr:rowOff>171450</xdr:rowOff>
    </xdr:to>
    <xdr:pic>
      <xdr:nvPicPr>
        <xdr:cNvPr id="10316975" name="1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40875" y="0"/>
          <a:ext cx="57721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495300</xdr:colOff>
      <xdr:row>1</xdr:row>
      <xdr:rowOff>190500</xdr:rowOff>
    </xdr:to>
    <xdr:pic>
      <xdr:nvPicPr>
        <xdr:cNvPr id="10317998"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528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69</xdr:col>
      <xdr:colOff>457200</xdr:colOff>
      <xdr:row>0</xdr:row>
      <xdr:rowOff>0</xdr:rowOff>
    </xdr:from>
    <xdr:to>
      <xdr:col>76</xdr:col>
      <xdr:colOff>752475</xdr:colOff>
      <xdr:row>1</xdr:row>
      <xdr:rowOff>352425</xdr:rowOff>
    </xdr:to>
    <xdr:pic>
      <xdr:nvPicPr>
        <xdr:cNvPr id="10317999" name="1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549800" y="0"/>
          <a:ext cx="57340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79</xdr:col>
      <xdr:colOff>603250</xdr:colOff>
      <xdr:row>0</xdr:row>
      <xdr:rowOff>65352</xdr:rowOff>
    </xdr:from>
    <xdr:to>
      <xdr:col>82</xdr:col>
      <xdr:colOff>15875</xdr:colOff>
      <xdr:row>1</xdr:row>
      <xdr:rowOff>477933</xdr:rowOff>
    </xdr:to>
    <xdr:pic>
      <xdr:nvPicPr>
        <xdr:cNvPr id="11" name="2 Imagen" descr="logo calidad MADS 2"/>
        <xdr:cNvPicPr>
          <a:picLocks noChangeAspect="1" noChangeArrowheads="1"/>
        </xdr:cNvPicPr>
      </xdr:nvPicPr>
      <xdr:blipFill>
        <a:blip xmlns:r="http://schemas.openxmlformats.org/officeDocument/2006/relationships" r:embed="rId1" cstate="print"/>
        <a:srcRect/>
        <a:stretch>
          <a:fillRect/>
        </a:stretch>
      </xdr:blipFill>
      <xdr:spPr bwMode="auto">
        <a:xfrm>
          <a:off x="91551125" y="65352"/>
          <a:ext cx="1746250" cy="99995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3</xdr:col>
      <xdr:colOff>857250</xdr:colOff>
      <xdr:row>2</xdr:row>
      <xdr:rowOff>581025</xdr:rowOff>
    </xdr:to>
    <xdr:pic>
      <xdr:nvPicPr>
        <xdr:cNvPr id="10304686"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4210050"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68</xdr:col>
      <xdr:colOff>180975</xdr:colOff>
      <xdr:row>0</xdr:row>
      <xdr:rowOff>66675</xdr:rowOff>
    </xdr:from>
    <xdr:to>
      <xdr:col>77</xdr:col>
      <xdr:colOff>47625</xdr:colOff>
      <xdr:row>2</xdr:row>
      <xdr:rowOff>47625</xdr:rowOff>
    </xdr:to>
    <xdr:pic>
      <xdr:nvPicPr>
        <xdr:cNvPr id="10304687" name="1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256150" y="66675"/>
          <a:ext cx="68389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2</xdr:col>
      <xdr:colOff>1647825</xdr:colOff>
      <xdr:row>2</xdr:row>
      <xdr:rowOff>219075</xdr:rowOff>
    </xdr:to>
    <xdr:pic>
      <xdr:nvPicPr>
        <xdr:cNvPr id="10305710"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366712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70</xdr:col>
      <xdr:colOff>228600</xdr:colOff>
      <xdr:row>0</xdr:row>
      <xdr:rowOff>47625</xdr:rowOff>
    </xdr:from>
    <xdr:to>
      <xdr:col>76</xdr:col>
      <xdr:colOff>981075</xdr:colOff>
      <xdr:row>1</xdr:row>
      <xdr:rowOff>619125</xdr:rowOff>
    </xdr:to>
    <xdr:pic>
      <xdr:nvPicPr>
        <xdr:cNvPr id="10305711" name="1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50400" y="47625"/>
          <a:ext cx="64293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485775</xdr:colOff>
      <xdr:row>2</xdr:row>
      <xdr:rowOff>247650</xdr:rowOff>
    </xdr:to>
    <xdr:pic>
      <xdr:nvPicPr>
        <xdr:cNvPr id="1030673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098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69</xdr:col>
      <xdr:colOff>695325</xdr:colOff>
      <xdr:row>0</xdr:row>
      <xdr:rowOff>28575</xdr:rowOff>
    </xdr:from>
    <xdr:to>
      <xdr:col>77</xdr:col>
      <xdr:colOff>9525</xdr:colOff>
      <xdr:row>1</xdr:row>
      <xdr:rowOff>581025</xdr:rowOff>
    </xdr:to>
    <xdr:pic>
      <xdr:nvPicPr>
        <xdr:cNvPr id="10306735" name="1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007250" y="28575"/>
          <a:ext cx="55149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2</xdr:col>
      <xdr:colOff>228600</xdr:colOff>
      <xdr:row>1</xdr:row>
      <xdr:rowOff>247650</xdr:rowOff>
    </xdr:to>
    <xdr:pic>
      <xdr:nvPicPr>
        <xdr:cNvPr id="10307758"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2476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70</xdr:col>
      <xdr:colOff>85725</xdr:colOff>
      <xdr:row>0</xdr:row>
      <xdr:rowOff>0</xdr:rowOff>
    </xdr:from>
    <xdr:to>
      <xdr:col>76</xdr:col>
      <xdr:colOff>685800</xdr:colOff>
      <xdr:row>1</xdr:row>
      <xdr:rowOff>571500</xdr:rowOff>
    </xdr:to>
    <xdr:pic>
      <xdr:nvPicPr>
        <xdr:cNvPr id="10307759" name="1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112775" y="0"/>
          <a:ext cx="55149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3</xdr:col>
      <xdr:colOff>361950</xdr:colOff>
      <xdr:row>2</xdr:row>
      <xdr:rowOff>209550</xdr:rowOff>
    </xdr:to>
    <xdr:pic>
      <xdr:nvPicPr>
        <xdr:cNvPr id="10308782"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33718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72</xdr:col>
      <xdr:colOff>180975</xdr:colOff>
      <xdr:row>0</xdr:row>
      <xdr:rowOff>57150</xdr:rowOff>
    </xdr:from>
    <xdr:to>
      <xdr:col>77</xdr:col>
      <xdr:colOff>9525</xdr:colOff>
      <xdr:row>1</xdr:row>
      <xdr:rowOff>561975</xdr:rowOff>
    </xdr:to>
    <xdr:pic>
      <xdr:nvPicPr>
        <xdr:cNvPr id="10308783" name="1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2175" y="57150"/>
          <a:ext cx="46767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69</xdr:col>
      <xdr:colOff>466725</xdr:colOff>
      <xdr:row>0</xdr:row>
      <xdr:rowOff>38100</xdr:rowOff>
    </xdr:from>
    <xdr:to>
      <xdr:col>77</xdr:col>
      <xdr:colOff>19050</xdr:colOff>
      <xdr:row>1</xdr:row>
      <xdr:rowOff>371475</xdr:rowOff>
    </xdr:to>
    <xdr:pic>
      <xdr:nvPicPr>
        <xdr:cNvPr id="10309806"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74225" y="38100"/>
          <a:ext cx="5753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171450</xdr:colOff>
      <xdr:row>2</xdr:row>
      <xdr:rowOff>85725</xdr:rowOff>
    </xdr:to>
    <xdr:pic>
      <xdr:nvPicPr>
        <xdr:cNvPr id="10309807"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2480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72</xdr:col>
      <xdr:colOff>1095375</xdr:colOff>
      <xdr:row>0</xdr:row>
      <xdr:rowOff>9525</xdr:rowOff>
    </xdr:from>
    <xdr:to>
      <xdr:col>77</xdr:col>
      <xdr:colOff>9525</xdr:colOff>
      <xdr:row>2</xdr:row>
      <xdr:rowOff>0</xdr:rowOff>
    </xdr:to>
    <xdr:pic>
      <xdr:nvPicPr>
        <xdr:cNvPr id="10310830"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68075" y="9525"/>
          <a:ext cx="57721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1524000</xdr:colOff>
      <xdr:row>1</xdr:row>
      <xdr:rowOff>476250</xdr:rowOff>
    </xdr:to>
    <xdr:pic>
      <xdr:nvPicPr>
        <xdr:cNvPr id="10310831"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40576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2</xdr:col>
      <xdr:colOff>1028700</xdr:colOff>
      <xdr:row>2</xdr:row>
      <xdr:rowOff>180975</xdr:rowOff>
    </xdr:to>
    <xdr:pic>
      <xdr:nvPicPr>
        <xdr:cNvPr id="1031185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310515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71</xdr:col>
      <xdr:colOff>133350</xdr:colOff>
      <xdr:row>0</xdr:row>
      <xdr:rowOff>0</xdr:rowOff>
    </xdr:from>
    <xdr:to>
      <xdr:col>76</xdr:col>
      <xdr:colOff>981075</xdr:colOff>
      <xdr:row>1</xdr:row>
      <xdr:rowOff>542925</xdr:rowOff>
    </xdr:to>
    <xdr:pic>
      <xdr:nvPicPr>
        <xdr:cNvPr id="10311855" name="1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731400" y="0"/>
          <a:ext cx="50006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DS%202016\OCTUBRE%202016\PAC%20VICE%202017%2028oc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UARIOS\miortiz.MINAMBIENTE\Documents\A&#209;O%202017\Seguimiento%20Plan%20Acci&#243;n%202017\SEGUIMIENTO%20%20ABRIL%202017\ARCHIVOS%20FINALES%20TABLAS%20GRAFICAS\A&#209;O%202016\Planeaci&#243;n%202017\2017%20dorianNUEVOS%20PLANES%20DE%20PLAN%20DE%20ACCION\Copia%20de%20PAC%20DCC%202017%2012%20Di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UARIOS\miortiz.MINAMBIENTE\Documents\A&#209;O%202017\Seguimiento%20Plan%20Acci&#243;n%202017\SEGUIMIENTO%20%20ABRIL%202017\ARCHIVOS%20FINALES%20TABLAS%20GRAFICAS\Users\Sergio%20Mendoza\Dropbox\MinAmbiente\Planeaci&#243;n%20PA%202017%20con%20desplegables%206%20Marzo%20Bloquea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EGUIMIENTO%20PLAN%20DE%20ACCI&#211;N%20JUNIO%20OAP%20%202016%20correccion%2002agosto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pinedap\AppData\Local\Microsoft\Windows\Temporary%20Internet%20Files\Content.Outlook\6WEANGFN\ENERO%20FEBRERO%202017\SUB%20EDUC%20Y%20PARTIC%20Sgto%20PA%20Enero%20Febrer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UARIOS\miortiz.MINAMBIENTE\AppData\Local\Microsoft\Windows\Temporary%20Internet%20Files\Content.Outlook\A8S35LS0\COMUNICACIONES%20SGTO%20PA%202017%20%20ABRIL%202017%20mayo%2018%2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UARIOS\miortiz.MINAMBIENTE\Documents\A&#209;O%202017\Seguimiento%20Plan%20Acci&#243;n%202017\SEGUIMIENTO%20%20ABRIL%202017\ARCHIVOS%20FINALES%20TABLAS%20GRAFICAS\A&#209;O%202016\Planeaci&#243;n%202017\2017%20dorianNUEVOS%20PLANES%20DE%20PLAN%20DE%20ACCION\CONSOLIDADO%20PLAN%20AC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C VICE 2017"/>
      <sheetName val="Objetivo Nacional"/>
      <sheetName val="Estrategia Nacional"/>
      <sheetName val="Objetivo Sectorial"/>
      <sheetName val="Estrategia Sectorial"/>
      <sheetName val="Linea de Gestion"/>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15.Julio.2015"/>
    </sheetNames>
    <sheetDataSet>
      <sheetData sheetId="0" refreshError="1"/>
      <sheetData sheetId="1" refreshError="1"/>
      <sheetData sheetId="2" refreshError="1"/>
      <sheetData sheetId="3">
        <row r="2">
          <cell r="A2" t="str">
            <v>1. AVANZAR HACIA UN CRECIMIENTO SOSTENIBLE Y BAJO EN CARBONO</v>
          </cell>
        </row>
        <row r="3">
          <cell r="A3" t="str">
            <v>2. PROTEGER Y ASEGURAR EL USO SOSTENIBLE DEL CAPITAL NATURAL Y MEJORAR LA CALIDAD Y LA GOBERNANZA AMBIENTAL</v>
          </cell>
        </row>
        <row r="4">
          <cell r="A4" t="str">
            <v>3. LOGRAR UN CRECIMIENTO RESILIENTE Y REDUCIR LA VULNERABILIDAD FRENTE A LOS RIESGOS DE DESASTRES Y AL CAMBIO CLIMÁTICO</v>
          </cell>
        </row>
        <row r="5">
          <cell r="A5" t="str">
            <v>4. PROTECCIÓN Y CONSERVACIÓN DE TERRITORIOS Y ECOSISTEMAS, MITIGACIÓN Y ADAPTACIÓN DEL CAMBIO CLIMÁTICO, ORDENAMIENTO AMBIENTAL, MECANISMOS REDD+ EN TERRITORIOS DE LOS PUEBLOS INDÍGENAS Y DEL PUEBLO RROM</v>
          </cell>
        </row>
      </sheetData>
      <sheetData sheetId="4">
        <row r="2">
          <cell r="A2" t="str">
            <v>1.1 Impulsar la transformación de sectores hacia sendas más eficientes y de bajo carbono</v>
          </cell>
        </row>
        <row r="3">
          <cell r="A3" t="str">
            <v>1.2 Mejorar la gestión sectorial para la disminución de impactos ambientales y en la salud asociados al desarrollo económico</v>
          </cell>
        </row>
        <row r="4">
          <cell r="A4" t="str">
            <v>2.1 Conservar y asegurar el uso sostenible del capital natural marino y continental de la nación</v>
          </cell>
        </row>
        <row r="5">
          <cell r="A5" t="str">
            <v>2.2 Ordenamiento integral del territorio para el desarrollo sostenible</v>
          </cell>
        </row>
        <row r="6">
          <cell r="A6" t="str">
            <v>2.3 Mejorar la calidad ambiental a partir del fortalecimiento del desempeño ambiental de los sectores productivos, buscando mejorar su competitividad</v>
          </cell>
        </row>
        <row r="7">
          <cell r="A7" t="str">
            <v>2.4 Consolidar un marco de política de cambio climático buscando su integración con la planificación ambiental, territorial y sectorial</v>
          </cell>
        </row>
        <row r="8">
          <cell r="A8" t="str">
            <v>2.5 Fortalecimiento institucional y gobernanza, para optimizar el desempeño del SINA, la educación e investigación y la generación de información y conocimiento ambiental</v>
          </cell>
        </row>
        <row r="9">
          <cell r="A9" t="str">
            <v>3.1 Fortalecer los procesos de la gestión del riesgo: Conocimiento, reducción y Manejo</v>
          </cell>
        </row>
        <row r="10">
          <cell r="A10" t="str">
            <v>3.2 Fortalecer la planificación del desarrollo con criterios de adaptación al cambio climático</v>
          </cell>
        </row>
        <row r="11">
          <cell r="A11" t="str">
            <v>3.3 Reducir el riesgo existente, la generación de nuevos riesgos y el impacto de los desastres en los sectores</v>
          </cell>
        </row>
        <row r="12">
          <cell r="A12" t="str">
            <v>4.1 Pueblos indígenas</v>
          </cell>
        </row>
        <row r="13">
          <cell r="A13" t="str">
            <v>4.2 Pueblo Rrom</v>
          </cell>
        </row>
      </sheetData>
      <sheetData sheetId="5">
        <row r="2">
          <cell r="A2" t="str">
            <v>No Aplica</v>
          </cell>
        </row>
        <row r="3">
          <cell r="A3" t="str">
            <v>Energías renovables y eficiencia energética</v>
          </cell>
        </row>
        <row r="4">
          <cell r="A4" t="str">
            <v>Transporte multimodal de carga y transporte urbano sostenible</v>
          </cell>
        </row>
        <row r="5">
          <cell r="A5" t="str">
            <v>Construcción sostenible</v>
          </cell>
        </row>
        <row r="6">
          <cell r="A6" t="str">
            <v>Producción agropecuaria en áreas de vocación, ganadería intensiva con sistemas silvopastoriles y uso eficiente del agua</v>
          </cell>
        </row>
        <row r="7">
          <cell r="A7" t="str">
            <v>Gestión integral de la energía en los sectores de minas e hidrocarburos</v>
          </cell>
        </row>
        <row r="8">
          <cell r="A8" t="str">
            <v>Gestión de pasivos ambientales</v>
          </cell>
        </row>
        <row r="9">
          <cell r="A9" t="str">
            <v>Cadenas de valor industriales eficientes</v>
          </cell>
        </row>
        <row r="10">
          <cell r="A10" t="str">
            <v>Turismo sostenible</v>
          </cell>
        </row>
        <row r="11">
          <cell r="A11" t="str">
            <v>Innovación y ecoinnovación</v>
          </cell>
        </row>
        <row r="12">
          <cell r="A12" t="str">
            <v>Vivienda rural sostenible</v>
          </cell>
        </row>
        <row r="13">
          <cell r="A13" t="str">
            <v>Reducción del mercurio en la minería de oro artesanal y de pequeña escala</v>
          </cell>
        </row>
        <row r="14">
          <cell r="A14" t="str">
            <v>Disminución de conflictos socioambientales asociados a la exploración y explotación de hidrocarburos y minerales</v>
          </cell>
        </row>
        <row r="15">
          <cell r="A15" t="str">
            <v>Tratamiento de aguas residuales y reciclaje de residuos sólidos</v>
          </cell>
        </row>
        <row r="16">
          <cell r="A16" t="str">
            <v>Salud ambiental</v>
          </cell>
        </row>
        <row r="17">
          <cell r="A17" t="str">
            <v>Conservación de la diversidad biológica</v>
          </cell>
        </row>
        <row r="18">
          <cell r="A18" t="str">
            <v>Gestión adecuada del Sistema Nacional de Áreas Protegidas (SINAP)</v>
          </cell>
        </row>
        <row r="19">
          <cell r="A19" t="str">
            <v>Reducción de la deforestación</v>
          </cell>
        </row>
        <row r="20">
          <cell r="A20" t="str">
            <v>Restauración de ecosistemas terrestres y marinos</v>
          </cell>
        </row>
        <row r="21">
          <cell r="A21" t="str">
            <v>Política Integrada para el Desarrollo Sostenible de las zonas marinas, costeras e insulares</v>
          </cell>
        </row>
        <row r="22">
          <cell r="A22" t="str">
            <v>Uso de instrumentos económicos y la valoración de la biodiversidad para promover la conservación y la producción sostenible</v>
          </cell>
        </row>
        <row r="23">
          <cell r="A23" t="str">
            <v>Unificación de lineamientos para el ordenamiento integral del territorio</v>
          </cell>
        </row>
        <row r="24">
          <cell r="A24" t="str">
            <v>Formulación e implementación de instrumentos de ordenamiento integral del territorio</v>
          </cell>
        </row>
        <row r="25">
          <cell r="A25" t="str">
            <v>Producción y consumo sostenible, y posconsumo</v>
          </cell>
        </row>
        <row r="26">
          <cell r="A26" t="str">
            <v>Gestión integral de residuos</v>
          </cell>
        </row>
        <row r="27">
          <cell r="A27" t="str">
            <v>Gestión integral de residuos peligrosos</v>
          </cell>
        </row>
        <row r="28">
          <cell r="A28" t="str">
            <v>Negocios verdes</v>
          </cell>
        </row>
        <row r="29">
          <cell r="A29" t="str">
            <v>Fomento a la biotecnología y bioprospección</v>
          </cell>
        </row>
        <row r="30">
          <cell r="A30" t="str">
            <v>Gestión integral de sustancias químicas</v>
          </cell>
        </row>
        <row r="31">
          <cell r="A31" t="str">
            <v>Reducción del consumo de sustancias agotadoras de la capa de ozono</v>
          </cell>
        </row>
        <row r="32">
          <cell r="A32" t="str">
            <v>Manejo integrado de la contaminación, con énfasis en reconversión a tecnologías más limpias</v>
          </cell>
        </row>
        <row r="33">
          <cell r="A33" t="str">
            <v>Gestión integral del recurso hídrico</v>
          </cell>
        </row>
        <row r="34">
          <cell r="A34" t="str">
            <v>Planificación y la gestión ambiental urbana para el mejoramiento del bienestar social</v>
          </cell>
        </row>
        <row r="35">
          <cell r="A35" t="str">
            <v>Gestión de la contaminación del aire</v>
          </cell>
        </row>
        <row r="36">
          <cell r="A36" t="str">
            <v>Gestión integral del suelo</v>
          </cell>
        </row>
        <row r="37">
          <cell r="A37" t="str">
            <v>Política Nacional de Cambio Climático</v>
          </cell>
        </row>
        <row r="38">
          <cell r="A38" t="str">
            <v>Fortalecimiento de las capacidades regionales para consolidar territorios adaptados y bajos en carbono</v>
          </cell>
        </row>
        <row r="39">
          <cell r="A39" t="str">
            <v>Gestión de la información y el conocimiento en cambio climático</v>
          </cell>
        </row>
        <row r="40">
          <cell r="A40" t="str">
            <v>Asuntos internacionales</v>
          </cell>
        </row>
        <row r="41">
          <cell r="A41" t="str">
            <v>Financiación para el cambio climático</v>
          </cell>
        </row>
        <row r="42">
          <cell r="A42" t="str">
            <v>Licenciamiento ambiental</v>
          </cell>
        </row>
        <row r="43">
          <cell r="A43" t="str">
            <v>Generación de información y conocimiento en materia ambiental</v>
          </cell>
        </row>
        <row r="44">
          <cell r="A44" t="str">
            <v>Educación, cultura y participación</v>
          </cell>
        </row>
        <row r="45">
          <cell r="A45" t="str">
            <v>Fortalecimiento de las Corporaciones Autónomas Regionales y las autoridades ambientales urbanas</v>
          </cell>
        </row>
        <row r="46">
          <cell r="A46" t="str">
            <v>Seguimiento a las recomendaciones e instrumentos de la OCDE</v>
          </cell>
        </row>
        <row r="47">
          <cell r="A47" t="str">
            <v>Conocimiento del riesgo de desastre</v>
          </cell>
        </row>
        <row r="48">
          <cell r="A48" t="str">
            <v>Reducción del riesgo de desastre</v>
          </cell>
        </row>
        <row r="49">
          <cell r="A49" t="str">
            <v>Manejo de desastres</v>
          </cell>
        </row>
        <row r="50">
          <cell r="A50" t="str">
            <v>Gestión del conocimiento respecto al proceso de cambio climático y sus impactos</v>
          </cell>
        </row>
        <row r="51">
          <cell r="A51" t="str">
            <v>Planificación del desarrollo para la adaptación al cambio climático</v>
          </cell>
        </row>
        <row r="52">
          <cell r="A52" t="str">
            <v>Apoyar los avances en la planificación del desarrollo, las entidades coordinadoras del PNACC</v>
          </cell>
        </row>
        <row r="53">
          <cell r="A53" t="str">
            <v>Vivienda, ciudad y territorio</v>
          </cell>
        </row>
        <row r="54">
          <cell r="A54" t="str">
            <v>Transporte</v>
          </cell>
        </row>
        <row r="55">
          <cell r="A55" t="str">
            <v>Agricultura</v>
          </cell>
        </row>
        <row r="56">
          <cell r="A56" t="str">
            <v>Justicia y seguridad</v>
          </cell>
        </row>
        <row r="57">
          <cell r="A57" t="str">
            <v>Hacienda y crédito público</v>
          </cell>
        </row>
        <row r="58">
          <cell r="A58" t="str">
            <v>Minas y energía</v>
          </cell>
        </row>
        <row r="59">
          <cell r="A59" t="str">
            <v>Otros</v>
          </cell>
        </row>
      </sheetData>
      <sheetData sheetId="6">
        <row r="2">
          <cell r="A2">
            <v>1</v>
          </cell>
        </row>
        <row r="3">
          <cell r="A3">
            <v>2</v>
          </cell>
        </row>
        <row r="4">
          <cell r="A4">
            <v>3</v>
          </cell>
        </row>
      </sheetData>
      <sheetData sheetId="7">
        <row r="2">
          <cell r="A2" t="str">
            <v>DOCUMENTO</v>
          </cell>
        </row>
        <row r="3">
          <cell r="A3" t="str">
            <v>METROS CUADRADOS</v>
          </cell>
        </row>
        <row r="4">
          <cell r="A4" t="str">
            <v>NÚMERO</v>
          </cell>
        </row>
        <row r="5">
          <cell r="A5" t="str">
            <v>PESOS</v>
          </cell>
        </row>
        <row r="6">
          <cell r="A6" t="str">
            <v>PLANES</v>
          </cell>
        </row>
        <row r="7">
          <cell r="A7" t="str">
            <v>PORCENTAJE</v>
          </cell>
        </row>
        <row r="8">
          <cell r="A8" t="str">
            <v>UNIDADES</v>
          </cell>
        </row>
      </sheetData>
      <sheetData sheetId="8">
        <row r="2">
          <cell r="A2" t="str">
            <v>ADMINISTRACIÓN DE RECURSOS FONAM POR LA EXPEDICIÓN DE PERMISOS CITES DE IMPORTACIÓN, EXPORTACIÓN Y REEXPORTACIÓN, A NIVEL NACIONAL</v>
          </cell>
        </row>
        <row r="3">
          <cell r="A3" t="str">
            <v>APOYO A LA GESTIÓN AMBIENTAL SECTORIAL Y URBANA, A NIVEL NACIONAL</v>
          </cell>
        </row>
        <row r="4">
          <cell r="A4" t="str">
            <v>APOYO A LA GESTION INTEGRAL DE LA BIODIVERSIDAD Y SUS SERVICIOS ECOSISTÉMICOS, A NIVEL NACIONAL</v>
          </cell>
        </row>
        <row r="5">
          <cell r="A5" t="str">
            <v>APOYO AL MINISTERIO EN LA GESTIÓN DE LA NEGOCIACIÓN Y COOPERACION INTERNACIONALES EN MEDIO AMBIENTE Y DESARROLLO SOSTENIBLE Y LA ESTRATEGIA PARA EL INGRESO DE COLOMBIA A LA OCDE</v>
          </cell>
        </row>
        <row r="6">
          <cell r="A6" t="str">
            <v>DISEÑO E IMPLEMENTACIÓN DE LA POLÍTICA NACIONAL DE CAMBIO CLIMÁTICO EN COLOMBIA</v>
          </cell>
        </row>
        <row r="7">
          <cell r="A7" t="str">
            <v>DISEÑO E IMPLEMENTACIÓN DE POLÍTICAS Y ACCIONES PARA LA MITIGACIÓN Y ADAPTACIÓN AL CAMBIO CLIMÁTICO, A NIVEL NACIONAL</v>
          </cell>
        </row>
        <row r="8">
          <cell r="A8" t="str">
            <v>DISEÑO INTEGRACIÓN Y FORTALECIMIENTO DE LOS SISTEMAS DE INFORMACIÓN DEL SECTOR DE AMBIENTE Y DESARROLLO SOSTENIBLE, A NIVEL NACIONAL</v>
          </cell>
        </row>
        <row r="9">
          <cell r="A9" t="str">
            <v>DISEÑO Y FORTALECIMIENTO DE INSTRUMENTOS Y HERRAMIENTAS ECONÓMICAS PARA LA GESTIÓN AMBIENTAL Y FOMENTO DE NEGOCIOS VERDES, A NIVEL NACIONAL</v>
          </cell>
        </row>
        <row r="10">
          <cell r="A10" t="str">
            <v>DISEÑO Y FORTALECIMIENTO DE LOS INSTRUMENTOS E INCENTIVOS ECONÓMICOS Y PROMOCIÓN DE LA OFERTA Y LA DEMANDA DE NEGOCIOS VERDES A NIVEL NACIONAL</v>
          </cell>
        </row>
        <row r="11">
          <cell r="A11" t="str">
            <v>FORTALECIMIENTO ADMINISTRATIVO Y OPERATIVO DE LA  SECRETARIA GENERAL DEL MINISTERIO DE AMBIENTE Y DESARROLLO SOSTENIBLE</v>
          </cell>
        </row>
        <row r="12">
          <cell r="A12" t="str">
            <v>FORTALECIMIENTO DE  LA GESTIÓN AMBIENTAL DEL ESTADO COLOMBIANO SOBRE LAS ZONAS MARINAS Y COSTERAS Y RECURSOS ACUÁTICOS, NACIONAL</v>
          </cell>
        </row>
        <row r="13">
          <cell r="A13" t="str">
            <v>FORTALECIMIENTO DE LA CAPACIDAD DE GESTIÓN DEL MADS PARA EL ORDENAMIENTO AMBIENTAL DEL TERRITORIO Y LA COORDINACIÓN DEL SINA A NIVEL NACIONAL</v>
          </cell>
        </row>
        <row r="14">
          <cell r="A14" t="str">
            <v>FORTALECIMIENTO DE LA GESTIÓN  INTEGRAL DE LOS  BOSQUES,  BIODIVERSIDAD Y SUS SERVICIOS ECOSISTÉMICOS A NIVEL NACIONAL</v>
          </cell>
        </row>
        <row r="15">
          <cell r="A15" t="str">
            <v>FORTALECIMIENTO DE LA GESTIÓN AMBIENTAL SECTORIAL Y URBANA, A NIVEL NACIONAL</v>
          </cell>
        </row>
        <row r="16">
          <cell r="A16" t="str">
            <v>FORTALECIMIENTO DE LA GESTIÓN DOCUMENTAL DEL MINISTERIO DE AMBIENTE Y DESARROLLO SOSTENIBLE, NACIONAL</v>
          </cell>
        </row>
        <row r="17">
          <cell r="A17" t="str">
            <v>Fortalecimiento de la participación juvenil en la gestión ambiental, el manejo y aprovechamiento de los recursos naturales a nivel nacional</v>
          </cell>
        </row>
        <row r="18">
          <cell r="A18" t="str">
            <v>FORTALECIMIENTO DE LAS TICS Y DESARROLLO DE ESTRATEGIAS EN EL MADS, PARA EL MEJORAMIENTO DE LA GESTIÓN AMBIENTAL, NACIONAL</v>
          </cell>
        </row>
        <row r="19">
          <cell r="A19" t="str">
            <v>FORTALECIMIENTO DE LOS PROCESOS DE PLANEACION, EVALUACION Y SEGUIMIENTO A LA GESTION ADELANTADA POR EL SECTOR AMBIENTAL, A NIVEL NACIONAL</v>
          </cell>
        </row>
        <row r="20">
          <cell r="A20" t="str">
            <v>FORTALECIMIENTO ESTRATÉGICO Y OPERATIVO DE LA SECRETARÍA GENERAL DEL MINISTERIO DE AMBIENTE Y DESARROLLO SOSTENIBLE, NACIONAL</v>
          </cell>
        </row>
        <row r="21">
          <cell r="A21" t="str">
            <v>FORTALECIMIENTO Y CONSOLIDACIÓN DEL SISTEMA DE INFORMACIÓN AMBIENTAL SIAC, NACIONAL</v>
          </cell>
        </row>
        <row r="22">
          <cell r="A22" t="str">
            <v>GESTIÓN ESTRATÉGICA PARA LA DIVULGACIÓN DE POLÍTICAS PÚBLICAS DEL MINISTERIO DE AMBIENTE Y DESARROLLO SOSTENIBLE</v>
          </cell>
        </row>
        <row r="23">
          <cell r="A23" t="str">
            <v>IMPLEMENTACIÓN DE ESTRATEGIAS DE PLANIFICACIÓN Y ADMINISTRACIÓN DEL RECURSO HÍDRICO EN LA CUENCA DEL LAGO TOTA Y AREA DE INFLUENCIA</v>
          </cell>
        </row>
        <row r="24">
          <cell r="A24" t="str">
            <v>IMPLEMENTACIÓN DE ESTRATEGIAS PARA LA RESTAURACIÓN, CONSERVACIÓN Y PROTECCIÓN DE LA CUENCA DEL LAGO TOTA Y SU ÁREA DE INFLUENCIA, EN BOYACÁ</v>
          </cell>
        </row>
        <row r="25">
          <cell r="A25" t="str">
            <v>MEJORAMIENTO Y FORTALECIMIENTO DE LA GESTIÓN EN CONSERVACIÓN, MANEJO Y RESTAURACIÓN ECOLÓGICA Y USO SOSTENIBLE DE LOS BOSQUES NATURALES, A NIVEL  NACIONAL</v>
          </cell>
        </row>
        <row r="26">
          <cell r="A26" t="str">
            <v>POLITICA HIDRICA NACIONAL E INSTRUMENTACION</v>
          </cell>
        </row>
      </sheetData>
      <sheetData sheetId="9">
        <row r="2">
          <cell r="A2" t="str">
            <v>NO APLICA</v>
          </cell>
        </row>
        <row r="3">
          <cell r="A3" t="str">
            <v>Actualización los términos de referencia para la realización del Diagnóstico Ambiental de Alternativas (DAA) y Estudios de Impacto Ambiental (EIA) de proyectos estratégicos</v>
          </cell>
        </row>
        <row r="4">
          <cell r="A4" t="str">
            <v>Actualización y desarrollo de normas, protocolos e incentivos para la reducción de las emisiones atmosféricas</v>
          </cell>
        </row>
        <row r="5">
          <cell r="A5" t="str">
            <v xml:space="preserve">Adopción de estrategias para incrementar las compras públicas sostenibles. </v>
          </cell>
        </row>
        <row r="6">
          <cell r="A6" t="str">
            <v>Adopción del Estatuto de Zonificación de uso adecuado del territorio</v>
          </cell>
        </row>
        <row r="7">
          <cell r="A7" t="str">
            <v>Adopción e  implementación  del Programa Nacional de Aguas Subterráneas</v>
          </cell>
        </row>
        <row r="8">
          <cell r="A8" t="str">
            <v>Adopción e  implementación del Programa Nacional de Monitoreo del Recurso Hídrico y fortalecer la Red de Monitoreo de la Calidad de aguas marinas y costeras (REDCAM);</v>
          </cell>
        </row>
        <row r="9">
          <cell r="A9" t="str">
            <v>Ajuste de los procedimientos y manuales usados en la evaluación de EIA con lineamientos de buenas prácticas de la OECD</v>
          </cell>
        </row>
        <row r="10">
          <cell r="A10" t="str">
            <v>Ampliación de áreas protegidas en zonas de ecosistemas subrepresentados</v>
          </cell>
        </row>
        <row r="11">
          <cell r="A11" t="str">
            <v xml:space="preserve">Análisis de los impactos de los fenómenos climáticos en ecosistemas estratégicos (entidades del SINA). </v>
          </cell>
        </row>
        <row r="12">
          <cell r="A12" t="str">
            <v>Analisis de los impactos del cambio climático en los bosques del país y su interacción con las transformaciones de origen antrópico, en el marco del Programa Forestal Nacional (IDEAM)</v>
          </cell>
        </row>
        <row r="13">
          <cell r="A13" t="str">
            <v>Analisis de mecanismos para ampliar la representatividad de diversos actores en los órganos directivos de las mismas</v>
          </cell>
        </row>
        <row r="14">
          <cell r="A14" t="str">
            <v>Apoyo a la consolidación de instancias de planificación regional y subregional (áreas metropolitanas, ciudad-región, regiones urbanas)</v>
          </cell>
        </row>
        <row r="15">
          <cell r="A15" t="str">
            <v xml:space="preserve">Apoyo a los municipios en la incorporación de criterios y acciones que disminuyan los impactos del cambio climático en las fases de evaluación, diagnóstico, formulación y actualización de los POT. </v>
          </cell>
        </row>
        <row r="16">
          <cell r="A16" t="str">
            <v>Articulación de instrumentos normativos relacionados con la gestión del suelo</v>
          </cell>
        </row>
        <row r="17">
          <cell r="A17" t="str">
            <v>Articulación del Plan Nacional de Adaptación al Cambio Climático (PNACC), la Estrategia de Desarrollo bajo en Carbono (ECDBC) y la Estrategia REDD+</v>
          </cell>
        </row>
        <row r="18">
          <cell r="A18" t="str">
            <v>Categorización de las  especies de fauna y flora silvestres</v>
          </cell>
        </row>
        <row r="19">
          <cell r="A19" t="str">
            <v>Conformación de un Comité de Seguimiento para determinar el avance en la implementación de las recomendaciones e instrumentos de la OCDE</v>
          </cell>
        </row>
        <row r="20">
          <cell r="A20" t="str">
            <v xml:space="preserve">Consolidación de la Evaluación Ambiental Estratégica (EAE) como instrumento de planificación sectorial y de toma de decisiones. </v>
          </cell>
        </row>
        <row r="21">
          <cell r="A21" t="str">
            <v>Consolidación de las cuentas nacionales ambientales (Comité Nacional de Cuentas Ambientales y formulación de las cuentas del agua, bosque y capital natural)</v>
          </cell>
        </row>
        <row r="22">
          <cell r="A22" t="str">
            <v>Consolidación del Sistema de Información Ambiental (SIAC) consolidar el Sistema de Información Ambiental (SIAC) (interoperabilidad de los subsistemas, consulta de bases de datos, una estrategia de comunicación, geo-portal, programa nacional de monitoreo d</v>
          </cell>
        </row>
        <row r="23">
          <cell r="A23" t="str">
            <v>Consolidación del sistema de monitoreo de bosques y carbono</v>
          </cell>
        </row>
        <row r="24">
          <cell r="A24" t="str">
            <v>Coordinación con el MVCT, los procesos de acompañamiento a entidades territoriales para fortalecer la incorporación del análisis de riesgo en los Planes de Ordenamiento Territorial</v>
          </cell>
        </row>
        <row r="25">
          <cell r="A25" t="str">
            <v xml:space="preserve">Creación del Fondo Nacional de Cambio Climático </v>
          </cell>
        </row>
        <row r="26">
          <cell r="A26" t="str">
            <v>Cumplmiento de las convenciones internacionales ratificadas por el país en la materia</v>
          </cell>
        </row>
        <row r="27">
          <cell r="A27" t="str">
            <v>Definición de estrategias de solución de conflictos</v>
          </cell>
        </row>
        <row r="28">
          <cell r="A28" t="str">
            <v>Definición de zonas amortiguadoras</v>
          </cell>
        </row>
        <row r="29">
          <cell r="A29" t="str">
            <v>Desarrollo de alianzas con los sectores productivos del país haciendo énfasis en el mejoramiento de los medios de vida en el campo</v>
          </cell>
        </row>
        <row r="30">
          <cell r="A30" t="str">
            <v>Desarrollo de estudios de Impactos Económicos del Cambio Climático del DNP</v>
          </cell>
        </row>
        <row r="31">
          <cell r="A31" t="str">
            <v>Desarrollo de la estrategia integral de saneamiento del río Bogotá</v>
          </cell>
        </row>
        <row r="32">
          <cell r="A32" t="str">
            <v>Desarrollo de los ajustes normativos necesarios para la implementación de la Política Nacional para la Gestión Integral del Recurso Hídrico</v>
          </cell>
        </row>
        <row r="33">
          <cell r="A33" t="str">
            <v>Desarrollo de procesos de monitoreo y seguimiento a la calidad de los suelos</v>
          </cell>
        </row>
        <row r="34">
          <cell r="A34" t="str">
            <v>Desarrollo de productos financieros  con el sector privado para su involucramiento en los temas de financiamiento climático</v>
          </cell>
        </row>
        <row r="35">
          <cell r="A35" t="str">
            <v>Desarrollo de programas orientados a implementar buenas prácticas ambientales y de manufactura, sustitución de insumos y materias primas, y reconversión  tecnológica</v>
          </cell>
        </row>
        <row r="36">
          <cell r="A36" t="str">
            <v>Desarrollo de un marco legal, institucional y técnico que permita la gestión coordinada de los riesgos a la salud y el medio ambiente relacionados con las sustancias químicas</v>
          </cell>
        </row>
        <row r="37">
          <cell r="A37" t="str">
            <v>Desarrollo de un programa nacional de regulación hídrica en cuencas prioritarias con problemas de abastecimiento</v>
          </cell>
        </row>
        <row r="38">
          <cell r="A38" t="str">
            <v xml:space="preserve">Desarrollo de un programa nacional para la prevención, mitigación y control de la erosión costera </v>
          </cell>
        </row>
        <row r="39">
          <cell r="A39" t="str">
            <v>Diseño  y puesta en marcha el sistema de monitoreo, evaluación y reporte de cambio climático</v>
          </cell>
        </row>
        <row r="40">
          <cell r="A40" t="str">
            <v>Diseño de herramientas de conocimiento del riesgo por contaminación del aire</v>
          </cell>
        </row>
        <row r="41">
          <cell r="A41" t="str">
            <v xml:space="preserve">Diseño de una estrategia para la educación, cultura y participación, que favorezca la generación de alianzas con los actores sociales, étnico territoriales, sectoriales e institucionales para una efectiva gestión ambiental del territorio. </v>
          </cell>
        </row>
        <row r="42">
          <cell r="A42" t="str">
            <v>Diseño e implementación de un sistema de evaluación y desempeño de las Corporaciones.</v>
          </cell>
        </row>
        <row r="43">
          <cell r="A43" t="str">
            <v>Ejecución de la Estrategia de Corresponsabilidad Social en la lucha contra Incendios Forestales</v>
          </cell>
        </row>
        <row r="44">
          <cell r="A44" t="str">
            <v>Ejecución de programas de producción sostenible que además de reducir la deforestación, reduzcan las emisiones de GEI y la degradación ambiental</v>
          </cell>
        </row>
        <row r="45">
          <cell r="A45" t="str">
            <v>Ejecución de programas orientados a modificar los patrones de producción y consumo hacia la sostenibilidad</v>
          </cell>
        </row>
        <row r="46">
          <cell r="A46" t="str">
            <v>Ejecución de programas y proyectos regionales y locales de restauración</v>
          </cell>
        </row>
        <row r="47">
          <cell r="A47" t="str">
            <v>Ejecución del Programa de Cultura del Agua, Participación y Manejo de Conflictos relacionados con el recurso hídrico</v>
          </cell>
        </row>
        <row r="48">
          <cell r="A48" t="str">
            <v>Elaboración de 6 mapas de amenaza por inundación y 10 mapas de amenaza por crecientes súbitas por parte del IDEAM.</v>
          </cell>
        </row>
        <row r="49">
          <cell r="A49" t="str">
            <v>Elaboración de las Evaluaciones Regionales del Agua (ERA</v>
          </cell>
        </row>
        <row r="50">
          <cell r="A50" t="str">
            <v>Elaboración y apoyo técnico en la interpretación de escenarios de cambio climático nacionales y regionales, bajo el liderazgo del IDEAM.</v>
          </cell>
        </row>
        <row r="51">
          <cell r="A51" t="str">
            <v xml:space="preserve">Elaboración y socialización de la Estructura Ecológica Principal </v>
          </cell>
        </row>
        <row r="52">
          <cell r="A52" t="str">
            <v>Establecimiento de Acuerdos regionales para el uso sostenible, la preservación y la restauración de ecosistemas estratégicos como los páramos, manglares, arrecifes de coral, humedales y el bosque seco tropical</v>
          </cell>
        </row>
        <row r="53">
          <cell r="A53" t="str">
            <v>Establecimiento de estrategias de conservación ex situ a nivel local</v>
          </cell>
        </row>
        <row r="54">
          <cell r="A54" t="str">
            <v>Establecimiento de incentivos en los diferentes eslabones de la cadena para prevenir la generación de residuos y fomentar el reciclaje</v>
          </cell>
        </row>
        <row r="55">
          <cell r="A55" t="str">
            <v>Establecimiento de los objetivos de calidad de aguas y sedimentos marinos y los criterios y límites permisibles para los vertimientos al mar.</v>
          </cell>
        </row>
        <row r="56">
          <cell r="A56" t="str">
            <v>Establecimiento de políticas e instrumentos para la prevención y control de la contaminación por ruido</v>
          </cell>
        </row>
        <row r="57">
          <cell r="A57" t="str">
            <v>Establecimiento de un registro nacional único de consultores certificados para la elaboración de los instrumentos de evaluación, incluyendo los Planes de Manejo Ambiental (PMA), el DAA y el EIA</v>
          </cell>
        </row>
        <row r="58">
          <cell r="A58" t="str">
            <v>Establecimiento de un sistema de monitoreo del flujo de recursos públicos y privados en materia de cambio climático.</v>
          </cell>
        </row>
        <row r="59">
          <cell r="A59" t="str">
            <v>Establecimiento del Registro de Emisión y Transferencia de Contaminantes (RETC) en concordancia con las mejores prácticas internacionales</v>
          </cell>
        </row>
        <row r="60">
          <cell r="A60" t="str">
            <v>Evaluación de mecanismos regulatorios y de mercado que propicie el desarrollo de estas actividades</v>
          </cell>
        </row>
        <row r="61">
          <cell r="A61" t="str">
            <v>Evaluación y manejo del riesgo a la salud y el ambiente de las sustancias químicas, incluidos los químicos industriales</v>
          </cell>
        </row>
        <row r="62">
          <cell r="A62" t="str">
            <v>Expedición de una ley general para la gestión integral de residuos con énfasis en prevención de la generación, el aprovechamiento, la valorización y el fortalecimiento institucional</v>
          </cell>
        </row>
        <row r="63">
          <cell r="A63" t="str">
            <v>Formulación de un plan nacional para la gestión integral de residuos (MADS-MAVCT-DNP)</v>
          </cell>
        </row>
        <row r="64">
          <cell r="A64" t="str">
            <v>Formulación de un proyecto de Ley de Cambio Climático que incluya los mecanismos de coordinación interinstitucional.</v>
          </cell>
        </row>
        <row r="65">
          <cell r="A65" t="str">
            <v>Formulación de una agenda de investigación ambiental, innovación y cambio climático integrada al Sistema de Ciencia, Tecnología e Innovación.</v>
          </cell>
        </row>
        <row r="66">
          <cell r="A66" t="str">
            <v>Formulación e implementación de los Planes de Manejo Ambiental de Acuíferos y los Planes de Manejo Ambiental de Microcuencas</v>
          </cell>
        </row>
        <row r="67">
          <cell r="A67" t="str">
            <v>Formulación e implementación de los Planes de Ordenación y Manejo de Cuencas (POMCA)</v>
          </cell>
        </row>
        <row r="68">
          <cell r="A68" t="str">
            <v>Formulación e implementación de los Planes de Ordenación y Manejo Integrado de las Unidades Ambientales Costeras (POMIUAC)</v>
          </cell>
        </row>
        <row r="69">
          <cell r="A69" t="str">
            <v>Formulación e implementación de los Planes de Ordenamiento del Recurso Hídrico (PORH)</v>
          </cell>
        </row>
        <row r="70">
          <cell r="A70" t="str">
            <v>Formulación e implementación de los Planes Estratégicos de Macrocuencas para Magdalena-Cauca, Caribe, Pacífico, Orinoco y Amazonasy la puesta en marcha de sus Consejos Ambientales Regionales</v>
          </cell>
        </row>
        <row r="71">
          <cell r="A71" t="str">
            <v>Formulación y adopción de una política integrada  para la gestión de las zonas marinas, costeras e insulares del país</v>
          </cell>
        </row>
        <row r="72">
          <cell r="A72" t="str">
            <v>Formulación y orientación de  la implementación de la Estrategia Nacional de Financiamiento Climático</v>
          </cell>
        </row>
        <row r="73">
          <cell r="A73" t="str">
            <v>Fortalecimiento de la capacidad de las autoridades ambientales regionales para orientar a los actores dentro de su jurisdicción en la identificación de medidas de adaptación basada en ecosistemas</v>
          </cell>
        </row>
        <row r="74">
          <cell r="A74" t="str">
            <v>Fortalecimiento de la capacidad regional y se fomentará el reciclaje en el ámbito municipal y distrital</v>
          </cell>
        </row>
        <row r="75">
          <cell r="A75" t="str">
            <v>Fortalecimiento de la coordinación con las autoridades territoriales</v>
          </cell>
        </row>
        <row r="76">
          <cell r="A76" t="str">
            <v>Fortalecimiento de la gobernanza forestal y de la capacidad regional para la administración de Zonas de Reserva Forestal en el país</v>
          </cell>
        </row>
        <row r="77">
          <cell r="A77" t="str">
            <v>Fortalecimiento de la implementación de las tasas por utilización de aguas y las tasas retributivas por vertimientos puntuales</v>
          </cell>
        </row>
        <row r="78">
          <cell r="A78" t="str">
            <v>Fortalecimiento de las capacidades de los institutos de investigación del SINA y de Parques Nacionales Naturales para aportar en el proceso de toma de decisiones.</v>
          </cell>
        </row>
        <row r="79">
          <cell r="A79" t="str">
            <v xml:space="preserve">Fortalecimiento de los procesos de evaluación, control y seguimiento de la calidad del agua y vertimientos a cuerpos de agua continental, marina y costera; </v>
          </cell>
        </row>
        <row r="80">
          <cell r="A80" t="str">
            <v>Fortalecimiento de los procesos de participación ciudadana</v>
          </cell>
        </row>
        <row r="81">
          <cell r="A81" t="str">
            <v>Fortalecimiento de los Sistemas de Áreas Protegidas Regionales y Departamentales</v>
          </cell>
        </row>
        <row r="82">
          <cell r="A82" t="str">
            <v>Fortalecimiento del Comité de Asuntos Internacionales como instancia de coordinación interinstitucional y orientación estratégica en materia de política exterior en cambio climático,</v>
          </cell>
        </row>
        <row r="83">
          <cell r="A83" t="str">
            <v>Fortalecimiento del Comité de Gestión Financiera para el cambio climático</v>
          </cell>
        </row>
        <row r="84">
          <cell r="A84" t="str">
            <v>Fortalecimiento del IDEAM para adelantar las acciones de  modelación del clima y el análisis de sus implicaciones a nivel territorial</v>
          </cell>
        </row>
        <row r="85">
          <cell r="A85" t="str">
            <v>Fortalecimiento del marco de política para la gestión de prevención, preparación y respuesta ante los accidentes químicos</v>
          </cell>
        </row>
        <row r="86">
          <cell r="A86" t="str">
            <v>Fortalecimiento del rol de las entidades del SINA para identificar los contaminantes, sus fuentes y llevar el registro de emisiones</v>
          </cell>
        </row>
        <row r="87">
          <cell r="A87" t="str">
            <v>Fortalecimiento del seguimiento y control por parte de las autoridades ambientales a los diferentes actores involucrados</v>
          </cell>
        </row>
        <row r="88">
          <cell r="A88" t="str">
            <v xml:space="preserve">Fortalecimiento del sistema de monitoreo y de alertas tempranas del IDEAM </v>
          </cell>
        </row>
        <row r="89">
          <cell r="A89" t="str">
            <v xml:space="preserve">Fortalecimiento del Sistema Nacional de Bioseguridad </v>
          </cell>
        </row>
        <row r="90">
          <cell r="A90" t="str">
            <v>Fortalecimiento por parte del MADS y el IDEAM, la herramienta web para la toma de decisiones en adaptación a nivel nacional, regional y local y, diseñar herramientas de comunicación, capacitación, sensibilización y formación en cambio climático</v>
          </cell>
        </row>
        <row r="91">
          <cell r="A91" t="str">
            <v>Fortalecimiento y puesta en marcha el Centro Nacional de Modelación Hidrometeorológica a cargo del IDEAM</v>
          </cell>
        </row>
        <row r="92">
          <cell r="A92" t="str">
            <v>Garantia de la incorporación de principios ambientales en la gestión del suelo y en los planes y programas de vivienda</v>
          </cell>
        </row>
        <row r="93">
          <cell r="A93" t="str">
            <v>Generación de alternativas productivas basadas en el uso sostenible de la biodiversidad</v>
          </cell>
        </row>
        <row r="94">
          <cell r="A94" t="str">
            <v>Generación de un portafolio de medidas para la apropiación del financiamiento climático en el sector público</v>
          </cell>
        </row>
        <row r="95">
          <cell r="A95" t="str">
            <v xml:space="preserve">Implementación de la Estrategia de Comunicación, Educación, Sensibilización y Formación al público sobre cambio climático </v>
          </cell>
        </row>
        <row r="96">
          <cell r="A96" t="str">
            <v>Implementación de la estrategia de sostenibilidad financiera para la gestión integral del recurso hídrico</v>
          </cell>
        </row>
        <row r="97">
          <cell r="A97" t="str">
            <v>Implementación de la Estrategia Nacional de Prevención, Seguimiento, Control y Vigilancia Forestal</v>
          </cell>
        </row>
        <row r="98">
          <cell r="A98" t="str">
            <v>Implementación de la Estrategia Nacional de Reducción de Emisiones por Deforestación y Degradación (REDD+)</v>
          </cell>
        </row>
        <row r="99">
          <cell r="A99" t="str">
            <v xml:space="preserve">Implementación de la Estrategia Nacional para la Prevención y Control al Tráfico Ilegal de Especies Silvestres </v>
          </cell>
        </row>
        <row r="100">
          <cell r="A100" t="str">
            <v>Implementación de la Visión Amazonía, para un enfoque de desarrollo regional bajo en deforestación</v>
          </cell>
        </row>
        <row r="101">
          <cell r="A101" t="str">
            <v>Implementación de las agendas interministeriales y sectoriale para fortalecer el proceso de planificación hacia la producción sostenible</v>
          </cell>
        </row>
        <row r="102">
          <cell r="A102" t="str">
            <v>Implementación de los planes de manejo de áreas protegidas</v>
          </cell>
        </row>
        <row r="103">
          <cell r="A103" t="str">
            <v>Implementación de los planes para el monitoreo y control de especies invasoras</v>
          </cell>
        </row>
        <row r="104">
          <cell r="A104" t="str">
            <v>Implementación de los Planes para la  conservación de recursos acuáticos y pesqueros y especies claves en los ecosistemas</v>
          </cell>
        </row>
        <row r="105">
          <cell r="A105" t="str">
            <v>Implementación de programas para promover el consumo responsable y la responsabilidad extendida del productor para la gestión de residuos post-consumo</v>
          </cell>
        </row>
        <row r="106">
          <cell r="A106" t="str">
            <v>Implementación de Programas Regionales de Negocios Verdes en la Amazonía, Pacífico, Caribe, Centro y Orinoquía</v>
          </cell>
        </row>
        <row r="107">
          <cell r="A107" t="str">
            <v>Implementación de un Sistema Globalmente Armonizado de Clasificación y Etiquetado de Productos Químicos (GHS) en mínimo 4 sectores</v>
          </cell>
        </row>
        <row r="108">
          <cell r="A108" t="str">
            <v xml:space="preserve">Implementación de una estrategia de articulación y coordinación del SINA buscando mejorar la interacción de las autoridades ambientales, los sectores y los entes territoriales, para asegurar el cumplimiento de la regulación ambiental. </v>
          </cell>
        </row>
        <row r="109">
          <cell r="A109" t="str">
            <v>Implementación de una estrategia de regionalización del cambio climático</v>
          </cell>
        </row>
        <row r="110">
          <cell r="A110" t="str">
            <v>Implementación de una estrategia para el establecimiento de acuerdos con fines de bioprospección, aprovechamiento comercial e industrial de acceso a recursos genéticos y/o productos derivados</v>
          </cell>
        </row>
        <row r="111">
          <cell r="A111" t="str">
            <v>Implementación del inventario forestal nacional</v>
          </cell>
        </row>
        <row r="112">
          <cell r="A112" t="str">
            <v>Implementación del Plan de Acción Nacional para la Gestión de Sustancias Químicas en Colombia (2013-2020) en coordinación con las entidades competentes</v>
          </cell>
        </row>
        <row r="113">
          <cell r="A113" t="str">
            <v xml:space="preserve">Implementación del Plan Estratégico para la Diversidad Biológica 2011-2020 </v>
          </cell>
        </row>
        <row r="114">
          <cell r="A114" t="str">
            <v>Implementación del Plan Nacional de Biodiversidad</v>
          </cell>
        </row>
        <row r="115">
          <cell r="A115" t="str">
            <v xml:space="preserve">Implementación del Plan Nacional de Restauración Ecológica y los protocolos formulados para la restauración de ecosistemas estratégicos </v>
          </cell>
        </row>
        <row r="116">
          <cell r="A116" t="str">
            <v>Implementación del Programa Nacional de Legalización</v>
          </cell>
        </row>
        <row r="117">
          <cell r="A117" t="str">
            <v>Implementación del Programa Nacional de Pago por Servicios Ambentales - PSA en ecosistemas estratégicos</v>
          </cell>
        </row>
        <row r="118">
          <cell r="A118" t="str">
            <v>Implementación del Sistema de Información del Recurso Hídrico articulado con los demás subsistemas del SIAC</v>
          </cell>
        </row>
        <row r="119">
          <cell r="A119" t="str">
            <v>Implementación del Subsistema de Áreas Marinas Protegidas</v>
          </cell>
        </row>
        <row r="120">
          <cell r="A120" t="str">
            <v xml:space="preserve">Inclución de las proyecciones de cambio climático en el componente de diagnóstico y en el proceso de formulación y actualización de los Planes de Ordenamiento y Manejo de Cuencas, Planes de Manejo Ambiental de Microcuencas y Planes de Manejo Ambiental de </v>
          </cell>
        </row>
        <row r="121">
          <cell r="A121" t="str">
            <v>Incorporación de la biodiversidad y los servicios ecosistémicos en los instrumentos de planificación y ordenamiento urbano</v>
          </cell>
        </row>
        <row r="122">
          <cell r="A122" t="str">
            <v>Incremento de las visitas de seguimiento de proyectos licenciados</v>
          </cell>
        </row>
        <row r="123">
          <cell r="A123" t="str">
            <v xml:space="preserve">Mejoramiento de la  instrumentalización,para medir las amenazas de origen hidrometeorológico y marino.  </v>
          </cell>
        </row>
        <row r="124">
          <cell r="A124" t="str">
            <v>Mejoramiento de la calidad de los combustibles y las tecnologías vehiculares</v>
          </cell>
        </row>
        <row r="125">
          <cell r="A125" t="str">
            <v>Mejoramiento de los sistemas de vigilancia y monitoreo</v>
          </cell>
        </row>
        <row r="126">
          <cell r="A126" t="str">
            <v>Mejoramiento del conocimiento del potencial del país a partir de la generación de inventarios nacionales de biodiversidad</v>
          </cell>
        </row>
        <row r="127">
          <cell r="A127" t="str">
            <v>Modificación del alcance del Informe de Cumplimiento Ambiental</v>
          </cell>
        </row>
        <row r="128">
          <cell r="A128" t="str">
            <v>Operación y mantenimiento del sistema de evaluación y seguimiento de medidas para la adaptación, como herramienta de mejoramiento de las iniciativas implementadas en el país.</v>
          </cell>
        </row>
        <row r="129">
          <cell r="A129" t="str">
            <v>Orientación del alistamiento del país para el acceso a fuentes internacionales, incluyendo el Fondo Verde Climático</v>
          </cell>
        </row>
        <row r="130">
          <cell r="A130" t="str">
            <v>Preparación e implementación de las contribuciones nacionalmente determinadas de acuerdo con los avances y orientaciones de la Convención Marco de Naciones Unidas de Cambio Climático (CMNUCC)</v>
          </cell>
        </row>
        <row r="131">
          <cell r="A131" t="str">
            <v>Promoción de la investigación sobre la bioprospección</v>
          </cell>
        </row>
        <row r="132">
          <cell r="A132" t="str">
            <v>Promoción de la investigación, innovación y transferencia de tecnología para el conocimiento de los suelos, su conservación, recuperación, uso y manejo sostenible</v>
          </cell>
        </row>
        <row r="133">
          <cell r="A133" t="str">
            <v>Promoción de la legalidad de la oferta y la demanda de productos maderables (pacto intersectorial por la madera legal)</v>
          </cell>
        </row>
        <row r="134">
          <cell r="A134" t="str">
            <v>Promoción del uso de alternativas que no afecten la capa de ozono y que sean de bajo potencial de calentamiento global en las diferentes actividades sectoriales.</v>
          </cell>
        </row>
        <row r="135">
          <cell r="A135" t="str">
            <v>Promoción del uso de herramientas de manejo para la conservación de la biodiversidad en paisajes rurales transformados</v>
          </cell>
        </row>
        <row r="136">
          <cell r="A136" t="str">
            <v>Promoción del uso sostenible del suelo, los modelos de movilidad sostenibles y la investigación ambiental urbana</v>
          </cell>
        </row>
        <row r="137">
          <cell r="A137" t="str">
            <v>Realización de un análisis de las debilidades y fortalezas de las Corporaciones en relación con la oferta ambiental del territorio bajo su jurisdicción, los retos ambientales y su capacidad técnica, operativa y financiera</v>
          </cell>
        </row>
        <row r="138">
          <cell r="A138" t="str">
            <v>Realizar estudios sobre valoración de servicios ecosistémicos costeros, marinos e insulares</v>
          </cell>
        </row>
        <row r="139">
          <cell r="A139" t="str">
            <v>Realizar las coordinaciones territoriales para fortalecer los subsistemas regionales de áreas protegidas</v>
          </cell>
        </row>
        <row r="140">
          <cell r="A140" t="str">
            <v>Reducción del consumo de sustancias agotadoras de la capa de ozono de acuerdo con el cronograma de eliminación establecido por el Protocolo de Montreal</v>
          </cell>
        </row>
        <row r="141">
          <cell r="A141" t="str">
            <v>Reducción del déficit del espacio público e incrementar el área verde urbana</v>
          </cell>
        </row>
        <row r="142">
          <cell r="A142" t="str">
            <v>Reglamentación e implementación de la Ley de Residuos de Aparatos Eléctricos y Electrónicos (RAEE)</v>
          </cell>
        </row>
        <row r="143">
          <cell r="A143" t="str">
            <v>Revisión de instrumentos económicos y financieros existentes y se formularán nuevos instrumentos</v>
          </cell>
        </row>
        <row r="144">
          <cell r="A144" t="str">
            <v>Unificación de los criterios que usan las autoridades ambientales para el licenciamiento</v>
          </cell>
        </row>
      </sheetData>
      <sheetData sheetId="10">
        <row r="2">
          <cell r="A2" t="str">
            <v>NO APLICA</v>
          </cell>
        </row>
        <row r="3">
          <cell r="A3" t="str">
            <v>Acuerdos para el desarrollo de proyectos de biotecnología y bioprospección establecidos</v>
          </cell>
        </row>
        <row r="4">
          <cell r="A4" t="str">
            <v>Alianzas nacionales sectoriales y territoriales que desarrollan la Política Nacional de Educación Ambiental, a través de procesos que fortalecen la gobernanza en la gestión ambiental</v>
          </cell>
        </row>
        <row r="5">
          <cell r="A5" t="str">
            <v>Áreas del SPNN con estrategias en implementación para la solución de conflictos por uso, ocupación o tenencia</v>
          </cell>
        </row>
        <row r="6">
          <cell r="A6" t="str">
            <v>CAR con calificación superior al 80 % en su evaluación de desempeño</v>
          </cell>
        </row>
        <row r="7">
          <cell r="A7" t="str">
            <v>Complejo de Páramos delimitados a escala 1:25.000.</v>
          </cell>
        </row>
        <row r="8">
          <cell r="A8" t="str">
            <v>Estaciones de monitoreo de amenazas geológicas, hidrometeorológicas y oceánicas</v>
          </cell>
        </row>
        <row r="9">
          <cell r="A9" t="str">
            <v>Estaciones de monitoreo del Ideam</v>
          </cell>
        </row>
        <row r="10">
          <cell r="A10" t="str">
            <v>Estrategias aplicadas de transformación institucional y social que mejoran la eficiencia y la satisfacción de la gestión ambiental del Sina</v>
          </cell>
        </row>
        <row r="11">
          <cell r="A11" t="str">
            <v xml:space="preserve">Estudios de análisis de impactos económicos del cambio climático </v>
          </cell>
        </row>
        <row r="12">
          <cell r="A12" t="str">
            <v>Hectáreas de áreas protegidas declaradas en el SINAP</v>
          </cell>
        </row>
        <row r="13">
          <cell r="A13" t="str">
            <v>Hectáreas en proceso de restauración</v>
          </cell>
        </row>
        <row r="14">
          <cell r="A14" t="str">
            <v>Herramientas de comunicación, divulgación y educación para la toma de decisiones y la promoción de cultura compatible con el clima, disponibles</v>
          </cell>
        </row>
        <row r="15">
          <cell r="A15" t="str">
            <v>Mapas de amenaza por inundación a escala 1:5.000 (Ideam)</v>
          </cell>
        </row>
        <row r="16">
          <cell r="A16" t="str">
            <v>Mapas de amenazas geológicas, hidrometeorológicas y oceánicas</v>
          </cell>
        </row>
        <row r="17">
          <cell r="A17" t="str">
            <v>Mapas por crecientes súbitas  a escala 1:5.000 (Ideam)</v>
          </cell>
        </row>
        <row r="18">
          <cell r="A18" t="str">
            <v>Meta Intermedia: Autoridades ambientales que aplican directrices ambientales en los instrumentos de planificación y ordenamiento ambiental territorial</v>
          </cell>
        </row>
        <row r="19">
          <cell r="A19" t="str">
            <v>Meta Intermedia: Entidades territoriales que incorporan en los instrumentos de planificación criterios de cambio climático</v>
          </cell>
        </row>
        <row r="20">
          <cell r="A20" t="str">
            <v>Meta Intermedia: Hectáreas deforestadas anualmente</v>
          </cell>
        </row>
        <row r="21">
          <cell r="A21" t="str">
            <v>Meta Intermedia: Porcentaje de la población objetivo satisfecha con la gestión ambiental, que evidencia mejora en el desempeño institucional por parte de la ANLA, MADS y CAR</v>
          </cell>
        </row>
        <row r="22">
          <cell r="A22" t="str">
            <v>Meta Intermedia: Sectores económicos que implementan programas que generan beneficios ambientales</v>
          </cell>
        </row>
        <row r="23">
          <cell r="A23" t="str">
            <v>Planes Estratégicos de Macrocuenca, POMCA y PMA acuíferos en implementación</v>
          </cell>
        </row>
        <row r="24">
          <cell r="A24" t="str">
            <v>Planes formulados de cambio climático</v>
          </cell>
        </row>
        <row r="25">
          <cell r="A25" t="str">
            <v>POMCA formulados</v>
          </cell>
        </row>
        <row r="26">
          <cell r="A26" t="str">
            <v>POMIUAC formulados</v>
          </cell>
        </row>
        <row r="27">
          <cell r="A27" t="str">
            <v>Porcentaje de las solicitudes de licencias ambientales y modificaciones a instrumentos competencia de la ANLA resueltas dentro de los tiempos establecidos en la normatividad vigente</v>
          </cell>
        </row>
        <row r="28">
          <cell r="A28" t="str">
            <v>Porcentaje de visitas de seguimiento a proyectos con licencia ambiental en los sectores priorizados</v>
          </cell>
        </row>
        <row r="29">
          <cell r="A29" t="str">
            <v>Programas de gestión ambiental sectorial formulados</v>
          </cell>
        </row>
        <row r="30">
          <cell r="A30" t="str">
            <v>Programas implementados para reducir el consumo y promover la responsabilidad posconsumo</v>
          </cell>
        </row>
        <row r="31">
          <cell r="A31" t="str">
            <v>Programas que reducen la desforestación, las emisiones de gases de Efecto Invernadero y la degradación ambiental en implementación</v>
          </cell>
        </row>
        <row r="32">
          <cell r="A32" t="str">
            <v>Programas regionales de negocios verdes implementados para el aumento de la competitividad del país</v>
          </cell>
        </row>
        <row r="33">
          <cell r="A33" t="str">
            <v>Sectores que implementan acciones en el marco de la Estrategia Nacional REDD+</v>
          </cell>
        </row>
        <row r="34">
          <cell r="A34" t="str">
            <v>Sitios designados como humedal de importancia internacional Ramsar</v>
          </cell>
        </row>
      </sheetData>
      <sheetData sheetId="11">
        <row r="2">
          <cell r="A2" t="str">
            <v>NO APLICA</v>
          </cell>
        </row>
        <row r="3">
          <cell r="A3" t="str">
            <v>Áreas protegidas del SPNN de la región Caribe adelantando
estrategias de solución de conflictos por uso, ocupación y tenencia</v>
          </cell>
        </row>
        <row r="4">
          <cell r="A4" t="str">
            <v>Comisiones conjuntas de las Unidad Ambientales Costeras conformadas</v>
          </cell>
        </row>
        <row r="5">
          <cell r="A5" t="str">
            <v>Emprendimientos para la comercialización de productos frutales amazónicos y otros productos forestales no maderables en el marco de los negocios verdes y atendiendo a los requerimientos de sus habitantes (SINCHI)</v>
          </cell>
        </row>
        <row r="6">
          <cell r="A6" t="str">
            <v>Estudios regionales de erosión costera realizados</v>
          </cell>
        </row>
        <row r="7">
          <cell r="A7" t="str">
            <v>Fases del programa de eficiencia en el uso de los recursos naturales para sectores competitivos de la región implementados</v>
          </cell>
        </row>
        <row r="8">
          <cell r="A8" t="str">
            <v>Fases del Programa para la Consolidación de la Cadena Productiva Guadua y Bambú implementadas</v>
          </cell>
        </row>
        <row r="9">
          <cell r="A9" t="str">
            <v>Hectáreas con restauración ecológica en áreas afectadas por
actividades de productivas de alto impacto</v>
          </cell>
        </row>
        <row r="10">
          <cell r="A10" t="str">
            <v>Hectáreas de áreas protegidas de la región Centro-Oriente y Bogotá D. C. incorporados en el SINAP</v>
          </cell>
        </row>
        <row r="11">
          <cell r="A11" t="str">
            <v>Hectáreas de áreas protegidas de la región Centro-Sur-Amazonía de Colombia incorporados en el SINAP</v>
          </cell>
        </row>
        <row r="12">
          <cell r="A12" t="str">
            <v>Hectáreas de áreas protegidas de la región de Llanos incorporadas en el SINAP</v>
          </cell>
        </row>
        <row r="13">
          <cell r="A13" t="str">
            <v>Hectáreas de áreas protegidas de la región Eje Cafetero y Antioquia incorporados en el SINAP</v>
          </cell>
        </row>
        <row r="14">
          <cell r="A14" t="str">
            <v>Hectáreas de conservación inscritas en el esquema de pago por servicios ambientales hídricos en los departamentos de Huila y Tolima, Putumayo y Caquetá (MADS)</v>
          </cell>
        </row>
        <row r="15">
          <cell r="A15" t="str">
            <v>Hectáreas que cuentan con planes de ordenación y manejo de cuenca elaborados y/o ajustados con criterios de gestión de riesgo</v>
          </cell>
        </row>
        <row r="16">
          <cell r="A16" t="str">
            <v>Hectáreas que cuentan con planes de ordenación y manejo de cuenca elaborados y/o ajustados con criterios de gestión del riesgo</v>
          </cell>
        </row>
        <row r="17">
          <cell r="A17" t="str">
            <v>Hectáreas que cuentan con planes de ordenación y manejo de cuenca elaborados y/o ajustados con criterios de gestión del riesgo</v>
          </cell>
        </row>
        <row r="18">
          <cell r="A18" t="str">
            <v>Hectáreas que cuentan con planes de ordenación y manejo de cuenca elaborados y/o ajustados con criterios de gestión del riesgo</v>
          </cell>
        </row>
        <row r="19">
          <cell r="A19" t="str">
            <v>Km lineales de costa con paquetes de soluciones integrales para enfrentar la erosión costera</v>
          </cell>
        </row>
        <row r="20">
          <cell r="A20" t="str">
            <v>Meta Intermedia: Hectáreas con iniciativas de conservación de servicios ambientales para la Provisión de agua implementadas</v>
          </cell>
        </row>
        <row r="21">
          <cell r="A21" t="str">
            <v>Meta Intermedia: Hectáreas de áreas protegidas de la región Caribe incorporadas en SINAP</v>
          </cell>
        </row>
        <row r="22">
          <cell r="A22" t="str">
            <v>Meta Intermedia: Hectáreas de áreas protegidas de la región Pacífico incorporadas en el SINAP</v>
          </cell>
        </row>
        <row r="23">
          <cell r="A23" t="str">
            <v>Meta Intermedia: Hectáreas en manejo sostenible de productos forestales no maderables</v>
          </cell>
        </row>
        <row r="24">
          <cell r="A24" t="str">
            <v>Meta Intermedia: Hectáreas que cuentan con planes de ordenación y manejo de cuencas elaboradas y/o ajustados a criterios de gestión del riesgo</v>
          </cell>
        </row>
        <row r="25">
          <cell r="A25" t="str">
            <v>Meta Intermedia: Municipios con programas de reforestación implementados en el área del manejo especial de la macarena AMEM</v>
          </cell>
        </row>
        <row r="26">
          <cell r="A26" t="str">
            <v>Meta Intermedia: Municipios con puntos críticos de deforestación controlado (Meta y Guaviare)</v>
          </cell>
        </row>
        <row r="27">
          <cell r="A27" t="str">
            <v>Meta Intermedia: Municipios de la región con puntos críticos de deforestación controlados, en los departamentos de Caquetá y Putumayo</v>
          </cell>
        </row>
        <row r="28">
          <cell r="A28" t="str">
            <v>Meta Intermedia: Número de municipios asesorados por las Autoridades Ambientales para la revisión y ajuste de los Planes de Ordenamiento Territorial (POT), incorporando las determinantes ambientales incluyendo la temática de riesgo. (Región Llanos)</v>
          </cell>
        </row>
        <row r="29">
          <cell r="A29" t="str">
            <v>Meta Intermedia: Procesos de innovación implementados en los sectores priorizados con rutas competitivas</v>
          </cell>
        </row>
        <row r="30">
          <cell r="A30" t="str">
            <v>Número de municipios asesorados por las Autoridades Ambientales para la revisión y ajuste de los Planes de Ordenamiento Territorial (POT), incorporando las determinantes ambientales incluyendo la temática de riesgo</v>
          </cell>
        </row>
        <row r="31">
          <cell r="A31" t="str">
            <v>Planes de Cambio Climático Departamentales formulados</v>
          </cell>
        </row>
        <row r="32">
          <cell r="A32" t="str">
            <v>Planes de ordenamiento integrado de unidades ambientales costeras (POMIUAC) formulados</v>
          </cell>
        </row>
        <row r="33">
          <cell r="A33" t="str">
            <v>Planes de Ordenamiento y Manejo de Unidades Ambientales Costeras- POMIUACS de la región formulados</v>
          </cell>
        </row>
      </sheetData>
      <sheetData sheetId="12">
        <row r="2">
          <cell r="A2" t="str">
            <v>NO APLICA</v>
          </cell>
        </row>
        <row r="3">
          <cell r="A3" t="str">
            <v xml:space="preserve">Adición al concepto en las bases del plan: Crecimiento verde entendido como la perpetuación de los sistemas de conocimiento, los territorios y los modelos de ordenamiento territorial indígena en la medida que sustentan la riqueza y el potencial ambiental </v>
          </cell>
        </row>
        <row r="4">
          <cell r="A4" t="str">
            <v xml:space="preserve">Concertar e implementar acciones encaminadas a la mitigación y adaptación a las afectaciones generadas a raíz del cambio climático. </v>
          </cell>
        </row>
        <row r="5">
          <cell r="A5" t="str">
            <v>Construcción e implementación de programas diferenciados y específicos de restauración eco-sistémica, en territorios indígenas a partir de sus sistemas de ordenamiento ancestral.</v>
          </cell>
        </row>
        <row r="6">
          <cell r="A6" t="str">
            <v xml:space="preserve">Construcción e implementación de una agenda ambiental entre pueblos indígenas y Estado. Coordinación en la definición e implementación de la estrategia REDD+. </v>
          </cell>
        </row>
        <row r="7">
          <cell r="A7" t="str">
            <v xml:space="preserve">Creación de fondos de agua para la conservación de fuentes hidrográficas, en territorios indígenas y en coordinación con las autoridades ambientales. </v>
          </cell>
        </row>
        <row r="8">
          <cell r="A8" t="str">
            <v>Creación de líneas de política concertadas para la promoción y desarrollo de programas de turismo desde las comunidades indígenas.</v>
          </cell>
        </row>
        <row r="9">
          <cell r="A9" t="str">
            <v>Creación y funcionamiento concertado de un sistema de información geográfico propio de la Comisión Nacional de Territorios Indígenas, articulado al Portal Geográfico Nacional.</v>
          </cell>
        </row>
        <row r="10">
          <cell r="A10" t="str">
            <v>Diseñar e implementar en concertación y coordinación con las autoridades indígenas programas ambientales que rescaten prácticas tradicionales de conservación ancestral en cuanto manejo ambiental de los recursos naturales.</v>
          </cell>
        </row>
        <row r="11">
          <cell r="A11" t="str">
            <v>El Ministerio de Ambiente y Desarrollo Sostenible coordinará la identificación e implementación de Programas de Gestión Ambiental Local en las Kumpañy por parte de la Autoridades Ambientales Regionales y Municipales, con base de los resultados del proceso</v>
          </cell>
        </row>
        <row r="12">
          <cell r="A12" t="str">
            <v>Financiar las iniciativas propias de las comunidades indígenas para la realización de planes y proyectos de reforestación, regeneración natural de bosques, cuencas y de mejoramiento ambiental, las cuales podrán ser cofinanciadas por las diferentes autorid</v>
          </cell>
        </row>
        <row r="13">
          <cell r="A13" t="str">
            <v xml:space="preserve">Incluir en el proyecto de ley de áreas protegidas la creación de una categoría especial de manejo para los territorios indígenas, así como sus condiciones y características de conservación. </v>
          </cell>
        </row>
        <row r="14">
          <cell r="A14" t="str">
            <v>Ordenamiento ambiental del territorio a partir de los sistemas de conocimiento indígena como instrumento base para la gestión ambiental en los territorios indígenas.</v>
          </cell>
        </row>
        <row r="15">
          <cell r="A15" t="str">
            <v>Procesos de gestión integral del recurso hídrico y los sistemas de cuencas a partir de los conocimientos y el ordenamiento territorial y ancestral de los pueblos indígenas, de manera articulada con el Ministerio de Ambiente y las autoridades ambientales.</v>
          </cell>
        </row>
        <row r="16">
          <cell r="A16" t="str">
            <v>Programa de fortalecimiento y recuperación de hitos culturales de los Pueblos Indígenas.</v>
          </cell>
        </row>
        <row r="17">
          <cell r="A17" t="str">
            <v>Programa de restauración y conservación de ecosistemas ambiental y culturalmente sensibles.</v>
          </cell>
        </row>
        <row r="18">
          <cell r="A18" t="str">
            <v>Realización de estudios hidrológicos y monitoreo de aguas en territorios indígenas afectados por la minería, en coordinación con las autoridades ambientales.</v>
          </cell>
        </row>
      </sheetData>
      <sheetData sheetId="13">
        <row r="2">
          <cell r="A2" t="str">
            <v>NO APLICA</v>
          </cell>
        </row>
        <row r="3">
          <cell r="A3" t="str">
            <v>Hectáreas de áreas protegidas declaradas en el SINAP</v>
          </cell>
        </row>
        <row r="4">
          <cell r="A4" t="str">
            <v>Complejo de Páramos delimitados a escala 1:25.000</v>
          </cell>
        </row>
        <row r="5">
          <cell r="A5" t="str">
            <v>Sitios designados como humedal de importancia internacional Ramsar</v>
          </cell>
        </row>
        <row r="6">
          <cell r="A6" t="str">
            <v>Hectáreas en proceso de restauración</v>
          </cell>
        </row>
        <row r="7">
          <cell r="A7" t="str">
            <v>Meta Intermedia: Hectáreas deforestadas anualmente</v>
          </cell>
        </row>
        <row r="8">
          <cell r="A8" t="str">
            <v>Porcentaje de las solicitudes de licencias ambientales y modificaciones a instrumentos competencia de la ANLA resueltas dentro de los tiempos establecidos en la normatividad vigente</v>
          </cell>
        </row>
        <row r="9">
          <cell r="A9" t="str">
            <v>POMCA formulados</v>
          </cell>
        </row>
        <row r="10">
          <cell r="A10" t="str">
            <v>POMIUAC formulados</v>
          </cell>
        </row>
        <row r="11">
          <cell r="A11" t="str">
            <v>Programas regionales de negocios verdes implementados para el aumento de la competitividad del país</v>
          </cell>
        </row>
      </sheetData>
      <sheetData sheetId="14">
        <row r="2">
          <cell r="A2" t="str">
            <v>NO APLICA</v>
          </cell>
        </row>
        <row r="3">
          <cell r="A3" t="str">
            <v>Conpes  140 - Modificación a conpes social 91 del 14 de junio de 2005 : "metas y estrategias de Colombia para el logro de los objetivos de desarrollo del milenio-2015"</v>
          </cell>
        </row>
        <row r="4">
          <cell r="A4" t="str">
            <v>Conpes  161 - Equidad de Género para las mujeres</v>
          </cell>
        </row>
        <row r="5">
          <cell r="A5" t="str">
            <v>Conpes  2834 - Política de Bosques</v>
          </cell>
        </row>
        <row r="6">
          <cell r="A6" t="str">
            <v>Conpes  3125 - Estrategia para la consolidación del plan nacional de desarrollo forestal-PNDF</v>
          </cell>
        </row>
        <row r="7">
          <cell r="A7" t="str">
            <v xml:space="preserve">Conpes  3125 - ESTRATEGIA PARA LA CONSOLIDACIÓN DEL PLAN NACIONAL DE DESARROLLO FORESTAL – PNDF -
</v>
          </cell>
        </row>
        <row r="8">
          <cell r="A8" t="str">
            <v>Conpes  3164 - Política nacional ambiental para el desarrollo sostenible de los espacios oceánicos y las zonas costeras e insulares de Colombia plan de acción 2002 - 2004</v>
          </cell>
        </row>
        <row r="9">
          <cell r="A9" t="str">
            <v>Conpes  3177 - Acciones prioritarias y lineamientos para la formulación del plan nacional de manejo de aguas residuales</v>
          </cell>
        </row>
        <row r="10">
          <cell r="A10" t="str">
            <v>Conpes  3237 - Política de estimulo a la reforestación comercial en Colombia 2003-2006</v>
          </cell>
        </row>
        <row r="11">
          <cell r="A11" t="str">
            <v>Conpes  3242 - Estrategia institucional para la venta de servicios ambientales de mitigación del cambio climático</v>
          </cell>
        </row>
        <row r="12">
          <cell r="A12" t="str">
            <v>Conpes  3246 - Lineamientos de política para el sector de acueducto y alcantarillado</v>
          </cell>
        </row>
        <row r="13">
          <cell r="A13" t="str">
            <v>Conpes  3253 - Importancia estratégica del programa de modernización empresarial en el sector de agua potable y saneamiento básico</v>
          </cell>
        </row>
        <row r="14">
          <cell r="A14" t="str">
            <v>Conpes  3296 - Lineamientos para promover la participación privada en la prestación de servicios ecoturísticos en el sistema de parques nacionales naturales - SPNN</v>
          </cell>
        </row>
        <row r="15">
          <cell r="A15" t="str">
            <v>Conpes  3343 - Lineamientos y estrategias de desarrollo sostenible para los sectores de agua, ambiente y desarrollo territorial</v>
          </cell>
        </row>
        <row r="16">
          <cell r="A16" t="str">
            <v>Conpes  3344 - Lineamientos para la formulación de la política de prevención y control de la contaminación del aire</v>
          </cell>
        </row>
        <row r="17">
          <cell r="A17" t="str">
            <v>Conpes  3383 - Plan de desarrollo del sector de acueducto y alcantarillado</v>
          </cell>
        </row>
        <row r="18">
          <cell r="A18" t="str">
            <v>Conpes  3410 - Política de Estado para mejorar las condiciones de vida de la Población de Buenaventura.</v>
          </cell>
        </row>
        <row r="19">
          <cell r="A19" t="str">
            <v>Conpes  3421 - Estrategias para la reactivación económica y social de la región de La Mojana.</v>
          </cell>
        </row>
        <row r="20">
          <cell r="A20" t="str">
            <v>Conpes  3451 - Estrategia para el manejo ambiental de la cuenca Ubaté - Suárez.</v>
          </cell>
        </row>
        <row r="21">
          <cell r="A21" t="str">
            <v>Conpes  3461 - Acciones y estrategias para impulsar el desarrollo sostenible del departamento del Cauca.</v>
          </cell>
        </row>
        <row r="22">
          <cell r="A22" t="str">
            <v>Conpes  3477 - Estrategia Para El Desarrollo Competitivo Del Sector Palmero Colombiano</v>
          </cell>
        </row>
        <row r="23">
          <cell r="A23" t="str">
            <v>Conpes  3491 - Política de Estado para el Pacífico colombiano</v>
          </cell>
        </row>
        <row r="24">
          <cell r="A24" t="str">
            <v>Conpes  3501 - Lineamientos de política para implementar un proceso de gestión integral del riesgo en la zona de amenaza volcánica alta del volcán Galeras</v>
          </cell>
        </row>
        <row r="25">
          <cell r="A25" t="str">
            <v>Conpes  3510 - Lineamientos de política para promover la producción sostenible de biocombustibles en Colombia</v>
          </cell>
        </row>
        <row r="26">
          <cell r="A26" t="str">
            <v>Conpes  3514 - Política nacional fitosanitaria y de inocuidad para las cadenas de frutas y de otros vegetales</v>
          </cell>
        </row>
        <row r="27">
          <cell r="A27" t="str">
            <v>Conpes  3530 - Lineamientos y estrategias para fortalecer el servicio público de aseo en el marco de la gestión integral de residuos sólidos</v>
          </cell>
        </row>
        <row r="28">
          <cell r="A28" t="str">
            <v>Conpes  3550 - Lineamientos para la formulación de la Política Integral de Salud Ambiental con énfasis en los componentes de Calidad de Aire, Calidad de Agua y Seguridad Química</v>
          </cell>
        </row>
        <row r="29">
          <cell r="A29" t="str">
            <v xml:space="preserve">Conpes  3570 - Estrategias de mitigación del riesgo en la cuenca del Río Combeima para garantizar el abastecimiento de agua en la ciudad de Ibagué </v>
          </cell>
        </row>
        <row r="30">
          <cell r="A30" t="str">
            <v xml:space="preserve">Conpes  3624 - Programa para el saneamiento, manejo y recuperación ambiental de la cuenca alta del río Cauca </v>
          </cell>
        </row>
        <row r="31">
          <cell r="A31" t="str">
            <v>Conpes  3661 - Política Nacional para el Fortalecimiento de los Organismos de Acción Comunal</v>
          </cell>
        </row>
        <row r="32">
          <cell r="A32" t="str">
            <v>Conpes  3669 - Política Nacional de Erradicación Manual de Cultivos Ilícitos y Desarrollo Alternativo para la Consolidación Territorial</v>
          </cell>
        </row>
        <row r="33">
          <cell r="A33" t="str">
            <v>Conpes  3676 - Consolidación de la Política Sanitaria y de Inocuidad para las cadenas Láctea y Cárnica</v>
          </cell>
        </row>
        <row r="34">
          <cell r="A34" t="str">
            <v>Conpes  3680 - Lineamientos para la consolidación del Sistema Nacional de Áreas Protegidas</v>
          </cell>
        </row>
        <row r="35">
          <cell r="A35" t="str">
            <v xml:space="preserve">Conpes  3697 - Política para el Desarrollo Comercial de la Biotecnología a Partir del Uso Sostenible de la Biodiversidad </v>
          </cell>
        </row>
        <row r="36">
          <cell r="A36" t="str">
            <v>Conpes  3699 - Garantía de la Nación a La Corporación Autónoma Regional de Cundinamarca -Car - para Contratar una Operación de Crédito Público Externo con el Gobierno de Francia Hasta por la Suma de Eur 33,24 Millones, o su Equivalente en Otras Monedas, D</v>
          </cell>
        </row>
        <row r="37">
          <cell r="A37" t="str">
            <v>Conpes  3700 - Estrategia institucional para la articulación de políticas y acciones en materia de cambio climático en Colombia</v>
          </cell>
        </row>
        <row r="38">
          <cell r="A38" t="str">
            <v>Conpes  3718 - Política Nacional de Espacio Público</v>
          </cell>
        </row>
        <row r="39">
          <cell r="A39" t="str">
            <v>Conpes  3739 - Estrategia de desarrollo integral de la región del Catatumbo</v>
          </cell>
        </row>
        <row r="40">
          <cell r="A40" t="str">
            <v>Conpes  3758 - Plan para Restablecer la Navegabilidad del Río Magdalena</v>
          </cell>
        </row>
        <row r="41">
          <cell r="A41" t="str">
            <v>Conpes  3762 - Lineamientos de política para el desarrollo de proyectos de interés nacional y estratégicos - PINES</v>
          </cell>
        </row>
        <row r="42">
          <cell r="A42" t="str">
            <v>Conpes  3797 - Política para el Desarrollo Integral de la ORINOQUIA: AlTILLANURA -FASE I</v>
          </cell>
        </row>
        <row r="43">
          <cell r="A43" t="str">
            <v>Conpes  3799 - Estrategia para el Desarrollo Integraldel Departamento del Cauca</v>
          </cell>
        </row>
        <row r="44">
          <cell r="A44" t="str">
            <v>Conpes  3801 - Manejo ambiental integral de la Cuenca hidrográfica del Lago de Tota</v>
          </cell>
        </row>
        <row r="45">
          <cell r="A45" t="str">
            <v>Conpes  3803 - Política para la preservación del paisaje cultural cafetero de Colombia</v>
          </cell>
        </row>
        <row r="46">
          <cell r="A46" t="str">
            <v>Conpes  3805 - Prosperidad para las Fronteras de Colombia</v>
          </cell>
        </row>
        <row r="47">
          <cell r="A47" t="str">
            <v>Conpes  3810 -  Política para el Suministro de Agua Potable y Saneamiento Básico en la Zona Rural</v>
          </cell>
        </row>
        <row r="48">
          <cell r="A48" t="str">
            <v>Conpes  3811 -  Política y Estrategias para el Desarrollo Agropecuario del Departamento de Nariño</v>
          </cell>
        </row>
        <row r="49">
          <cell r="A49" t="str">
            <v>Conpes  3819 - Política Nacional para Consolidar el Sistema de Ciudades en Colombia</v>
          </cell>
        </row>
        <row r="50">
          <cell r="A50" t="str">
            <v>Lineamiento de Política para el Manejo Integral del Agua</v>
          </cell>
        </row>
        <row r="51">
          <cell r="A51" t="str">
            <v>Lineamientos de Política de Agua Potable y Saneamiento Básico para la Zona rural de Colombia</v>
          </cell>
        </row>
        <row r="52">
          <cell r="A52" t="str">
            <v>Lineamientos de Política de Energéticos Incluidos los Combustibles Líquidos y sus Precios en Colombia</v>
          </cell>
        </row>
        <row r="53">
          <cell r="A53" t="str">
            <v>Lineamientos de Política de Energéticos Incluidos los Combustibles Líquidos y sus Precios en Colombia</v>
          </cell>
        </row>
        <row r="54">
          <cell r="A54" t="str">
            <v>Lineamientos de Política para la Participación Ciudadana en la Gestión Ambiental</v>
          </cell>
        </row>
        <row r="55">
          <cell r="A55" t="str">
            <v>Lineamientos para la Política Nacional de Ordenamiento Ambiental del Territorio</v>
          </cell>
        </row>
        <row r="56">
          <cell r="A56" t="str">
            <v>Plan Nacional de Páramos (Programa para el manejo sostenible y restauración de ecosistemas de la alta montaña colombiana: P á r a m o s)</v>
          </cell>
        </row>
        <row r="57">
          <cell r="A57" t="str">
            <v>Política Ambiental para  la Gestión Integral de Residuos o Desechos Peligrosos</v>
          </cell>
        </row>
        <row r="58">
          <cell r="A58" t="str">
            <v>Política de Prevención y Control de la Contaminación del Aire</v>
          </cell>
        </row>
        <row r="59">
          <cell r="A59" t="str">
            <v>Política de producción más limpia</v>
          </cell>
        </row>
        <row r="60">
          <cell r="A60" t="str">
            <v>Política Gestión Ambiental Urbana</v>
          </cell>
        </row>
        <row r="61">
          <cell r="A61" t="str">
            <v>Política nacional ambiental para el desarrollo sostenible de los espacios oceánicos y las zonas costeras e insulares de Colombia - PNAOCI</v>
          </cell>
        </row>
        <row r="62">
          <cell r="A62" t="str">
            <v>Política Nacional de Biodiversidad</v>
          </cell>
        </row>
        <row r="63">
          <cell r="A63" t="str">
            <v>Política Nacional de Educación Ambiental - SINA</v>
          </cell>
        </row>
        <row r="64">
          <cell r="A64" t="str">
            <v>Política Nacional del Océano y los Espacios Costeros -PNOEC</v>
          </cell>
        </row>
        <row r="65">
          <cell r="A65" t="str">
            <v>Política Nacional para Humedales Interiores de Colombia</v>
          </cell>
        </row>
        <row r="66">
          <cell r="A66" t="str">
            <v>Política Nacional para la gestión integral de la biodiversidad y sus servicios ecosistémicos (PNGIBSE)</v>
          </cell>
        </row>
        <row r="67">
          <cell r="A67" t="str">
            <v>Política Nacional para la Gestión Integral de Residuos.</v>
          </cell>
        </row>
        <row r="68">
          <cell r="A68" t="str">
            <v>Política Nacional para la Gestión Integral del Recurso Hídrico</v>
          </cell>
        </row>
        <row r="69">
          <cell r="A69" t="str">
            <v>Política Nacional Producción  y Consumo Sostenible</v>
          </cell>
        </row>
      </sheetData>
      <sheetData sheetId="15">
        <row r="2">
          <cell r="A2" t="str">
            <v>NO APLICA</v>
          </cell>
        </row>
        <row r="3">
          <cell r="A3" t="str">
            <v>TODOS</v>
          </cell>
        </row>
        <row r="4">
          <cell r="A4" t="str">
            <v>AFROCOLOMBIANO</v>
          </cell>
        </row>
        <row r="5">
          <cell r="A5" t="str">
            <v>INDÍGENA</v>
          </cell>
        </row>
        <row r="6">
          <cell r="A6" t="str">
            <v>PALENQUERO</v>
          </cell>
        </row>
        <row r="7">
          <cell r="A7" t="str">
            <v>RAIZAL</v>
          </cell>
        </row>
        <row r="8">
          <cell r="A8" t="str">
            <v>ROOM</v>
          </cell>
        </row>
      </sheetData>
      <sheetData sheetId="16">
        <row r="2">
          <cell r="A2" t="str">
            <v>NO APLICA</v>
          </cell>
        </row>
        <row r="3">
          <cell r="A3" t="str">
            <v xml:space="preserve">PND - OBJ. 4 </v>
          </cell>
        </row>
        <row r="4">
          <cell r="A4" t="str">
            <v>SENTENCIA T-025 AUTOS 004 - 145 HCC</v>
          </cell>
        </row>
      </sheetData>
      <sheetData sheetId="17" refreshError="1"/>
      <sheetData sheetId="18">
        <row r="2">
          <cell r="A2" t="str">
            <v>NO APLICA</v>
          </cell>
        </row>
        <row r="3">
          <cell r="A3" t="str">
            <v>FEMENINO</v>
          </cell>
        </row>
        <row r="4">
          <cell r="A4" t="str">
            <v>LGBTI</v>
          </cell>
        </row>
        <row r="5">
          <cell r="A5" t="str">
            <v>MASCULINO</v>
          </cell>
        </row>
      </sheetData>
      <sheetData sheetId="19">
        <row r="2">
          <cell r="A2" t="str">
            <v>NO APLICA</v>
          </cell>
        </row>
        <row r="3">
          <cell r="A3" t="str">
            <v>NACIONAL</v>
          </cell>
        </row>
        <row r="4">
          <cell r="A4" t="str">
            <v>Caribe</v>
          </cell>
        </row>
        <row r="5">
          <cell r="A5" t="str">
            <v>Centro Oriente</v>
          </cell>
        </row>
        <row r="6">
          <cell r="A6" t="str">
            <v>Centro Sur</v>
          </cell>
        </row>
        <row r="7">
          <cell r="A7" t="str">
            <v>Eje Cafetero</v>
          </cell>
        </row>
        <row r="8">
          <cell r="A8" t="str">
            <v>Llano</v>
          </cell>
        </row>
        <row r="9">
          <cell r="A9" t="str">
            <v>Pacífico</v>
          </cell>
        </row>
      </sheetData>
      <sheetData sheetId="20">
        <row r="2">
          <cell r="A2" t="str">
            <v>NO APLICA</v>
          </cell>
        </row>
        <row r="3">
          <cell r="A3" t="str">
            <v>NACIONAL</v>
          </cell>
        </row>
        <row r="4">
          <cell r="A4" t="str">
            <v>Amazonas</v>
          </cell>
        </row>
        <row r="5">
          <cell r="A5" t="str">
            <v>Antioquia</v>
          </cell>
        </row>
        <row r="6">
          <cell r="A6" t="str">
            <v>Arauca</v>
          </cell>
        </row>
        <row r="7">
          <cell r="A7" t="str">
            <v>Atlántico</v>
          </cell>
        </row>
        <row r="8">
          <cell r="A8" t="str">
            <v>Bogotá</v>
          </cell>
        </row>
        <row r="9">
          <cell r="A9" t="str">
            <v>Bolívar</v>
          </cell>
        </row>
        <row r="10">
          <cell r="A10" t="str">
            <v>Boyacá</v>
          </cell>
        </row>
        <row r="11">
          <cell r="A11" t="str">
            <v>Caldas</v>
          </cell>
        </row>
        <row r="12">
          <cell r="A12" t="str">
            <v>Caquetá</v>
          </cell>
        </row>
        <row r="13">
          <cell r="A13" t="str">
            <v>Casanare</v>
          </cell>
        </row>
        <row r="14">
          <cell r="A14" t="str">
            <v>Cauca</v>
          </cell>
        </row>
        <row r="15">
          <cell r="A15" t="str">
            <v>Cesar</v>
          </cell>
        </row>
        <row r="16">
          <cell r="A16" t="str">
            <v>Chocó</v>
          </cell>
        </row>
        <row r="17">
          <cell r="A17" t="str">
            <v>Córdoba</v>
          </cell>
        </row>
        <row r="18">
          <cell r="A18" t="str">
            <v>Cundinamarca</v>
          </cell>
        </row>
        <row r="19">
          <cell r="A19" t="str">
            <v>Guainía</v>
          </cell>
        </row>
        <row r="20">
          <cell r="A20" t="str">
            <v>Guajira</v>
          </cell>
        </row>
        <row r="21">
          <cell r="A21" t="str">
            <v>Guaviare</v>
          </cell>
        </row>
        <row r="22">
          <cell r="A22" t="str">
            <v>Huila</v>
          </cell>
        </row>
        <row r="23">
          <cell r="A23" t="str">
            <v>Magdalena</v>
          </cell>
        </row>
        <row r="24">
          <cell r="A24" t="str">
            <v>Meta</v>
          </cell>
        </row>
        <row r="25">
          <cell r="A25" t="str">
            <v>Nariño</v>
          </cell>
        </row>
        <row r="26">
          <cell r="A26" t="str">
            <v>Norte de Santander</v>
          </cell>
        </row>
        <row r="27">
          <cell r="A27" t="str">
            <v>Putumayo</v>
          </cell>
        </row>
        <row r="28">
          <cell r="A28" t="str">
            <v>Quindío</v>
          </cell>
        </row>
        <row r="29">
          <cell r="A29" t="str">
            <v>Risaralda</v>
          </cell>
        </row>
        <row r="30">
          <cell r="A30" t="str">
            <v>San Andrés, Providencia y Santa Catalina</v>
          </cell>
        </row>
        <row r="31">
          <cell r="A31" t="str">
            <v>Santander</v>
          </cell>
        </row>
        <row r="32">
          <cell r="A32" t="str">
            <v>Sucre</v>
          </cell>
        </row>
        <row r="33">
          <cell r="A33" t="str">
            <v>Tolima</v>
          </cell>
        </row>
        <row r="34">
          <cell r="A34" t="str">
            <v>Valle</v>
          </cell>
        </row>
        <row r="35">
          <cell r="A35" t="str">
            <v>Vaupés</v>
          </cell>
        </row>
        <row r="36">
          <cell r="A36" t="str">
            <v>Vichada</v>
          </cell>
        </row>
      </sheetData>
      <sheetData sheetId="21">
        <row r="2">
          <cell r="A2" t="str">
            <v>NO APLICA</v>
          </cell>
        </row>
        <row r="3">
          <cell r="A3" t="str">
            <v>NACIONAL</v>
          </cell>
        </row>
        <row r="4">
          <cell r="A4" t="str">
            <v>TODOS</v>
          </cell>
        </row>
        <row r="5">
          <cell r="A5" t="str">
            <v>ABEJORRAL</v>
          </cell>
        </row>
        <row r="6">
          <cell r="A6" t="str">
            <v>ÁBREGO</v>
          </cell>
        </row>
        <row r="7">
          <cell r="A7" t="str">
            <v>ABRIAQUÍ</v>
          </cell>
        </row>
        <row r="8">
          <cell r="A8" t="str">
            <v>ACACÍAS</v>
          </cell>
        </row>
        <row r="9">
          <cell r="A9" t="str">
            <v>ACANDÍ</v>
          </cell>
        </row>
        <row r="10">
          <cell r="A10" t="str">
            <v>ACEVEDO</v>
          </cell>
        </row>
        <row r="11">
          <cell r="A11" t="str">
            <v>ACHÍ</v>
          </cell>
        </row>
        <row r="12">
          <cell r="A12" t="str">
            <v>AGRADO</v>
          </cell>
        </row>
        <row r="13">
          <cell r="A13" t="str">
            <v>AGUA DE DIOS</v>
          </cell>
        </row>
        <row r="14">
          <cell r="A14" t="str">
            <v>AGUACHICA</v>
          </cell>
        </row>
        <row r="15">
          <cell r="A15" t="str">
            <v>AGUADA</v>
          </cell>
        </row>
        <row r="16">
          <cell r="A16" t="str">
            <v>AGUADAS</v>
          </cell>
        </row>
        <row r="17">
          <cell r="A17" t="str">
            <v>AGUAZUL</v>
          </cell>
        </row>
        <row r="18">
          <cell r="A18" t="str">
            <v>AGUSTÍN CODAZZI</v>
          </cell>
        </row>
        <row r="19">
          <cell r="A19" t="str">
            <v>AIPE</v>
          </cell>
        </row>
        <row r="20">
          <cell r="A20" t="str">
            <v>ALBÁN</v>
          </cell>
        </row>
        <row r="21">
          <cell r="A21" t="str">
            <v>ALBANIA</v>
          </cell>
        </row>
        <row r="22">
          <cell r="A22" t="str">
            <v>ALCALÁ</v>
          </cell>
        </row>
        <row r="23">
          <cell r="A23" t="str">
            <v>ALDANA</v>
          </cell>
        </row>
        <row r="24">
          <cell r="A24" t="str">
            <v>ALEJANDRÍA</v>
          </cell>
        </row>
        <row r="25">
          <cell r="A25" t="str">
            <v>ALGARROBO</v>
          </cell>
        </row>
        <row r="26">
          <cell r="A26" t="str">
            <v>ALGECIRAS</v>
          </cell>
        </row>
        <row r="27">
          <cell r="A27" t="str">
            <v>ALMAGUER</v>
          </cell>
        </row>
        <row r="28">
          <cell r="A28" t="str">
            <v>ALMEIDA</v>
          </cell>
        </row>
        <row r="29">
          <cell r="A29" t="str">
            <v>ALPUJARRA</v>
          </cell>
        </row>
        <row r="30">
          <cell r="A30" t="str">
            <v>ALTAMIRA</v>
          </cell>
        </row>
        <row r="31">
          <cell r="A31" t="str">
            <v>ALTO BAUDÓ</v>
          </cell>
        </row>
        <row r="32">
          <cell r="A32" t="str">
            <v>ALTOS DEL ROSARIO</v>
          </cell>
        </row>
        <row r="33">
          <cell r="A33" t="str">
            <v>ALVARADO</v>
          </cell>
        </row>
        <row r="34">
          <cell r="A34" t="str">
            <v>AMAGÁ</v>
          </cell>
        </row>
        <row r="35">
          <cell r="A35" t="str">
            <v>AMALFI</v>
          </cell>
        </row>
        <row r="36">
          <cell r="A36" t="str">
            <v>AMBALEMA</v>
          </cell>
        </row>
        <row r="37">
          <cell r="A37" t="str">
            <v>ANAPOIMA</v>
          </cell>
        </row>
        <row r="38">
          <cell r="A38" t="str">
            <v>ANCUYÁ</v>
          </cell>
        </row>
        <row r="39">
          <cell r="A39" t="str">
            <v>ANDALUCÍA</v>
          </cell>
        </row>
        <row r="40">
          <cell r="A40" t="str">
            <v>ANDES</v>
          </cell>
        </row>
        <row r="41">
          <cell r="A41" t="str">
            <v>ANGELÓPOLIS</v>
          </cell>
        </row>
        <row r="42">
          <cell r="A42" t="str">
            <v>ANGOSTURA</v>
          </cell>
        </row>
        <row r="43">
          <cell r="A43" t="str">
            <v>ANOLAIMA</v>
          </cell>
        </row>
        <row r="44">
          <cell r="A44" t="str">
            <v>ANORÍ</v>
          </cell>
        </row>
        <row r="45">
          <cell r="A45" t="str">
            <v>ANSERMA</v>
          </cell>
        </row>
        <row r="46">
          <cell r="A46" t="str">
            <v>ANSERMANUEVO</v>
          </cell>
        </row>
        <row r="47">
          <cell r="A47" t="str">
            <v>ANZÁ</v>
          </cell>
        </row>
        <row r="48">
          <cell r="A48" t="str">
            <v>ANZOÁTEGUI</v>
          </cell>
        </row>
        <row r="49">
          <cell r="A49" t="str">
            <v>APARTADÓ</v>
          </cell>
        </row>
        <row r="50">
          <cell r="A50" t="str">
            <v>APÍA</v>
          </cell>
        </row>
        <row r="51">
          <cell r="A51" t="str">
            <v>APULO</v>
          </cell>
        </row>
        <row r="52">
          <cell r="A52" t="str">
            <v>AQUITANIA</v>
          </cell>
        </row>
        <row r="53">
          <cell r="A53" t="str">
            <v>ARACATACA</v>
          </cell>
        </row>
        <row r="54">
          <cell r="A54" t="str">
            <v>ARANZAZU</v>
          </cell>
        </row>
        <row r="55">
          <cell r="A55" t="str">
            <v>ARATOCA</v>
          </cell>
        </row>
        <row r="56">
          <cell r="A56" t="str">
            <v>ARAUCA</v>
          </cell>
        </row>
        <row r="57">
          <cell r="A57" t="str">
            <v>ARAUQUITA</v>
          </cell>
        </row>
        <row r="58">
          <cell r="A58" t="str">
            <v>ARBELÁEZ</v>
          </cell>
        </row>
        <row r="59">
          <cell r="A59" t="str">
            <v>ARBOLEDA</v>
          </cell>
        </row>
        <row r="60">
          <cell r="A60" t="str">
            <v>ARBOLEDAS</v>
          </cell>
        </row>
        <row r="61">
          <cell r="A61" t="str">
            <v>ARBOLETES</v>
          </cell>
        </row>
        <row r="62">
          <cell r="A62" t="str">
            <v>ARCABUCO</v>
          </cell>
        </row>
        <row r="63">
          <cell r="A63" t="str">
            <v>ARENAL</v>
          </cell>
        </row>
        <row r="64">
          <cell r="A64" t="str">
            <v>ARGELIA</v>
          </cell>
        </row>
        <row r="65">
          <cell r="A65" t="str">
            <v>ARIGUANÍ</v>
          </cell>
        </row>
        <row r="66">
          <cell r="A66" t="str">
            <v>ARJONA</v>
          </cell>
        </row>
        <row r="67">
          <cell r="A67" t="str">
            <v>ARMENIA</v>
          </cell>
        </row>
        <row r="68">
          <cell r="A68" t="str">
            <v>ARMERO GUAYABAL</v>
          </cell>
        </row>
        <row r="69">
          <cell r="A69" t="str">
            <v>ARROYOHONDO</v>
          </cell>
        </row>
        <row r="70">
          <cell r="A70" t="str">
            <v>ASTREA</v>
          </cell>
        </row>
        <row r="71">
          <cell r="A71" t="str">
            <v>ATACO</v>
          </cell>
        </row>
        <row r="72">
          <cell r="A72" t="str">
            <v>ATRATO</v>
          </cell>
        </row>
        <row r="73">
          <cell r="A73" t="str">
            <v>AYAPEL</v>
          </cell>
        </row>
        <row r="74">
          <cell r="A74" t="str">
            <v>BAGADÓ</v>
          </cell>
        </row>
        <row r="75">
          <cell r="A75" t="str">
            <v>BAHÍA SOLANO</v>
          </cell>
        </row>
        <row r="76">
          <cell r="A76" t="str">
            <v>BAJO BAUDÓ</v>
          </cell>
        </row>
        <row r="77">
          <cell r="A77" t="str">
            <v>BALBOA</v>
          </cell>
        </row>
        <row r="78">
          <cell r="A78" t="str">
            <v>BARANOA</v>
          </cell>
        </row>
        <row r="79">
          <cell r="A79" t="str">
            <v>BARAYA</v>
          </cell>
        </row>
        <row r="80">
          <cell r="A80" t="str">
            <v>BARBACOAS</v>
          </cell>
        </row>
        <row r="81">
          <cell r="A81" t="str">
            <v>BARBOSA</v>
          </cell>
        </row>
        <row r="82">
          <cell r="A82" t="str">
            <v>BARICHARA</v>
          </cell>
        </row>
        <row r="83">
          <cell r="A83" t="str">
            <v>BARRANCA DE UPÍA</v>
          </cell>
        </row>
        <row r="84">
          <cell r="A84" t="str">
            <v>BARRANCABERMEJA</v>
          </cell>
        </row>
        <row r="85">
          <cell r="A85" t="str">
            <v>BARRANCAS</v>
          </cell>
        </row>
        <row r="86">
          <cell r="A86" t="str">
            <v>BARRANCO DE LOBA</v>
          </cell>
        </row>
        <row r="87">
          <cell r="A87" t="str">
            <v>BARRANCO MINAS</v>
          </cell>
        </row>
        <row r="88">
          <cell r="A88" t="str">
            <v>BARRANQUILLA</v>
          </cell>
        </row>
        <row r="89">
          <cell r="A89" t="str">
            <v>BECERRIL</v>
          </cell>
        </row>
        <row r="90">
          <cell r="A90" t="str">
            <v>BELALCÁZAR</v>
          </cell>
        </row>
        <row r="91">
          <cell r="A91" t="str">
            <v>BELÉN</v>
          </cell>
        </row>
        <row r="92">
          <cell r="A92" t="str">
            <v>BELÉN DE LOS ANDAQUÍES</v>
          </cell>
        </row>
        <row r="93">
          <cell r="A93" t="str">
            <v>BELÉN DE UMBRÍA</v>
          </cell>
        </row>
        <row r="94">
          <cell r="A94" t="str">
            <v>BELLO</v>
          </cell>
        </row>
        <row r="95">
          <cell r="A95" t="str">
            <v>BELMIRA</v>
          </cell>
        </row>
        <row r="96">
          <cell r="A96" t="str">
            <v>BELTRÁN</v>
          </cell>
        </row>
        <row r="97">
          <cell r="A97" t="str">
            <v>BERBEO</v>
          </cell>
        </row>
        <row r="98">
          <cell r="A98" t="str">
            <v>BETANIA</v>
          </cell>
        </row>
        <row r="99">
          <cell r="A99" t="str">
            <v>BETÉITIVA</v>
          </cell>
        </row>
        <row r="100">
          <cell r="A100" t="str">
            <v>BETULIA</v>
          </cell>
        </row>
        <row r="101">
          <cell r="A101" t="str">
            <v>BITUIMA</v>
          </cell>
        </row>
        <row r="102">
          <cell r="A102" t="str">
            <v>BOAVITA</v>
          </cell>
        </row>
        <row r="103">
          <cell r="A103" t="str">
            <v>BOCHALEMA</v>
          </cell>
        </row>
        <row r="104">
          <cell r="A104" t="str">
            <v>BOGOTÁ, D.C.</v>
          </cell>
        </row>
        <row r="105">
          <cell r="A105" t="str">
            <v>BOJACÁ</v>
          </cell>
        </row>
        <row r="106">
          <cell r="A106" t="str">
            <v>BOJAYÁ</v>
          </cell>
        </row>
        <row r="107">
          <cell r="A107" t="str">
            <v>BOLÍVAR</v>
          </cell>
        </row>
        <row r="108">
          <cell r="A108" t="str">
            <v>BOSCONIA</v>
          </cell>
        </row>
        <row r="109">
          <cell r="A109" t="str">
            <v>BOYACÁ</v>
          </cell>
        </row>
        <row r="110">
          <cell r="A110" t="str">
            <v>BRICEÑO</v>
          </cell>
        </row>
        <row r="111">
          <cell r="A111" t="str">
            <v>BUCARAMANGA</v>
          </cell>
        </row>
        <row r="112">
          <cell r="A112" t="str">
            <v>BUCARASICA</v>
          </cell>
        </row>
        <row r="113">
          <cell r="A113" t="str">
            <v>BUENAVENTURA</v>
          </cell>
        </row>
        <row r="114">
          <cell r="A114" t="str">
            <v>BUENAVISTA</v>
          </cell>
        </row>
        <row r="115">
          <cell r="A115" t="str">
            <v>BUENOS AIRES</v>
          </cell>
        </row>
        <row r="116">
          <cell r="A116" t="str">
            <v>BUESACO</v>
          </cell>
        </row>
        <row r="117">
          <cell r="A117" t="str">
            <v>BUGALAGRANDE</v>
          </cell>
        </row>
        <row r="118">
          <cell r="A118" t="str">
            <v>BURITICÁ</v>
          </cell>
        </row>
        <row r="119">
          <cell r="A119" t="str">
            <v>BUSBANZÁ</v>
          </cell>
        </row>
        <row r="120">
          <cell r="A120" t="str">
            <v>CABRERA</v>
          </cell>
        </row>
        <row r="121">
          <cell r="A121" t="str">
            <v>CABUYARO</v>
          </cell>
        </row>
        <row r="122">
          <cell r="A122" t="str">
            <v>CACAHUAL</v>
          </cell>
        </row>
        <row r="123">
          <cell r="A123" t="str">
            <v>CÁCERES</v>
          </cell>
        </row>
        <row r="124">
          <cell r="A124" t="str">
            <v>CACHIPAY</v>
          </cell>
        </row>
        <row r="125">
          <cell r="A125" t="str">
            <v>CÁCHIRA</v>
          </cell>
        </row>
        <row r="126">
          <cell r="A126" t="str">
            <v>CÁCOTA</v>
          </cell>
        </row>
        <row r="127">
          <cell r="A127" t="str">
            <v>CAICEDO</v>
          </cell>
        </row>
        <row r="128">
          <cell r="A128" t="str">
            <v>CAICEDONIA</v>
          </cell>
        </row>
        <row r="129">
          <cell r="A129" t="str">
            <v>CAIMITO</v>
          </cell>
        </row>
        <row r="130">
          <cell r="A130" t="str">
            <v>CAJAMARCA</v>
          </cell>
        </row>
        <row r="131">
          <cell r="A131" t="str">
            <v>CAJIBÍO</v>
          </cell>
        </row>
        <row r="132">
          <cell r="A132" t="str">
            <v>CAJICÁ</v>
          </cell>
        </row>
        <row r="133">
          <cell r="A133" t="str">
            <v>CALAMAR</v>
          </cell>
        </row>
        <row r="134">
          <cell r="A134" t="str">
            <v>CALARCÁ</v>
          </cell>
        </row>
        <row r="135">
          <cell r="A135" t="str">
            <v>CALDAS</v>
          </cell>
        </row>
        <row r="136">
          <cell r="A136" t="str">
            <v>CALDONO</v>
          </cell>
        </row>
        <row r="137">
          <cell r="A137" t="str">
            <v>CALI</v>
          </cell>
        </row>
        <row r="138">
          <cell r="A138" t="str">
            <v>CALIFORNIA</v>
          </cell>
        </row>
        <row r="139">
          <cell r="A139" t="str">
            <v>CALIMA</v>
          </cell>
        </row>
        <row r="140">
          <cell r="A140" t="str">
            <v>CALOTO</v>
          </cell>
        </row>
        <row r="141">
          <cell r="A141" t="str">
            <v>CAMPAMENTO</v>
          </cell>
        </row>
        <row r="142">
          <cell r="A142" t="str">
            <v>CAMPO DE LA CRUZ</v>
          </cell>
        </row>
        <row r="143">
          <cell r="A143" t="str">
            <v>CAMPOALEGRE</v>
          </cell>
        </row>
        <row r="144">
          <cell r="A144" t="str">
            <v>CAMPOHERMOSO</v>
          </cell>
        </row>
        <row r="145">
          <cell r="A145" t="str">
            <v>CANALETE</v>
          </cell>
        </row>
        <row r="146">
          <cell r="A146" t="str">
            <v>CANDELARIA</v>
          </cell>
        </row>
        <row r="147">
          <cell r="A147" t="str">
            <v>CANTAGALLO</v>
          </cell>
        </row>
        <row r="148">
          <cell r="A148" t="str">
            <v>CAÑASGORDAS</v>
          </cell>
        </row>
        <row r="149">
          <cell r="A149" t="str">
            <v>CAPARRAPÍ</v>
          </cell>
        </row>
        <row r="150">
          <cell r="A150" t="str">
            <v>CAPITANEJO</v>
          </cell>
        </row>
        <row r="151">
          <cell r="A151" t="str">
            <v>CÁQUEZA</v>
          </cell>
        </row>
        <row r="152">
          <cell r="A152" t="str">
            <v>CARACOLÍ</v>
          </cell>
        </row>
        <row r="153">
          <cell r="A153" t="str">
            <v>CARAMANTA</v>
          </cell>
        </row>
        <row r="154">
          <cell r="A154" t="str">
            <v>CARCASÍ</v>
          </cell>
        </row>
        <row r="155">
          <cell r="A155" t="str">
            <v>CAREPA</v>
          </cell>
        </row>
        <row r="156">
          <cell r="A156" t="str">
            <v>CARMEN DE APICALÁ</v>
          </cell>
        </row>
        <row r="157">
          <cell r="A157" t="str">
            <v>CARMEN DE CARUPA</v>
          </cell>
        </row>
        <row r="158">
          <cell r="A158" t="str">
            <v>CARMEN DEL DARIÉN</v>
          </cell>
        </row>
        <row r="159">
          <cell r="A159" t="str">
            <v>CAROLINA</v>
          </cell>
        </row>
        <row r="160">
          <cell r="A160" t="str">
            <v>CARTAGENA DE INDIAS</v>
          </cell>
        </row>
        <row r="161">
          <cell r="A161" t="str">
            <v>CARTAGENA DEL CHAIRÁ</v>
          </cell>
        </row>
        <row r="162">
          <cell r="A162" t="str">
            <v>CARTAGO</v>
          </cell>
        </row>
        <row r="163">
          <cell r="A163" t="str">
            <v>CARURÚ</v>
          </cell>
        </row>
        <row r="164">
          <cell r="A164" t="str">
            <v>CASABIANCA</v>
          </cell>
        </row>
        <row r="165">
          <cell r="A165" t="str">
            <v>CASTILLA LA NUEVA</v>
          </cell>
        </row>
        <row r="166">
          <cell r="A166" t="str">
            <v>CAUCASIA</v>
          </cell>
        </row>
        <row r="167">
          <cell r="A167" t="str">
            <v>CEPITÁ</v>
          </cell>
        </row>
        <row r="168">
          <cell r="A168" t="str">
            <v>CERETÉ</v>
          </cell>
        </row>
        <row r="169">
          <cell r="A169" t="str">
            <v>CERINZA</v>
          </cell>
        </row>
        <row r="170">
          <cell r="A170" t="str">
            <v>CERRITO</v>
          </cell>
        </row>
        <row r="171">
          <cell r="A171" t="str">
            <v>CERRO DE SAN ANTONIO</v>
          </cell>
        </row>
        <row r="172">
          <cell r="A172" t="str">
            <v>CÉRTEGUI</v>
          </cell>
        </row>
        <row r="173">
          <cell r="A173" t="str">
            <v>CHACHAGÜÍ</v>
          </cell>
        </row>
        <row r="174">
          <cell r="A174" t="str">
            <v>CHAGUANÍ</v>
          </cell>
        </row>
        <row r="175">
          <cell r="A175" t="str">
            <v>CHALÁN</v>
          </cell>
        </row>
        <row r="176">
          <cell r="A176" t="str">
            <v>CHÁMEZA</v>
          </cell>
        </row>
        <row r="177">
          <cell r="A177" t="str">
            <v>CHAPARRAL</v>
          </cell>
        </row>
        <row r="178">
          <cell r="A178" t="str">
            <v>CHARALÁ</v>
          </cell>
        </row>
        <row r="179">
          <cell r="A179" t="str">
            <v>CHARTA</v>
          </cell>
        </row>
        <row r="180">
          <cell r="A180" t="str">
            <v>CHÍA</v>
          </cell>
        </row>
        <row r="181">
          <cell r="A181" t="str">
            <v>CHIGORODÓ</v>
          </cell>
        </row>
        <row r="182">
          <cell r="A182" t="str">
            <v>CHIMA</v>
          </cell>
        </row>
        <row r="183">
          <cell r="A183" t="str">
            <v>CHIMÁ</v>
          </cell>
        </row>
        <row r="184">
          <cell r="A184" t="str">
            <v>CHIMICHAGUA</v>
          </cell>
        </row>
        <row r="185">
          <cell r="A185" t="str">
            <v>CHINÁCOTA</v>
          </cell>
        </row>
        <row r="186">
          <cell r="A186" t="str">
            <v>CHINAVITA</v>
          </cell>
        </row>
        <row r="187">
          <cell r="A187" t="str">
            <v>CHINCHINÁ</v>
          </cell>
        </row>
        <row r="188">
          <cell r="A188" t="str">
            <v>CHINÚ</v>
          </cell>
        </row>
        <row r="189">
          <cell r="A189" t="str">
            <v>CHIPAQUE</v>
          </cell>
        </row>
        <row r="190">
          <cell r="A190" t="str">
            <v>CHIPATÁ</v>
          </cell>
        </row>
        <row r="191">
          <cell r="A191" t="str">
            <v>CHIQUINQUIRÁ</v>
          </cell>
        </row>
        <row r="192">
          <cell r="A192" t="str">
            <v>CHÍQUIZA</v>
          </cell>
        </row>
        <row r="193">
          <cell r="A193" t="str">
            <v>CHIRIGUANÁ</v>
          </cell>
        </row>
        <row r="194">
          <cell r="A194" t="str">
            <v>CHISCAS</v>
          </cell>
        </row>
        <row r="195">
          <cell r="A195" t="str">
            <v>CHITA</v>
          </cell>
        </row>
        <row r="196">
          <cell r="A196" t="str">
            <v>CHITAGÁ</v>
          </cell>
        </row>
        <row r="197">
          <cell r="A197" t="str">
            <v>CHITARAQUE</v>
          </cell>
        </row>
        <row r="198">
          <cell r="A198" t="str">
            <v>CHIVATÁ</v>
          </cell>
        </row>
        <row r="199">
          <cell r="A199" t="str">
            <v>CHIVOLO</v>
          </cell>
        </row>
        <row r="200">
          <cell r="A200" t="str">
            <v>CHIVOR</v>
          </cell>
        </row>
        <row r="201">
          <cell r="A201" t="str">
            <v>CHOACHÍ</v>
          </cell>
        </row>
        <row r="202">
          <cell r="A202" t="str">
            <v>CHOCONTÁ</v>
          </cell>
        </row>
        <row r="203">
          <cell r="A203" t="str">
            <v>CICUCO</v>
          </cell>
        </row>
        <row r="204">
          <cell r="A204" t="str">
            <v>CIÉNAGA</v>
          </cell>
        </row>
        <row r="205">
          <cell r="A205" t="str">
            <v>CIÉNAGA DE ORO</v>
          </cell>
        </row>
        <row r="206">
          <cell r="A206" t="str">
            <v>CIÉNEGA</v>
          </cell>
        </row>
        <row r="207">
          <cell r="A207" t="str">
            <v>CIMITARRA</v>
          </cell>
        </row>
        <row r="208">
          <cell r="A208" t="str">
            <v>CIRCASIA</v>
          </cell>
        </row>
        <row r="209">
          <cell r="A209" t="str">
            <v>CISNEROS</v>
          </cell>
        </row>
        <row r="210">
          <cell r="A210" t="str">
            <v>CIUDAD BOLÍVAR</v>
          </cell>
        </row>
        <row r="211">
          <cell r="A211" t="str">
            <v>CLEMENCIA</v>
          </cell>
        </row>
        <row r="212">
          <cell r="A212" t="str">
            <v>COCORNÁ</v>
          </cell>
        </row>
        <row r="213">
          <cell r="A213" t="str">
            <v>COELLO</v>
          </cell>
        </row>
        <row r="214">
          <cell r="A214" t="str">
            <v>COGUA</v>
          </cell>
        </row>
        <row r="215">
          <cell r="A215" t="str">
            <v>COLOMBIA</v>
          </cell>
        </row>
        <row r="216">
          <cell r="A216" t="str">
            <v>COLÓN</v>
          </cell>
        </row>
        <row r="217">
          <cell r="A217" t="str">
            <v>COLOSO</v>
          </cell>
        </row>
        <row r="218">
          <cell r="A218" t="str">
            <v>CÓMBITA</v>
          </cell>
        </row>
        <row r="219">
          <cell r="A219" t="str">
            <v>CONCEPCIÓN</v>
          </cell>
        </row>
        <row r="220">
          <cell r="A220" t="str">
            <v>CONCORDIA</v>
          </cell>
        </row>
        <row r="221">
          <cell r="A221" t="str">
            <v>CONDOTO</v>
          </cell>
        </row>
        <row r="222">
          <cell r="A222" t="str">
            <v>CONFINES</v>
          </cell>
        </row>
        <row r="223">
          <cell r="A223" t="str">
            <v>CONSACÁ</v>
          </cell>
        </row>
        <row r="224">
          <cell r="A224" t="str">
            <v>CONTADERO</v>
          </cell>
        </row>
        <row r="225">
          <cell r="A225" t="str">
            <v>CONTRATACIÓN</v>
          </cell>
        </row>
        <row r="226">
          <cell r="A226" t="str">
            <v>CONVENCIÓN</v>
          </cell>
        </row>
        <row r="227">
          <cell r="A227" t="str">
            <v>COPACABANA</v>
          </cell>
        </row>
        <row r="228">
          <cell r="A228" t="str">
            <v>COPER</v>
          </cell>
        </row>
        <row r="229">
          <cell r="A229" t="str">
            <v>CÓRDOBA</v>
          </cell>
        </row>
        <row r="230">
          <cell r="A230" t="str">
            <v>CORINTO</v>
          </cell>
        </row>
        <row r="231">
          <cell r="A231" t="str">
            <v>COROMORO</v>
          </cell>
        </row>
        <row r="232">
          <cell r="A232" t="str">
            <v>COROZAL</v>
          </cell>
        </row>
        <row r="233">
          <cell r="A233" t="str">
            <v>CORRALES</v>
          </cell>
        </row>
        <row r="234">
          <cell r="A234" t="str">
            <v>COTA</v>
          </cell>
        </row>
        <row r="235">
          <cell r="A235" t="str">
            <v>COTORRA</v>
          </cell>
        </row>
        <row r="236">
          <cell r="A236" t="str">
            <v>COVARACHÍA</v>
          </cell>
        </row>
        <row r="237">
          <cell r="A237" t="str">
            <v>COVEÑAS</v>
          </cell>
        </row>
        <row r="238">
          <cell r="A238" t="str">
            <v>COYAIMA</v>
          </cell>
        </row>
        <row r="239">
          <cell r="A239" t="str">
            <v>CRAVO NORTE</v>
          </cell>
        </row>
        <row r="240">
          <cell r="A240" t="str">
            <v>CUASPÚD</v>
          </cell>
        </row>
        <row r="241">
          <cell r="A241" t="str">
            <v>CUBARÁ</v>
          </cell>
        </row>
        <row r="242">
          <cell r="A242" t="str">
            <v>CUCAITA</v>
          </cell>
        </row>
        <row r="243">
          <cell r="A243" t="str">
            <v>CUCUNUBÁ</v>
          </cell>
        </row>
        <row r="244">
          <cell r="A244" t="str">
            <v>CÚCUTA</v>
          </cell>
        </row>
        <row r="245">
          <cell r="A245" t="str">
            <v>CUCUTILLA</v>
          </cell>
        </row>
        <row r="246">
          <cell r="A246" t="str">
            <v>CUÍTIVA</v>
          </cell>
        </row>
        <row r="247">
          <cell r="A247" t="str">
            <v>CUMARAL</v>
          </cell>
        </row>
        <row r="248">
          <cell r="A248" t="str">
            <v>CUMARIBO</v>
          </cell>
        </row>
        <row r="249">
          <cell r="A249" t="str">
            <v>CUMBAL</v>
          </cell>
        </row>
        <row r="250">
          <cell r="A250" t="str">
            <v>CUMBITARA</v>
          </cell>
        </row>
        <row r="251">
          <cell r="A251" t="str">
            <v>CUNDAY</v>
          </cell>
        </row>
        <row r="252">
          <cell r="A252" t="str">
            <v>CURILLO</v>
          </cell>
        </row>
        <row r="253">
          <cell r="A253" t="str">
            <v>CURITÍ</v>
          </cell>
        </row>
        <row r="254">
          <cell r="A254" t="str">
            <v>CURUMANÍ</v>
          </cell>
        </row>
        <row r="255">
          <cell r="A255" t="str">
            <v>DABEIBA</v>
          </cell>
        </row>
        <row r="256">
          <cell r="A256" t="str">
            <v>DAGUA</v>
          </cell>
        </row>
        <row r="257">
          <cell r="A257" t="str">
            <v>DIBULLA</v>
          </cell>
        </row>
        <row r="258">
          <cell r="A258" t="str">
            <v>DISTRACCIÓN</v>
          </cell>
        </row>
        <row r="259">
          <cell r="A259" t="str">
            <v>DOLORES</v>
          </cell>
        </row>
        <row r="260">
          <cell r="A260" t="str">
            <v>DONMATÍAS</v>
          </cell>
        </row>
        <row r="261">
          <cell r="A261" t="str">
            <v>DOSQUEBRADAS</v>
          </cell>
        </row>
        <row r="262">
          <cell r="A262" t="str">
            <v>DUITAMA</v>
          </cell>
        </row>
        <row r="263">
          <cell r="A263" t="str">
            <v>DURANIA</v>
          </cell>
        </row>
        <row r="264">
          <cell r="A264" t="str">
            <v>EBÉJICO</v>
          </cell>
        </row>
        <row r="265">
          <cell r="A265" t="str">
            <v>EL ÁGUILA</v>
          </cell>
        </row>
        <row r="266">
          <cell r="A266" t="str">
            <v>EL BAGRE</v>
          </cell>
        </row>
        <row r="267">
          <cell r="A267" t="str">
            <v>EL BANCO</v>
          </cell>
        </row>
        <row r="268">
          <cell r="A268" t="str">
            <v>EL CAIRO</v>
          </cell>
        </row>
        <row r="269">
          <cell r="A269" t="str">
            <v>EL CALVARIO</v>
          </cell>
        </row>
        <row r="270">
          <cell r="A270" t="str">
            <v>EL CANTÓN DEL SAN PABLO</v>
          </cell>
        </row>
        <row r="271">
          <cell r="A271" t="str">
            <v>EL CARMEN</v>
          </cell>
        </row>
        <row r="272">
          <cell r="A272" t="str">
            <v>EL CARMEN DE ATRATO</v>
          </cell>
        </row>
        <row r="273">
          <cell r="A273" t="str">
            <v>EL CARMEN DE BOLÍVAR</v>
          </cell>
        </row>
        <row r="274">
          <cell r="A274" t="str">
            <v>EL CARMEN DE CHUCURÍ</v>
          </cell>
        </row>
        <row r="275">
          <cell r="A275" t="str">
            <v>EL CARMEN DE VIBORAL</v>
          </cell>
        </row>
        <row r="276">
          <cell r="A276" t="str">
            <v>EL CASTILLO</v>
          </cell>
        </row>
        <row r="277">
          <cell r="A277" t="str">
            <v>EL CERRITO</v>
          </cell>
        </row>
        <row r="278">
          <cell r="A278" t="str">
            <v>EL CHARCO</v>
          </cell>
        </row>
        <row r="279">
          <cell r="A279" t="str">
            <v>EL COCUY</v>
          </cell>
        </row>
        <row r="280">
          <cell r="A280" t="str">
            <v>EL COLEGIO</v>
          </cell>
        </row>
        <row r="281">
          <cell r="A281" t="str">
            <v>EL COPEY</v>
          </cell>
        </row>
        <row r="282">
          <cell r="A282" t="str">
            <v>EL DONCELLO</v>
          </cell>
        </row>
        <row r="283">
          <cell r="A283" t="str">
            <v>EL DORADO</v>
          </cell>
        </row>
        <row r="284">
          <cell r="A284" t="str">
            <v>EL DOVIO</v>
          </cell>
        </row>
        <row r="285">
          <cell r="A285" t="str">
            <v>EL ENCANTO</v>
          </cell>
        </row>
        <row r="286">
          <cell r="A286" t="str">
            <v>EL ESPINO</v>
          </cell>
        </row>
        <row r="287">
          <cell r="A287" t="str">
            <v>EL GUACAMAYO</v>
          </cell>
        </row>
        <row r="288">
          <cell r="A288" t="str">
            <v>EL GUAMO</v>
          </cell>
        </row>
        <row r="289">
          <cell r="A289" t="str">
            <v>EL LITORAL DEL SAN JUAN</v>
          </cell>
        </row>
        <row r="290">
          <cell r="A290" t="str">
            <v>EL MOLINO</v>
          </cell>
        </row>
        <row r="291">
          <cell r="A291" t="str">
            <v>EL PASO</v>
          </cell>
        </row>
        <row r="292">
          <cell r="A292" t="str">
            <v>EL PAUJÍL</v>
          </cell>
        </row>
        <row r="293">
          <cell r="A293" t="str">
            <v>EL PEÑOL</v>
          </cell>
        </row>
        <row r="294">
          <cell r="A294" t="str">
            <v>EL PEÑÓN</v>
          </cell>
        </row>
        <row r="295">
          <cell r="A295" t="str">
            <v>EL PIÑÓN</v>
          </cell>
        </row>
        <row r="296">
          <cell r="A296" t="str">
            <v>EL PLAYÓN</v>
          </cell>
        </row>
        <row r="297">
          <cell r="A297" t="str">
            <v>EL RETÉN</v>
          </cell>
        </row>
        <row r="298">
          <cell r="A298" t="str">
            <v>EL RETORNO</v>
          </cell>
        </row>
        <row r="299">
          <cell r="A299" t="str">
            <v>EL ROBLE</v>
          </cell>
        </row>
        <row r="300">
          <cell r="A300" t="str">
            <v>EL ROSAL</v>
          </cell>
        </row>
        <row r="301">
          <cell r="A301" t="str">
            <v>EL ROSARIO</v>
          </cell>
        </row>
        <row r="302">
          <cell r="A302" t="str">
            <v>EL SANTUARIO</v>
          </cell>
        </row>
        <row r="303">
          <cell r="A303" t="str">
            <v>EL TABLÓN DE GÓMEZ</v>
          </cell>
        </row>
        <row r="304">
          <cell r="A304" t="str">
            <v>EL TAMBO</v>
          </cell>
        </row>
        <row r="305">
          <cell r="A305" t="str">
            <v>EL TARRA</v>
          </cell>
        </row>
        <row r="306">
          <cell r="A306" t="str">
            <v>EL ZULIA</v>
          </cell>
        </row>
        <row r="307">
          <cell r="A307" t="str">
            <v>ELÍAS</v>
          </cell>
        </row>
        <row r="308">
          <cell r="A308" t="str">
            <v>ENCINO</v>
          </cell>
        </row>
        <row r="309">
          <cell r="A309" t="str">
            <v>ENCISO</v>
          </cell>
        </row>
        <row r="310">
          <cell r="A310" t="str">
            <v>ENTRERRÍOS</v>
          </cell>
        </row>
        <row r="311">
          <cell r="A311" t="str">
            <v>ENVIGADO</v>
          </cell>
        </row>
        <row r="312">
          <cell r="A312" t="str">
            <v>ESPINAL</v>
          </cell>
        </row>
        <row r="313">
          <cell r="A313" t="str">
            <v>FACATATIVÁ</v>
          </cell>
        </row>
        <row r="314">
          <cell r="A314" t="str">
            <v>FALAN</v>
          </cell>
        </row>
        <row r="315">
          <cell r="A315" t="str">
            <v>FILADELFIA</v>
          </cell>
        </row>
        <row r="316">
          <cell r="A316" t="str">
            <v>FILANDIA</v>
          </cell>
        </row>
        <row r="317">
          <cell r="A317" t="str">
            <v>FIRAVITOBA</v>
          </cell>
        </row>
        <row r="318">
          <cell r="A318" t="str">
            <v>FLANDES</v>
          </cell>
        </row>
        <row r="319">
          <cell r="A319" t="str">
            <v>FLORENCIA</v>
          </cell>
        </row>
        <row r="320">
          <cell r="A320" t="str">
            <v>FLORESTA</v>
          </cell>
        </row>
        <row r="321">
          <cell r="A321" t="str">
            <v>FLORIÁN</v>
          </cell>
        </row>
        <row r="322">
          <cell r="A322" t="str">
            <v>FLORIDA</v>
          </cell>
        </row>
        <row r="323">
          <cell r="A323" t="str">
            <v>FLORIDABLANCA</v>
          </cell>
        </row>
        <row r="324">
          <cell r="A324" t="str">
            <v>FÓMEQUE</v>
          </cell>
        </row>
        <row r="325">
          <cell r="A325" t="str">
            <v>FONSECA</v>
          </cell>
        </row>
        <row r="326">
          <cell r="A326" t="str">
            <v>FORTUL</v>
          </cell>
        </row>
        <row r="327">
          <cell r="A327" t="str">
            <v>FOSCA</v>
          </cell>
        </row>
        <row r="328">
          <cell r="A328" t="str">
            <v>FRANCISCO PIZARRO</v>
          </cell>
        </row>
        <row r="329">
          <cell r="A329" t="str">
            <v>FREDONIA</v>
          </cell>
        </row>
        <row r="330">
          <cell r="A330" t="str">
            <v>FRESNO</v>
          </cell>
        </row>
        <row r="331">
          <cell r="A331" t="str">
            <v>FRONTINO</v>
          </cell>
        </row>
        <row r="332">
          <cell r="A332" t="str">
            <v>FUENTE DE ORO</v>
          </cell>
        </row>
        <row r="333">
          <cell r="A333" t="str">
            <v>FUNDACIÓN</v>
          </cell>
        </row>
        <row r="334">
          <cell r="A334" t="str">
            <v>FUNES</v>
          </cell>
        </row>
        <row r="335">
          <cell r="A335" t="str">
            <v>FUNZA</v>
          </cell>
        </row>
        <row r="336">
          <cell r="A336" t="str">
            <v>FÚQUENE</v>
          </cell>
        </row>
        <row r="337">
          <cell r="A337" t="str">
            <v>FUSAGASUGÁ</v>
          </cell>
        </row>
        <row r="338">
          <cell r="A338" t="str">
            <v>GACHALÁ</v>
          </cell>
        </row>
        <row r="339">
          <cell r="A339" t="str">
            <v>GACHANCIPÁ</v>
          </cell>
        </row>
        <row r="340">
          <cell r="A340" t="str">
            <v>GACHANTIVÁ</v>
          </cell>
        </row>
        <row r="341">
          <cell r="A341" t="str">
            <v>GACHETÁ</v>
          </cell>
        </row>
        <row r="342">
          <cell r="A342" t="str">
            <v>GALÁN</v>
          </cell>
        </row>
        <row r="343">
          <cell r="A343" t="str">
            <v>GALAPA</v>
          </cell>
        </row>
        <row r="344">
          <cell r="A344" t="str">
            <v>GALERAS</v>
          </cell>
        </row>
        <row r="345">
          <cell r="A345" t="str">
            <v>GAMA</v>
          </cell>
        </row>
        <row r="346">
          <cell r="A346" t="str">
            <v>GAMARRA</v>
          </cell>
        </row>
        <row r="347">
          <cell r="A347" t="str">
            <v>GÁMBITA</v>
          </cell>
        </row>
        <row r="348">
          <cell r="A348" t="str">
            <v>GÁMEZA</v>
          </cell>
        </row>
        <row r="349">
          <cell r="A349" t="str">
            <v>GARAGOA</v>
          </cell>
        </row>
        <row r="350">
          <cell r="A350" t="str">
            <v>GARZÓN</v>
          </cell>
        </row>
        <row r="351">
          <cell r="A351" t="str">
            <v>GÉNOVA</v>
          </cell>
        </row>
        <row r="352">
          <cell r="A352" t="str">
            <v>GIGANTE</v>
          </cell>
        </row>
        <row r="353">
          <cell r="A353" t="str">
            <v>GINEBRA</v>
          </cell>
        </row>
        <row r="354">
          <cell r="A354" t="str">
            <v>GIRALDO</v>
          </cell>
        </row>
        <row r="355">
          <cell r="A355" t="str">
            <v>GIRARDOT</v>
          </cell>
        </row>
        <row r="356">
          <cell r="A356" t="str">
            <v>GIRARDOTA</v>
          </cell>
        </row>
        <row r="357">
          <cell r="A357" t="str">
            <v>GIRÓN</v>
          </cell>
        </row>
        <row r="358">
          <cell r="A358" t="str">
            <v>GÓMEZ PLATA</v>
          </cell>
        </row>
        <row r="359">
          <cell r="A359" t="str">
            <v>GONZÁLEZ</v>
          </cell>
        </row>
        <row r="360">
          <cell r="A360" t="str">
            <v>GRAMALOTE</v>
          </cell>
        </row>
        <row r="361">
          <cell r="A361" t="str">
            <v>GRANADA</v>
          </cell>
        </row>
        <row r="362">
          <cell r="A362" t="str">
            <v>GUACA</v>
          </cell>
        </row>
        <row r="363">
          <cell r="A363" t="str">
            <v>GUACAMAYAS</v>
          </cell>
        </row>
        <row r="364">
          <cell r="A364" t="str">
            <v>GUACARÍ</v>
          </cell>
        </row>
        <row r="365">
          <cell r="A365" t="str">
            <v>GUACHENÉ</v>
          </cell>
        </row>
        <row r="366">
          <cell r="A366" t="str">
            <v>GUACHETÁ</v>
          </cell>
        </row>
        <row r="367">
          <cell r="A367" t="str">
            <v>GUACHUCAL</v>
          </cell>
        </row>
        <row r="368">
          <cell r="A368" t="str">
            <v>GUADALAJARA DE BUGA</v>
          </cell>
        </row>
        <row r="369">
          <cell r="A369" t="str">
            <v>GUADALUPE</v>
          </cell>
        </row>
        <row r="370">
          <cell r="A370" t="str">
            <v>GUADUAS</v>
          </cell>
        </row>
        <row r="371">
          <cell r="A371" t="str">
            <v>GUAITARILLA</v>
          </cell>
        </row>
        <row r="372">
          <cell r="A372" t="str">
            <v>GUALMATÁN</v>
          </cell>
        </row>
        <row r="373">
          <cell r="A373" t="str">
            <v>GUAMAL</v>
          </cell>
        </row>
        <row r="374">
          <cell r="A374" t="str">
            <v>GUAMO</v>
          </cell>
        </row>
        <row r="375">
          <cell r="A375" t="str">
            <v>GUAPÍ</v>
          </cell>
        </row>
        <row r="376">
          <cell r="A376" t="str">
            <v>GUAPOTÁ</v>
          </cell>
        </row>
        <row r="377">
          <cell r="A377" t="str">
            <v>GUARANDA</v>
          </cell>
        </row>
        <row r="378">
          <cell r="A378" t="str">
            <v>GUARNE</v>
          </cell>
        </row>
        <row r="379">
          <cell r="A379" t="str">
            <v>GUASCA</v>
          </cell>
        </row>
        <row r="380">
          <cell r="A380" t="str">
            <v>GUATAPÉ</v>
          </cell>
        </row>
        <row r="381">
          <cell r="A381" t="str">
            <v>GUATAQUÍ</v>
          </cell>
        </row>
        <row r="382">
          <cell r="A382" t="str">
            <v>GUATAVITA</v>
          </cell>
        </row>
        <row r="383">
          <cell r="A383" t="str">
            <v>GUATEQUE</v>
          </cell>
        </row>
        <row r="384">
          <cell r="A384" t="str">
            <v>GUÁTICA</v>
          </cell>
        </row>
        <row r="385">
          <cell r="A385" t="str">
            <v>GUAVATÁ</v>
          </cell>
        </row>
        <row r="386">
          <cell r="A386" t="str">
            <v>GUAYABAL DE SÍQUIMA</v>
          </cell>
        </row>
        <row r="387">
          <cell r="A387" t="str">
            <v>GUAYABETAL</v>
          </cell>
        </row>
        <row r="388">
          <cell r="A388" t="str">
            <v>GUAYATÁ</v>
          </cell>
        </row>
        <row r="389">
          <cell r="A389" t="str">
            <v>GÜEPSA</v>
          </cell>
        </row>
        <row r="390">
          <cell r="A390" t="str">
            <v>GÜICÁN</v>
          </cell>
        </row>
        <row r="391">
          <cell r="A391" t="str">
            <v>GUTIÉRREZ</v>
          </cell>
        </row>
        <row r="392">
          <cell r="A392" t="str">
            <v>HACARÍ</v>
          </cell>
        </row>
        <row r="393">
          <cell r="A393" t="str">
            <v>HATILLO DE LOBA</v>
          </cell>
        </row>
        <row r="394">
          <cell r="A394" t="str">
            <v>HATO</v>
          </cell>
        </row>
        <row r="395">
          <cell r="A395" t="str">
            <v>HATO COROZAL</v>
          </cell>
        </row>
        <row r="396">
          <cell r="A396" t="str">
            <v>HATONUEVO</v>
          </cell>
        </row>
        <row r="397">
          <cell r="A397" t="str">
            <v>HELICONIA</v>
          </cell>
        </row>
        <row r="398">
          <cell r="A398" t="str">
            <v>HERRÁN</v>
          </cell>
        </row>
        <row r="399">
          <cell r="A399" t="str">
            <v>HERVEO</v>
          </cell>
        </row>
        <row r="400">
          <cell r="A400" t="str">
            <v>HISPANIA</v>
          </cell>
        </row>
        <row r="401">
          <cell r="A401" t="str">
            <v>HOBO</v>
          </cell>
        </row>
        <row r="402">
          <cell r="A402" t="str">
            <v>HONDA</v>
          </cell>
        </row>
        <row r="403">
          <cell r="A403" t="str">
            <v>IBAGUÉ</v>
          </cell>
        </row>
        <row r="404">
          <cell r="A404" t="str">
            <v>ICONONZO</v>
          </cell>
        </row>
        <row r="405">
          <cell r="A405" t="str">
            <v>ILES</v>
          </cell>
        </row>
        <row r="406">
          <cell r="A406" t="str">
            <v>IMUÉS</v>
          </cell>
        </row>
        <row r="407">
          <cell r="A407" t="str">
            <v>INÍRIDA</v>
          </cell>
        </row>
        <row r="408">
          <cell r="A408" t="str">
            <v>INZÁ</v>
          </cell>
        </row>
        <row r="409">
          <cell r="A409" t="str">
            <v>IPIALES</v>
          </cell>
        </row>
        <row r="410">
          <cell r="A410" t="str">
            <v>ÍQUIRA</v>
          </cell>
        </row>
        <row r="411">
          <cell r="A411" t="str">
            <v>ISNOS</v>
          </cell>
        </row>
        <row r="412">
          <cell r="A412" t="str">
            <v>ISTMINA</v>
          </cell>
        </row>
        <row r="413">
          <cell r="A413" t="str">
            <v>ITAGÜÍ</v>
          </cell>
        </row>
        <row r="414">
          <cell r="A414" t="str">
            <v>ITUANGO</v>
          </cell>
        </row>
        <row r="415">
          <cell r="A415" t="str">
            <v>IZA</v>
          </cell>
        </row>
        <row r="416">
          <cell r="A416" t="str">
            <v>JAMBALÓ</v>
          </cell>
        </row>
        <row r="417">
          <cell r="A417" t="str">
            <v>JAMUNDÍ</v>
          </cell>
        </row>
        <row r="418">
          <cell r="A418" t="str">
            <v>JARDÍN</v>
          </cell>
        </row>
        <row r="419">
          <cell r="A419" t="str">
            <v>JENESANO</v>
          </cell>
        </row>
        <row r="420">
          <cell r="A420" t="str">
            <v>JERICÓ</v>
          </cell>
        </row>
        <row r="421">
          <cell r="A421" t="str">
            <v>JERUSALÉN</v>
          </cell>
        </row>
        <row r="422">
          <cell r="A422" t="str">
            <v>JESÚS MARÍA</v>
          </cell>
        </row>
        <row r="423">
          <cell r="A423" t="str">
            <v>JORDÁN</v>
          </cell>
        </row>
        <row r="424">
          <cell r="A424" t="str">
            <v>JUAN DE ACOSTA</v>
          </cell>
        </row>
        <row r="425">
          <cell r="A425" t="str">
            <v>JUNÍN</v>
          </cell>
        </row>
        <row r="426">
          <cell r="A426" t="str">
            <v>JURADÓ</v>
          </cell>
        </row>
        <row r="427">
          <cell r="A427" t="str">
            <v>LA APARTADA</v>
          </cell>
        </row>
        <row r="428">
          <cell r="A428" t="str">
            <v>LA ARGENTINA</v>
          </cell>
        </row>
        <row r="429">
          <cell r="A429" t="str">
            <v>LA BELLEZA</v>
          </cell>
        </row>
        <row r="430">
          <cell r="A430" t="str">
            <v>LA CALERA</v>
          </cell>
        </row>
        <row r="431">
          <cell r="A431" t="str">
            <v>LA CAPILLA</v>
          </cell>
        </row>
        <row r="432">
          <cell r="A432" t="str">
            <v>LA CEJA</v>
          </cell>
        </row>
        <row r="433">
          <cell r="A433" t="str">
            <v>LA CELIA</v>
          </cell>
        </row>
        <row r="434">
          <cell r="A434" t="str">
            <v>LA CHORRERA</v>
          </cell>
        </row>
        <row r="435">
          <cell r="A435" t="str">
            <v>LA CRUZ</v>
          </cell>
        </row>
        <row r="436">
          <cell r="A436" t="str">
            <v>LA CUMBRE</v>
          </cell>
        </row>
        <row r="437">
          <cell r="A437" t="str">
            <v>LA DORADA</v>
          </cell>
        </row>
        <row r="438">
          <cell r="A438" t="str">
            <v>LA ESPERANZA</v>
          </cell>
        </row>
        <row r="439">
          <cell r="A439" t="str">
            <v>LA ESTRELLA</v>
          </cell>
        </row>
        <row r="440">
          <cell r="A440" t="str">
            <v>LA FLORIDA</v>
          </cell>
        </row>
        <row r="441">
          <cell r="A441" t="str">
            <v>LA GLORIA</v>
          </cell>
        </row>
        <row r="442">
          <cell r="A442" t="str">
            <v>LA GUADALUPE</v>
          </cell>
        </row>
        <row r="443">
          <cell r="A443" t="str">
            <v>LA JAGUA DE IBIRICO</v>
          </cell>
        </row>
        <row r="444">
          <cell r="A444" t="str">
            <v>LA JAGUA DEL PILAR</v>
          </cell>
        </row>
        <row r="445">
          <cell r="A445" t="str">
            <v>LA LLANADA</v>
          </cell>
        </row>
        <row r="446">
          <cell r="A446" t="str">
            <v>LA MACARENA</v>
          </cell>
        </row>
        <row r="447">
          <cell r="A447" t="str">
            <v>LA MERCED</v>
          </cell>
        </row>
        <row r="448">
          <cell r="A448" t="str">
            <v>LA MESA</v>
          </cell>
        </row>
        <row r="449">
          <cell r="A449" t="str">
            <v>LA MONTAÑITA</v>
          </cell>
        </row>
        <row r="450">
          <cell r="A450" t="str">
            <v>LA PALMA</v>
          </cell>
        </row>
        <row r="451">
          <cell r="A451" t="str">
            <v>LA PAZ</v>
          </cell>
        </row>
        <row r="452">
          <cell r="A452" t="str">
            <v>LA PEDRERA</v>
          </cell>
        </row>
        <row r="453">
          <cell r="A453" t="str">
            <v>LA PEÑA</v>
          </cell>
        </row>
        <row r="454">
          <cell r="A454" t="str">
            <v>LA PINTADA</v>
          </cell>
        </row>
        <row r="455">
          <cell r="A455" t="str">
            <v>LA PLATA</v>
          </cell>
        </row>
        <row r="456">
          <cell r="A456" t="str">
            <v>LA PLAYA</v>
          </cell>
        </row>
        <row r="457">
          <cell r="A457" t="str">
            <v>LA PRIMAVERA</v>
          </cell>
        </row>
        <row r="458">
          <cell r="A458" t="str">
            <v>LA SALINA</v>
          </cell>
        </row>
        <row r="459">
          <cell r="A459" t="str">
            <v>LA SIERRA</v>
          </cell>
        </row>
        <row r="460">
          <cell r="A460" t="str">
            <v>LA TEBAIDA</v>
          </cell>
        </row>
        <row r="461">
          <cell r="A461" t="str">
            <v>LA TOLA</v>
          </cell>
        </row>
        <row r="462">
          <cell r="A462" t="str">
            <v>LA UNIÓN</v>
          </cell>
        </row>
        <row r="463">
          <cell r="A463" t="str">
            <v>LA UVITA</v>
          </cell>
        </row>
        <row r="464">
          <cell r="A464" t="str">
            <v>LA VEGA</v>
          </cell>
        </row>
        <row r="465">
          <cell r="A465" t="str">
            <v>LA VICTORIA</v>
          </cell>
        </row>
        <row r="466">
          <cell r="A466" t="str">
            <v>LA VIRGINIA</v>
          </cell>
        </row>
        <row r="467">
          <cell r="A467" t="str">
            <v>LABATECA</v>
          </cell>
        </row>
        <row r="468">
          <cell r="A468" t="str">
            <v>LABRANZAGRANDE</v>
          </cell>
        </row>
        <row r="469">
          <cell r="A469" t="str">
            <v>LANDÁZURI</v>
          </cell>
        </row>
        <row r="470">
          <cell r="A470" t="str">
            <v>LEBRIJA</v>
          </cell>
        </row>
        <row r="471">
          <cell r="A471" t="str">
            <v>LEIVA</v>
          </cell>
        </row>
        <row r="472">
          <cell r="A472" t="str">
            <v>LEJANÍAS</v>
          </cell>
        </row>
        <row r="473">
          <cell r="A473" t="str">
            <v>LENGUAZAQUE</v>
          </cell>
        </row>
        <row r="474">
          <cell r="A474" t="str">
            <v>LÉRIDA</v>
          </cell>
        </row>
        <row r="475">
          <cell r="A475" t="str">
            <v>LETICIA</v>
          </cell>
        </row>
        <row r="476">
          <cell r="A476" t="str">
            <v>LÍBANO</v>
          </cell>
        </row>
        <row r="477">
          <cell r="A477" t="str">
            <v>LIBORINA</v>
          </cell>
        </row>
        <row r="478">
          <cell r="A478" t="str">
            <v>LINARES</v>
          </cell>
        </row>
        <row r="479">
          <cell r="A479" t="str">
            <v>LLORÓ</v>
          </cell>
        </row>
        <row r="480">
          <cell r="A480" t="str">
            <v>LÓPEZ DE MICAY</v>
          </cell>
        </row>
        <row r="481">
          <cell r="A481" t="str">
            <v>LORICA</v>
          </cell>
        </row>
        <row r="482">
          <cell r="A482" t="str">
            <v>LOS ANDES</v>
          </cell>
        </row>
        <row r="483">
          <cell r="A483" t="str">
            <v>LOS CÓRDOBAS</v>
          </cell>
        </row>
        <row r="484">
          <cell r="A484" t="str">
            <v>LOS PALMITOS</v>
          </cell>
        </row>
        <row r="485">
          <cell r="A485" t="str">
            <v>LOS PATIOS</v>
          </cell>
        </row>
        <row r="486">
          <cell r="A486" t="str">
            <v>LOS SANTOS</v>
          </cell>
        </row>
        <row r="487">
          <cell r="A487" t="str">
            <v>LOURDES</v>
          </cell>
        </row>
        <row r="488">
          <cell r="A488" t="str">
            <v>LURUACO</v>
          </cell>
        </row>
        <row r="489">
          <cell r="A489" t="str">
            <v>MACANAL</v>
          </cell>
        </row>
        <row r="490">
          <cell r="A490" t="str">
            <v>MACARAVITA</v>
          </cell>
        </row>
        <row r="491">
          <cell r="A491" t="str">
            <v>MACEO</v>
          </cell>
        </row>
        <row r="492">
          <cell r="A492" t="str">
            <v>MACHETÁ</v>
          </cell>
        </row>
        <row r="493">
          <cell r="A493" t="str">
            <v>MADRID</v>
          </cell>
        </row>
        <row r="494">
          <cell r="A494" t="str">
            <v>MAGANGUÉ</v>
          </cell>
        </row>
        <row r="495">
          <cell r="A495" t="str">
            <v>MAGÜÍ</v>
          </cell>
        </row>
        <row r="496">
          <cell r="A496" t="str">
            <v>MAHATES</v>
          </cell>
        </row>
        <row r="497">
          <cell r="A497" t="str">
            <v>MAICAO</v>
          </cell>
        </row>
        <row r="498">
          <cell r="A498" t="str">
            <v>MAJAGUAL</v>
          </cell>
        </row>
        <row r="499">
          <cell r="A499" t="str">
            <v>MÁLAGA</v>
          </cell>
        </row>
        <row r="500">
          <cell r="A500" t="str">
            <v>MALAMBO</v>
          </cell>
        </row>
        <row r="501">
          <cell r="A501" t="str">
            <v>MALLAMA</v>
          </cell>
        </row>
        <row r="502">
          <cell r="A502" t="str">
            <v>MANATÍ</v>
          </cell>
        </row>
        <row r="503">
          <cell r="A503" t="str">
            <v>MANAURE</v>
          </cell>
        </row>
        <row r="504">
          <cell r="A504" t="str">
            <v>MANAURE BALCÓN DEL CESAR</v>
          </cell>
        </row>
        <row r="505">
          <cell r="A505" t="str">
            <v>MANÍ</v>
          </cell>
        </row>
        <row r="506">
          <cell r="A506" t="str">
            <v>MANIZALES</v>
          </cell>
        </row>
        <row r="507">
          <cell r="A507" t="str">
            <v>MANTA</v>
          </cell>
        </row>
        <row r="508">
          <cell r="A508" t="str">
            <v>MANZANARES</v>
          </cell>
        </row>
        <row r="509">
          <cell r="A509" t="str">
            <v>MAPIRIPÁN</v>
          </cell>
        </row>
        <row r="510">
          <cell r="A510" t="str">
            <v>MAPIRIPANA</v>
          </cell>
        </row>
        <row r="511">
          <cell r="A511" t="str">
            <v>MARGARITA</v>
          </cell>
        </row>
        <row r="512">
          <cell r="A512" t="str">
            <v>MARÍA LA BAJA</v>
          </cell>
        </row>
        <row r="513">
          <cell r="A513" t="str">
            <v>MARINILLA</v>
          </cell>
        </row>
        <row r="514">
          <cell r="A514" t="str">
            <v>MARIPÍ</v>
          </cell>
        </row>
        <row r="515">
          <cell r="A515" t="str">
            <v>MARMATO</v>
          </cell>
        </row>
        <row r="516">
          <cell r="A516" t="str">
            <v>MARQUETALIA</v>
          </cell>
        </row>
        <row r="517">
          <cell r="A517" t="str">
            <v>MARSELLA</v>
          </cell>
        </row>
        <row r="518">
          <cell r="A518" t="str">
            <v>MARULANDA</v>
          </cell>
        </row>
        <row r="519">
          <cell r="A519" t="str">
            <v>MATANZA</v>
          </cell>
        </row>
        <row r="520">
          <cell r="A520" t="str">
            <v>MEDELLÍN</v>
          </cell>
        </row>
        <row r="521">
          <cell r="A521" t="str">
            <v>MEDINA</v>
          </cell>
        </row>
        <row r="522">
          <cell r="A522" t="str">
            <v>MEDIO ATRATO</v>
          </cell>
        </row>
        <row r="523">
          <cell r="A523" t="str">
            <v>MEDIO BAUDÓ</v>
          </cell>
        </row>
        <row r="524">
          <cell r="A524" t="str">
            <v>MEDIO SAN JUAN</v>
          </cell>
        </row>
        <row r="525">
          <cell r="A525" t="str">
            <v>MELGAR</v>
          </cell>
        </row>
        <row r="526">
          <cell r="A526" t="str">
            <v>MERCADERES</v>
          </cell>
        </row>
        <row r="527">
          <cell r="A527" t="str">
            <v>MESETAS</v>
          </cell>
        </row>
        <row r="528">
          <cell r="A528" t="str">
            <v>MILÁN</v>
          </cell>
        </row>
        <row r="529">
          <cell r="A529" t="str">
            <v>MIRAFLORES</v>
          </cell>
        </row>
        <row r="530">
          <cell r="A530" t="str">
            <v>MIRANDA</v>
          </cell>
        </row>
        <row r="531">
          <cell r="A531" t="str">
            <v>MIRITÍ - PARANÁ</v>
          </cell>
        </row>
        <row r="532">
          <cell r="A532" t="str">
            <v>MISTRATÓ</v>
          </cell>
        </row>
        <row r="533">
          <cell r="A533" t="str">
            <v>MITÚ</v>
          </cell>
        </row>
        <row r="534">
          <cell r="A534" t="str">
            <v>MOCOA</v>
          </cell>
        </row>
        <row r="535">
          <cell r="A535" t="str">
            <v>MOGOTES</v>
          </cell>
        </row>
        <row r="536">
          <cell r="A536" t="str">
            <v>MOLAGAVITA</v>
          </cell>
        </row>
        <row r="537">
          <cell r="A537" t="str">
            <v>MOMIL</v>
          </cell>
        </row>
        <row r="538">
          <cell r="A538" t="str">
            <v>MOMPÓS</v>
          </cell>
        </row>
        <row r="539">
          <cell r="A539" t="str">
            <v>MONGUA</v>
          </cell>
        </row>
        <row r="540">
          <cell r="A540" t="str">
            <v>MONGUÍ</v>
          </cell>
        </row>
        <row r="541">
          <cell r="A541" t="str">
            <v>MONIQUIRÁ</v>
          </cell>
        </row>
        <row r="542">
          <cell r="A542" t="str">
            <v>MONTEBELLO</v>
          </cell>
        </row>
        <row r="543">
          <cell r="A543" t="str">
            <v>MONTECRISTO</v>
          </cell>
        </row>
        <row r="544">
          <cell r="A544" t="str">
            <v>MONTELÍBANO</v>
          </cell>
        </row>
        <row r="545">
          <cell r="A545" t="str">
            <v>MONTENEGRO</v>
          </cell>
        </row>
        <row r="546">
          <cell r="A546" t="str">
            <v>MONTERÍA</v>
          </cell>
        </row>
        <row r="547">
          <cell r="A547" t="str">
            <v>MONTERREY</v>
          </cell>
        </row>
        <row r="548">
          <cell r="A548" t="str">
            <v>MOÑITOS</v>
          </cell>
        </row>
        <row r="549">
          <cell r="A549" t="str">
            <v>MORALES</v>
          </cell>
        </row>
        <row r="550">
          <cell r="A550" t="str">
            <v>MORELIA</v>
          </cell>
        </row>
        <row r="551">
          <cell r="A551" t="str">
            <v>MORICHAL</v>
          </cell>
        </row>
        <row r="552">
          <cell r="A552" t="str">
            <v>MORROA</v>
          </cell>
        </row>
        <row r="553">
          <cell r="A553" t="str">
            <v>MOSQUERA</v>
          </cell>
        </row>
        <row r="554">
          <cell r="A554" t="str">
            <v>MOTAVITA</v>
          </cell>
        </row>
        <row r="555">
          <cell r="A555" t="str">
            <v>MURILLO</v>
          </cell>
        </row>
        <row r="556">
          <cell r="A556" t="str">
            <v>MURINDÓ</v>
          </cell>
        </row>
        <row r="557">
          <cell r="A557" t="str">
            <v>MUTATÁ</v>
          </cell>
        </row>
        <row r="558">
          <cell r="A558" t="str">
            <v>MUTISCUA</v>
          </cell>
        </row>
        <row r="559">
          <cell r="A559" t="str">
            <v>MUZO</v>
          </cell>
        </row>
        <row r="560">
          <cell r="A560" t="str">
            <v>NARIÑO</v>
          </cell>
        </row>
        <row r="561">
          <cell r="A561" t="str">
            <v>NÁTAGA</v>
          </cell>
        </row>
        <row r="562">
          <cell r="A562" t="str">
            <v>NATAGAIMA</v>
          </cell>
        </row>
        <row r="563">
          <cell r="A563" t="str">
            <v>NECHÍ</v>
          </cell>
        </row>
        <row r="564">
          <cell r="A564" t="str">
            <v>NECOCLÍ</v>
          </cell>
        </row>
        <row r="565">
          <cell r="A565" t="str">
            <v>NEIRA</v>
          </cell>
        </row>
        <row r="566">
          <cell r="A566" t="str">
            <v>NEIVA</v>
          </cell>
        </row>
        <row r="567">
          <cell r="A567" t="str">
            <v>NEMOCÓN</v>
          </cell>
        </row>
        <row r="568">
          <cell r="A568" t="str">
            <v>NILO</v>
          </cell>
        </row>
        <row r="569">
          <cell r="A569" t="str">
            <v>NIMAIMA</v>
          </cell>
        </row>
        <row r="570">
          <cell r="A570" t="str">
            <v>NOBSA</v>
          </cell>
        </row>
        <row r="571">
          <cell r="A571" t="str">
            <v>NOCAIMA</v>
          </cell>
        </row>
        <row r="572">
          <cell r="A572" t="str">
            <v>NORCASIA</v>
          </cell>
        </row>
        <row r="573">
          <cell r="A573" t="str">
            <v>NOROSÍ</v>
          </cell>
        </row>
        <row r="574">
          <cell r="A574" t="str">
            <v>NÓVITA</v>
          </cell>
        </row>
        <row r="575">
          <cell r="A575" t="str">
            <v>NUEVA GRANADA</v>
          </cell>
        </row>
        <row r="576">
          <cell r="A576" t="str">
            <v>NUEVO COLÓN</v>
          </cell>
        </row>
        <row r="577">
          <cell r="A577" t="str">
            <v>NUNCHÍA</v>
          </cell>
        </row>
        <row r="578">
          <cell r="A578" t="str">
            <v>NUQUÍ</v>
          </cell>
        </row>
        <row r="579">
          <cell r="A579" t="str">
            <v>OBANDO</v>
          </cell>
        </row>
        <row r="580">
          <cell r="A580" t="str">
            <v>OCAMONTE</v>
          </cell>
        </row>
        <row r="581">
          <cell r="A581" t="str">
            <v>OCAÑA</v>
          </cell>
        </row>
        <row r="582">
          <cell r="A582" t="str">
            <v>OIBA</v>
          </cell>
        </row>
        <row r="583">
          <cell r="A583" t="str">
            <v>OICATÁ</v>
          </cell>
        </row>
        <row r="584">
          <cell r="A584" t="str">
            <v>OLAYA</v>
          </cell>
        </row>
        <row r="585">
          <cell r="A585" t="str">
            <v>OLAYA HERRERA</v>
          </cell>
        </row>
        <row r="586">
          <cell r="A586" t="str">
            <v>ONZAGA</v>
          </cell>
        </row>
        <row r="587">
          <cell r="A587" t="str">
            <v>OPORAPA</v>
          </cell>
        </row>
        <row r="588">
          <cell r="A588" t="str">
            <v>ORITO</v>
          </cell>
        </row>
        <row r="589">
          <cell r="A589" t="str">
            <v>OROCUÉ</v>
          </cell>
        </row>
        <row r="590">
          <cell r="A590" t="str">
            <v>ORTEGA</v>
          </cell>
        </row>
        <row r="591">
          <cell r="A591" t="str">
            <v>OSPINA</v>
          </cell>
        </row>
        <row r="592">
          <cell r="A592" t="str">
            <v>OTANCHE</v>
          </cell>
        </row>
        <row r="593">
          <cell r="A593" t="str">
            <v>OVEJAS</v>
          </cell>
        </row>
        <row r="594">
          <cell r="A594" t="str">
            <v>PACHAVITA</v>
          </cell>
        </row>
        <row r="595">
          <cell r="A595" t="str">
            <v>PACHO</v>
          </cell>
        </row>
        <row r="596">
          <cell r="A596" t="str">
            <v>PACOA</v>
          </cell>
        </row>
        <row r="597">
          <cell r="A597" t="str">
            <v>PÁCORA</v>
          </cell>
        </row>
        <row r="598">
          <cell r="A598" t="str">
            <v>PADILLA</v>
          </cell>
        </row>
        <row r="599">
          <cell r="A599" t="str">
            <v>PÁEZ</v>
          </cell>
        </row>
        <row r="600">
          <cell r="A600" t="str">
            <v>PAICOL</v>
          </cell>
        </row>
        <row r="601">
          <cell r="A601" t="str">
            <v>PAILITAS</v>
          </cell>
        </row>
        <row r="602">
          <cell r="A602" t="str">
            <v>PAIME</v>
          </cell>
        </row>
        <row r="603">
          <cell r="A603" t="str">
            <v>PAIPA</v>
          </cell>
        </row>
        <row r="604">
          <cell r="A604" t="str">
            <v>PAJARITO</v>
          </cell>
        </row>
        <row r="605">
          <cell r="A605" t="str">
            <v>PALERMO</v>
          </cell>
        </row>
        <row r="606">
          <cell r="A606" t="str">
            <v>PALESTINA</v>
          </cell>
        </row>
        <row r="607">
          <cell r="A607" t="str">
            <v>PALMAR</v>
          </cell>
        </row>
        <row r="608">
          <cell r="A608" t="str">
            <v>PALMAR DE VARELA</v>
          </cell>
        </row>
        <row r="609">
          <cell r="A609" t="str">
            <v>PALMAS DEL SOCORRO</v>
          </cell>
        </row>
        <row r="610">
          <cell r="A610" t="str">
            <v>PALMIRA</v>
          </cell>
        </row>
        <row r="611">
          <cell r="A611" t="str">
            <v>PALMITO</v>
          </cell>
        </row>
        <row r="612">
          <cell r="A612" t="str">
            <v>PALOCABILDO</v>
          </cell>
        </row>
        <row r="613">
          <cell r="A613" t="str">
            <v>PAMPLONA</v>
          </cell>
        </row>
        <row r="614">
          <cell r="A614" t="str">
            <v>PAMPLONITA</v>
          </cell>
        </row>
        <row r="615">
          <cell r="A615" t="str">
            <v>PANA PANA</v>
          </cell>
        </row>
        <row r="616">
          <cell r="A616" t="str">
            <v>PANDI</v>
          </cell>
        </row>
        <row r="617">
          <cell r="A617" t="str">
            <v>PANQUEBA</v>
          </cell>
        </row>
        <row r="618">
          <cell r="A618" t="str">
            <v>PAPUNAUA</v>
          </cell>
        </row>
        <row r="619">
          <cell r="A619" t="str">
            <v>PÁRAMO</v>
          </cell>
        </row>
        <row r="620">
          <cell r="A620" t="str">
            <v>PARATEBUENO</v>
          </cell>
        </row>
        <row r="621">
          <cell r="A621" t="str">
            <v>PASCA</v>
          </cell>
        </row>
        <row r="622">
          <cell r="A622" t="str">
            <v>PASTO</v>
          </cell>
        </row>
        <row r="623">
          <cell r="A623" t="str">
            <v>PATÍA</v>
          </cell>
        </row>
        <row r="624">
          <cell r="A624" t="str">
            <v>PAUNA</v>
          </cell>
        </row>
        <row r="625">
          <cell r="A625" t="str">
            <v>PAYA</v>
          </cell>
        </row>
        <row r="626">
          <cell r="A626" t="str">
            <v>PAZ DE ARIPORO</v>
          </cell>
        </row>
        <row r="627">
          <cell r="A627" t="str">
            <v>PAZ DE RÍO</v>
          </cell>
        </row>
        <row r="628">
          <cell r="A628" t="str">
            <v>PEDRAZA</v>
          </cell>
        </row>
        <row r="629">
          <cell r="A629" t="str">
            <v>PELAYA</v>
          </cell>
        </row>
        <row r="630">
          <cell r="A630" t="str">
            <v>PENSILVANIA</v>
          </cell>
        </row>
        <row r="631">
          <cell r="A631" t="str">
            <v>PEÑOL</v>
          </cell>
        </row>
        <row r="632">
          <cell r="A632" t="str">
            <v>PEQUE</v>
          </cell>
        </row>
        <row r="633">
          <cell r="A633" t="str">
            <v>PEREIRA</v>
          </cell>
        </row>
        <row r="634">
          <cell r="A634" t="str">
            <v>PESCA</v>
          </cell>
        </row>
        <row r="635">
          <cell r="A635" t="str">
            <v>PIAMONTE</v>
          </cell>
        </row>
        <row r="636">
          <cell r="A636" t="str">
            <v>PIEDECUESTA</v>
          </cell>
        </row>
        <row r="637">
          <cell r="A637" t="str">
            <v>PIEDRAS</v>
          </cell>
        </row>
        <row r="638">
          <cell r="A638" t="str">
            <v>PIENDAMÓ</v>
          </cell>
        </row>
        <row r="639">
          <cell r="A639" t="str">
            <v>PIJAO</v>
          </cell>
        </row>
        <row r="640">
          <cell r="A640" t="str">
            <v>PIJIÑO DEL CARMEN</v>
          </cell>
        </row>
        <row r="641">
          <cell r="A641" t="str">
            <v>PINCHOTE</v>
          </cell>
        </row>
        <row r="642">
          <cell r="A642" t="str">
            <v>PINILLOS</v>
          </cell>
        </row>
        <row r="643">
          <cell r="A643" t="str">
            <v>PIOJÓ</v>
          </cell>
        </row>
        <row r="644">
          <cell r="A644" t="str">
            <v>PISBA</v>
          </cell>
        </row>
        <row r="645">
          <cell r="A645" t="str">
            <v>PITAL</v>
          </cell>
        </row>
        <row r="646">
          <cell r="A646" t="str">
            <v>PITALITO</v>
          </cell>
        </row>
        <row r="647">
          <cell r="A647" t="str">
            <v>PIVIJAY</v>
          </cell>
        </row>
        <row r="648">
          <cell r="A648" t="str">
            <v>PLANADAS</v>
          </cell>
        </row>
        <row r="649">
          <cell r="A649" t="str">
            <v>PLANETA RICA</v>
          </cell>
        </row>
        <row r="650">
          <cell r="A650" t="str">
            <v>PLATO</v>
          </cell>
        </row>
        <row r="651">
          <cell r="A651" t="str">
            <v>POLICARPA</v>
          </cell>
        </row>
        <row r="652">
          <cell r="A652" t="str">
            <v>POLONUEVO</v>
          </cell>
        </row>
        <row r="653">
          <cell r="A653" t="str">
            <v>PONEDERA</v>
          </cell>
        </row>
        <row r="654">
          <cell r="A654" t="str">
            <v>POPAYÁN</v>
          </cell>
        </row>
        <row r="655">
          <cell r="A655" t="str">
            <v>PORE</v>
          </cell>
        </row>
        <row r="656">
          <cell r="A656" t="str">
            <v>POTOSÍ</v>
          </cell>
        </row>
        <row r="657">
          <cell r="A657" t="str">
            <v>PRADERA</v>
          </cell>
        </row>
        <row r="658">
          <cell r="A658" t="str">
            <v>PRADO</v>
          </cell>
        </row>
        <row r="659">
          <cell r="A659" t="str">
            <v>PROVIDENCIA</v>
          </cell>
        </row>
        <row r="660">
          <cell r="A660" t="str">
            <v>PUEBLO BELLO</v>
          </cell>
        </row>
        <row r="661">
          <cell r="A661" t="str">
            <v>PUEBLO NUEVO</v>
          </cell>
        </row>
        <row r="662">
          <cell r="A662" t="str">
            <v>PUEBLO RICO</v>
          </cell>
        </row>
        <row r="663">
          <cell r="A663" t="str">
            <v>PUEBLORRICO</v>
          </cell>
        </row>
        <row r="664">
          <cell r="A664" t="str">
            <v>PUEBLOVIEJO</v>
          </cell>
        </row>
        <row r="665">
          <cell r="A665" t="str">
            <v>PUENTE NACIONAL</v>
          </cell>
        </row>
        <row r="666">
          <cell r="A666" t="str">
            <v>PUERRES</v>
          </cell>
        </row>
        <row r="667">
          <cell r="A667" t="str">
            <v>PUERTO ALEGRÍA</v>
          </cell>
        </row>
        <row r="668">
          <cell r="A668" t="str">
            <v>PUERTO ARICA</v>
          </cell>
        </row>
        <row r="669">
          <cell r="A669" t="str">
            <v>PUERTO ASÍS</v>
          </cell>
        </row>
        <row r="670">
          <cell r="A670" t="str">
            <v>PUERTO BERRÍO</v>
          </cell>
        </row>
        <row r="671">
          <cell r="A671" t="str">
            <v>PUERTO BOYACÁ</v>
          </cell>
        </row>
        <row r="672">
          <cell r="A672" t="str">
            <v>PUERTO CAICEDO</v>
          </cell>
        </row>
        <row r="673">
          <cell r="A673" t="str">
            <v>PUERTO CARREÑO</v>
          </cell>
        </row>
        <row r="674">
          <cell r="A674" t="str">
            <v>PUERTO COLOMBIA</v>
          </cell>
        </row>
        <row r="675">
          <cell r="A675" t="str">
            <v>PUERTO CONCORDIA</v>
          </cell>
        </row>
        <row r="676">
          <cell r="A676" t="str">
            <v>PUERTO ESCONDIDO</v>
          </cell>
        </row>
        <row r="677">
          <cell r="A677" t="str">
            <v>PUERTO GAITÁN</v>
          </cell>
        </row>
        <row r="678">
          <cell r="A678" t="str">
            <v>PUERTO GUZMÁN</v>
          </cell>
        </row>
        <row r="679">
          <cell r="A679" t="str">
            <v>PUERTO LEGUÍZAMO</v>
          </cell>
        </row>
        <row r="680">
          <cell r="A680" t="str">
            <v>PUERTO LIBERTADOR</v>
          </cell>
        </row>
        <row r="681">
          <cell r="A681" t="str">
            <v>PUERTO LLERAS</v>
          </cell>
        </row>
        <row r="682">
          <cell r="A682" t="str">
            <v>PUERTO LÓPEZ</v>
          </cell>
        </row>
        <row r="683">
          <cell r="A683" t="str">
            <v>PUERTO NARE</v>
          </cell>
        </row>
        <row r="684">
          <cell r="A684" t="str">
            <v>PUERTO NARIÑO</v>
          </cell>
        </row>
        <row r="685">
          <cell r="A685" t="str">
            <v>PUERTO PARRA</v>
          </cell>
        </row>
        <row r="686">
          <cell r="A686" t="str">
            <v>PUERTO RICO</v>
          </cell>
        </row>
        <row r="687">
          <cell r="A687" t="str">
            <v>PUERTO RONDÓN</v>
          </cell>
        </row>
        <row r="688">
          <cell r="A688" t="str">
            <v>PUERTO SALGAR</v>
          </cell>
        </row>
        <row r="689">
          <cell r="A689" t="str">
            <v>PUERTO SANTANDER</v>
          </cell>
        </row>
        <row r="690">
          <cell r="A690" t="str">
            <v>PUERTO TEJADA</v>
          </cell>
        </row>
        <row r="691">
          <cell r="A691" t="str">
            <v>PUERTO TRIUNFO</v>
          </cell>
        </row>
        <row r="692">
          <cell r="A692" t="str">
            <v>PUERTO WILCHES</v>
          </cell>
        </row>
        <row r="693">
          <cell r="A693" t="str">
            <v>PULÍ</v>
          </cell>
        </row>
        <row r="694">
          <cell r="A694" t="str">
            <v>PUPIALES</v>
          </cell>
        </row>
        <row r="695">
          <cell r="A695" t="str">
            <v>PURACÉ</v>
          </cell>
        </row>
        <row r="696">
          <cell r="A696" t="str">
            <v>PURIFICACIÓN</v>
          </cell>
        </row>
        <row r="697">
          <cell r="A697" t="str">
            <v>PURÍSIMA DE LA CONCEPCIÓN</v>
          </cell>
        </row>
        <row r="698">
          <cell r="A698" t="str">
            <v>QUEBRADANEGRA</v>
          </cell>
        </row>
        <row r="699">
          <cell r="A699" t="str">
            <v>QUETAME</v>
          </cell>
        </row>
        <row r="700">
          <cell r="A700" t="str">
            <v>QUIBDÓ</v>
          </cell>
        </row>
        <row r="701">
          <cell r="A701" t="str">
            <v>QUIMBAYA</v>
          </cell>
        </row>
        <row r="702">
          <cell r="A702" t="str">
            <v>QUINCHÍA</v>
          </cell>
        </row>
        <row r="703">
          <cell r="A703" t="str">
            <v>QUÍPAMA</v>
          </cell>
        </row>
        <row r="704">
          <cell r="A704" t="str">
            <v>QUIPILE</v>
          </cell>
        </row>
        <row r="705">
          <cell r="A705" t="str">
            <v>RAGONVALIA</v>
          </cell>
        </row>
        <row r="706">
          <cell r="A706" t="str">
            <v>RAMIRIQUÍ</v>
          </cell>
        </row>
        <row r="707">
          <cell r="A707" t="str">
            <v>RÁQUIRA</v>
          </cell>
        </row>
        <row r="708">
          <cell r="A708" t="str">
            <v>RECETOR</v>
          </cell>
        </row>
        <row r="709">
          <cell r="A709" t="str">
            <v>REGIDOR</v>
          </cell>
        </row>
        <row r="710">
          <cell r="A710" t="str">
            <v>REMEDIOS</v>
          </cell>
        </row>
        <row r="711">
          <cell r="A711" t="str">
            <v>REMOLINO</v>
          </cell>
        </row>
        <row r="712">
          <cell r="A712" t="str">
            <v>REPELÓN</v>
          </cell>
        </row>
        <row r="713">
          <cell r="A713" t="str">
            <v>RESTREPO</v>
          </cell>
        </row>
        <row r="714">
          <cell r="A714" t="str">
            <v>EL RETIRO</v>
          </cell>
        </row>
        <row r="715">
          <cell r="A715" t="str">
            <v>RICAURTE</v>
          </cell>
        </row>
        <row r="716">
          <cell r="A716" t="str">
            <v>RÍO DE ORO</v>
          </cell>
        </row>
        <row r="717">
          <cell r="A717" t="str">
            <v>RÍO IRÓ</v>
          </cell>
        </row>
        <row r="718">
          <cell r="A718" t="str">
            <v>RÍO QUITO</v>
          </cell>
        </row>
        <row r="719">
          <cell r="A719" t="str">
            <v>RÍO VIEJO</v>
          </cell>
        </row>
        <row r="720">
          <cell r="A720" t="str">
            <v>RIOBLANCO</v>
          </cell>
        </row>
        <row r="721">
          <cell r="A721" t="str">
            <v>RIOFRÍO</v>
          </cell>
        </row>
        <row r="722">
          <cell r="A722" t="str">
            <v>RIOHACHA</v>
          </cell>
        </row>
        <row r="723">
          <cell r="A723" t="str">
            <v>RIONEGRO</v>
          </cell>
        </row>
        <row r="724">
          <cell r="A724" t="str">
            <v>RIOSUCIO</v>
          </cell>
        </row>
        <row r="725">
          <cell r="A725" t="str">
            <v>RISARALDA</v>
          </cell>
        </row>
        <row r="726">
          <cell r="A726" t="str">
            <v>RIVERA</v>
          </cell>
        </row>
        <row r="727">
          <cell r="A727" t="str">
            <v>ROBERTO PAYÁN</v>
          </cell>
        </row>
        <row r="728">
          <cell r="A728" t="str">
            <v>ROLDANILLO</v>
          </cell>
        </row>
        <row r="729">
          <cell r="A729" t="str">
            <v>RONCESVALLES</v>
          </cell>
        </row>
        <row r="730">
          <cell r="A730" t="str">
            <v>RONDÓN</v>
          </cell>
        </row>
        <row r="731">
          <cell r="A731" t="str">
            <v>ROSAS</v>
          </cell>
        </row>
        <row r="732">
          <cell r="A732" t="str">
            <v>ROVIRA</v>
          </cell>
        </row>
        <row r="733">
          <cell r="A733" t="str">
            <v>SABANA DE TORRES</v>
          </cell>
        </row>
        <row r="734">
          <cell r="A734" t="str">
            <v>SABANAGRANDE</v>
          </cell>
        </row>
        <row r="735">
          <cell r="A735" t="str">
            <v>SABANALARGA</v>
          </cell>
        </row>
        <row r="736">
          <cell r="A736" t="str">
            <v>SABANAS DE SAN ÁNGEL</v>
          </cell>
        </row>
        <row r="737">
          <cell r="A737" t="str">
            <v>SABANETA</v>
          </cell>
        </row>
        <row r="738">
          <cell r="A738" t="str">
            <v>SABOYÁ</v>
          </cell>
        </row>
        <row r="739">
          <cell r="A739" t="str">
            <v>SÁCAMA</v>
          </cell>
        </row>
        <row r="740">
          <cell r="A740" t="str">
            <v>SÁCHICA</v>
          </cell>
        </row>
        <row r="741">
          <cell r="A741" t="str">
            <v>SAHAGÚN</v>
          </cell>
        </row>
        <row r="742">
          <cell r="A742" t="str">
            <v>SALADOBLANCO</v>
          </cell>
        </row>
        <row r="743">
          <cell r="A743" t="str">
            <v>SALAMINA</v>
          </cell>
        </row>
        <row r="744">
          <cell r="A744" t="str">
            <v>SALAZAR</v>
          </cell>
        </row>
        <row r="745">
          <cell r="A745" t="str">
            <v>SALDAÑA</v>
          </cell>
        </row>
        <row r="746">
          <cell r="A746" t="str">
            <v>SALENTO</v>
          </cell>
        </row>
        <row r="747">
          <cell r="A747" t="str">
            <v>SALGAR</v>
          </cell>
        </row>
        <row r="748">
          <cell r="A748" t="str">
            <v>SAMACÁ</v>
          </cell>
        </row>
        <row r="749">
          <cell r="A749" t="str">
            <v>SAMANÁ</v>
          </cell>
        </row>
        <row r="750">
          <cell r="A750" t="str">
            <v>SAMANIEGO</v>
          </cell>
        </row>
        <row r="751">
          <cell r="A751" t="str">
            <v>SAMPUÉS</v>
          </cell>
        </row>
        <row r="752">
          <cell r="A752" t="str">
            <v>SAN AGUSTÍN</v>
          </cell>
        </row>
        <row r="753">
          <cell r="A753" t="str">
            <v>SAN ALBERTO</v>
          </cell>
        </row>
        <row r="754">
          <cell r="A754" t="str">
            <v>SAN ANDRÉS</v>
          </cell>
        </row>
        <row r="755">
          <cell r="A755" t="str">
            <v>SAN ANDRÉS DE CUERQUÍA</v>
          </cell>
        </row>
        <row r="756">
          <cell r="A756" t="str">
            <v>SAN ANDRÉS DE SOTAVENTO</v>
          </cell>
        </row>
        <row r="757">
          <cell r="A757" t="str">
            <v>SAN ANDRÉS DE TUMACO</v>
          </cell>
        </row>
        <row r="758">
          <cell r="A758" t="str">
            <v>SAN ANTERO</v>
          </cell>
        </row>
        <row r="759">
          <cell r="A759" t="str">
            <v>SAN ANTONIO</v>
          </cell>
        </row>
        <row r="760">
          <cell r="A760" t="str">
            <v>SAN ANTONIO DEL TEQUENDAMA</v>
          </cell>
        </row>
        <row r="761">
          <cell r="A761" t="str">
            <v>SAN BENITO</v>
          </cell>
        </row>
        <row r="762">
          <cell r="A762" t="str">
            <v>SAN BENITO ABAD</v>
          </cell>
        </row>
        <row r="763">
          <cell r="A763" t="str">
            <v>SAN BERNARDO</v>
          </cell>
        </row>
        <row r="764">
          <cell r="A764" t="str">
            <v>SAN BERNARDO DEL VIENTO</v>
          </cell>
        </row>
        <row r="765">
          <cell r="A765" t="str">
            <v>SAN CALIXTO</v>
          </cell>
        </row>
        <row r="766">
          <cell r="A766" t="str">
            <v>SAN CARLOS</v>
          </cell>
        </row>
        <row r="767">
          <cell r="A767" t="str">
            <v>SAN CARLOS DE GUAROA</v>
          </cell>
        </row>
        <row r="768">
          <cell r="A768" t="str">
            <v>SAN CAYETANO</v>
          </cell>
        </row>
        <row r="769">
          <cell r="A769" t="str">
            <v>SAN CRISTÓBAL</v>
          </cell>
        </row>
        <row r="770">
          <cell r="A770" t="str">
            <v>SAN DIEGO</v>
          </cell>
        </row>
        <row r="771">
          <cell r="A771" t="str">
            <v>SAN EDUARDO</v>
          </cell>
        </row>
        <row r="772">
          <cell r="A772" t="str">
            <v>SAN ESTANISLAO</v>
          </cell>
        </row>
        <row r="773">
          <cell r="A773" t="str">
            <v>SAN FELIPE</v>
          </cell>
        </row>
        <row r="774">
          <cell r="A774" t="str">
            <v>SAN FERNANDO</v>
          </cell>
        </row>
        <row r="775">
          <cell r="A775" t="str">
            <v>SAN FRANCISCO</v>
          </cell>
        </row>
        <row r="776">
          <cell r="A776" t="str">
            <v>SAN GIL</v>
          </cell>
        </row>
        <row r="777">
          <cell r="A777" t="str">
            <v>SAN JACINTO</v>
          </cell>
        </row>
        <row r="778">
          <cell r="A778" t="str">
            <v>SAN JACINTO DEL CAUCA</v>
          </cell>
        </row>
        <row r="779">
          <cell r="A779" t="str">
            <v>SAN JERÓNIMO</v>
          </cell>
        </row>
        <row r="780">
          <cell r="A780" t="str">
            <v>SAN JOAQUÍN</v>
          </cell>
        </row>
        <row r="781">
          <cell r="A781" t="str">
            <v>SAN JOSÉ</v>
          </cell>
        </row>
        <row r="782">
          <cell r="A782" t="str">
            <v>SAN JOSÉ DE LA MONTAÑA</v>
          </cell>
        </row>
        <row r="783">
          <cell r="A783" t="str">
            <v>SAN JOSÉ DE MIRANDA</v>
          </cell>
        </row>
        <row r="784">
          <cell r="A784" t="str">
            <v>SAN JOSÉ DE PARE</v>
          </cell>
        </row>
        <row r="785">
          <cell r="A785" t="str">
            <v>SAN JOSÉ DE URÉ</v>
          </cell>
        </row>
        <row r="786">
          <cell r="A786" t="str">
            <v>SAN JOSÉ DEL FRAGUA</v>
          </cell>
        </row>
        <row r="787">
          <cell r="A787" t="str">
            <v>SAN JOSÉ DEL GUAVIARE</v>
          </cell>
        </row>
        <row r="788">
          <cell r="A788" t="str">
            <v>SAN JOSÉ DEL PALMAR</v>
          </cell>
        </row>
        <row r="789">
          <cell r="A789" t="str">
            <v>SAN JUAN DE ARAMA</v>
          </cell>
        </row>
        <row r="790">
          <cell r="A790" t="str">
            <v>SAN JUAN DE BETULIA</v>
          </cell>
        </row>
        <row r="791">
          <cell r="A791" t="str">
            <v>SAN JUAN DE RIOSECO</v>
          </cell>
        </row>
        <row r="792">
          <cell r="A792" t="str">
            <v>SAN JUAN DE URABÁ</v>
          </cell>
        </row>
        <row r="793">
          <cell r="A793" t="str">
            <v>SAN JUAN DEL CESAR</v>
          </cell>
        </row>
        <row r="794">
          <cell r="A794" t="str">
            <v>SAN JUAN NEPOMUCENO</v>
          </cell>
        </row>
        <row r="795">
          <cell r="A795" t="str">
            <v>SAN JUANITO</v>
          </cell>
        </row>
        <row r="796">
          <cell r="A796" t="str">
            <v>SAN LORENZO</v>
          </cell>
        </row>
        <row r="797">
          <cell r="A797" t="str">
            <v>SAN LUIS</v>
          </cell>
        </row>
        <row r="798">
          <cell r="A798" t="str">
            <v>SAN LUIS DE CUBARRAL</v>
          </cell>
        </row>
        <row r="799">
          <cell r="A799" t="str">
            <v>SAN LUIS DE GACENO</v>
          </cell>
        </row>
        <row r="800">
          <cell r="A800" t="str">
            <v>SAN LUIS DE PALENQUE</v>
          </cell>
        </row>
        <row r="801">
          <cell r="A801" t="str">
            <v>SAN LUIS DE SINCÉ</v>
          </cell>
        </row>
        <row r="802">
          <cell r="A802" t="str">
            <v>SAN MARCOS</v>
          </cell>
        </row>
        <row r="803">
          <cell r="A803" t="str">
            <v>SAN MARTÍN</v>
          </cell>
        </row>
        <row r="804">
          <cell r="A804" t="str">
            <v>SAN MARTÍN DE LOBA</v>
          </cell>
        </row>
        <row r="805">
          <cell r="A805" t="str">
            <v>SAN MATEO</v>
          </cell>
        </row>
        <row r="806">
          <cell r="A806" t="str">
            <v>SAN MIGUEL</v>
          </cell>
        </row>
        <row r="807">
          <cell r="A807" t="str">
            <v>SAN MIGUEL DE SEMA</v>
          </cell>
        </row>
        <row r="808">
          <cell r="A808" t="str">
            <v>SAN ONOFRE</v>
          </cell>
        </row>
        <row r="809">
          <cell r="A809" t="str">
            <v>SAN PABLO</v>
          </cell>
        </row>
        <row r="810">
          <cell r="A810" t="str">
            <v>SAN PABLO DE BORBUR</v>
          </cell>
        </row>
        <row r="811">
          <cell r="A811" t="str">
            <v>SAN PEDRO</v>
          </cell>
        </row>
        <row r="812">
          <cell r="A812" t="str">
            <v>SAN PEDRO DE CARTAGO</v>
          </cell>
        </row>
        <row r="813">
          <cell r="A813" t="str">
            <v>SAN PEDRO DE LOS MILAGROS</v>
          </cell>
        </row>
        <row r="814">
          <cell r="A814" t="str">
            <v>SAN PEDRO DE URABÁ</v>
          </cell>
        </row>
        <row r="815">
          <cell r="A815" t="str">
            <v>SAN PELAYO</v>
          </cell>
        </row>
        <row r="816">
          <cell r="A816" t="str">
            <v>SAN RAFAEL</v>
          </cell>
        </row>
        <row r="817">
          <cell r="A817" t="str">
            <v>SAN ROQUE</v>
          </cell>
        </row>
        <row r="818">
          <cell r="A818" t="str">
            <v>SAN SEBASTIÁN</v>
          </cell>
        </row>
        <row r="819">
          <cell r="A819" t="str">
            <v>SAN SEBASTIÁN DE BUENAVISTA</v>
          </cell>
        </row>
        <row r="820">
          <cell r="A820" t="str">
            <v>SAN SEBASTIÁN DE MARIQUITA</v>
          </cell>
        </row>
        <row r="821">
          <cell r="A821" t="str">
            <v>SAN VICENTE DE CHUCURÍ</v>
          </cell>
        </row>
        <row r="822">
          <cell r="A822" t="str">
            <v>SAN VICENTE DEL CAGUÁN</v>
          </cell>
        </row>
        <row r="823">
          <cell r="A823" t="str">
            <v>SAN VICENTE FERRER</v>
          </cell>
        </row>
        <row r="824">
          <cell r="A824" t="str">
            <v>SAN ZENÓN</v>
          </cell>
        </row>
        <row r="825">
          <cell r="A825" t="str">
            <v>SANDONÁ</v>
          </cell>
        </row>
        <row r="826">
          <cell r="A826" t="str">
            <v>SANTA ANA</v>
          </cell>
        </row>
        <row r="827">
          <cell r="A827" t="str">
            <v>SANTA BÁRBARA</v>
          </cell>
        </row>
        <row r="828">
          <cell r="A828" t="str">
            <v>SANTA BÁRBARA DE PINTO</v>
          </cell>
        </row>
        <row r="829">
          <cell r="A829" t="str">
            <v>SANTA CATALINA</v>
          </cell>
        </row>
        <row r="830">
          <cell r="A830" t="str">
            <v>SANTA FÉ DE ANTIOQUIA</v>
          </cell>
        </row>
        <row r="831">
          <cell r="A831" t="str">
            <v>SANTA HELENA DEL OPÓN</v>
          </cell>
        </row>
        <row r="832">
          <cell r="A832" t="str">
            <v>SANTA ISABEL</v>
          </cell>
        </row>
        <row r="833">
          <cell r="A833" t="str">
            <v>SANTA LUCÍA</v>
          </cell>
        </row>
        <row r="834">
          <cell r="A834" t="str">
            <v>SANTA MARÍA</v>
          </cell>
        </row>
        <row r="835">
          <cell r="A835" t="str">
            <v>SANTA MARTA</v>
          </cell>
        </row>
        <row r="836">
          <cell r="A836" t="str">
            <v>SANTA ROSA</v>
          </cell>
        </row>
        <row r="837">
          <cell r="A837" t="str">
            <v>SANTA ROSA DE CABAL</v>
          </cell>
        </row>
        <row r="838">
          <cell r="A838" t="str">
            <v>SANTA ROSA DE OSOS</v>
          </cell>
        </row>
        <row r="839">
          <cell r="A839" t="str">
            <v>SANTA ROSA DE VITERBO</v>
          </cell>
        </row>
        <row r="840">
          <cell r="A840" t="str">
            <v>SANTA ROSA DEL SUR</v>
          </cell>
        </row>
        <row r="841">
          <cell r="A841" t="str">
            <v>SANTA ROSALÍA</v>
          </cell>
        </row>
        <row r="842">
          <cell r="A842" t="str">
            <v>SANTA SOFÍA</v>
          </cell>
        </row>
        <row r="843">
          <cell r="A843" t="str">
            <v>SANTACRUZ</v>
          </cell>
        </row>
        <row r="844">
          <cell r="A844" t="str">
            <v>SANTANA</v>
          </cell>
        </row>
        <row r="845">
          <cell r="A845" t="str">
            <v>SANTANDER DE QUILICHAO</v>
          </cell>
        </row>
        <row r="846">
          <cell r="A846" t="str">
            <v>SANTIAGO</v>
          </cell>
        </row>
        <row r="847">
          <cell r="A847" t="str">
            <v>SANTIAGO DE TOLÚ</v>
          </cell>
        </row>
        <row r="848">
          <cell r="A848" t="str">
            <v>SANTO DOMINGO</v>
          </cell>
        </row>
        <row r="849">
          <cell r="A849" t="str">
            <v>SANTO TOMÁS</v>
          </cell>
        </row>
        <row r="850">
          <cell r="A850" t="str">
            <v>SANTUARIO</v>
          </cell>
        </row>
        <row r="851">
          <cell r="A851" t="str">
            <v>SAPUYES</v>
          </cell>
        </row>
        <row r="852">
          <cell r="A852" t="str">
            <v>SARAVENA</v>
          </cell>
        </row>
        <row r="853">
          <cell r="A853" t="str">
            <v>SARDINATA</v>
          </cell>
        </row>
        <row r="854">
          <cell r="A854" t="str">
            <v>SASAIMA</v>
          </cell>
        </row>
        <row r="855">
          <cell r="A855" t="str">
            <v>SATIVANORTE</v>
          </cell>
        </row>
        <row r="856">
          <cell r="A856" t="str">
            <v>SATIVASUR</v>
          </cell>
        </row>
        <row r="857">
          <cell r="A857" t="str">
            <v>SEGOVIA</v>
          </cell>
        </row>
        <row r="858">
          <cell r="A858" t="str">
            <v>SESQUILÉ</v>
          </cell>
        </row>
        <row r="859">
          <cell r="A859" t="str">
            <v>SEVILLA</v>
          </cell>
        </row>
        <row r="860">
          <cell r="A860" t="str">
            <v>SIACHOQUE</v>
          </cell>
        </row>
        <row r="861">
          <cell r="A861" t="str">
            <v>SIBATÉ</v>
          </cell>
        </row>
        <row r="862">
          <cell r="A862" t="str">
            <v>SIBUNDOY</v>
          </cell>
        </row>
        <row r="863">
          <cell r="A863" t="str">
            <v>SILOS</v>
          </cell>
        </row>
        <row r="864">
          <cell r="A864" t="str">
            <v>SILVANIA</v>
          </cell>
        </row>
        <row r="865">
          <cell r="A865" t="str">
            <v>SILVIA</v>
          </cell>
        </row>
        <row r="866">
          <cell r="A866" t="str">
            <v>SIMACOTA</v>
          </cell>
        </row>
        <row r="867">
          <cell r="A867" t="str">
            <v>SIMIJACA</v>
          </cell>
        </row>
        <row r="868">
          <cell r="A868" t="str">
            <v>SIMITÍ</v>
          </cell>
        </row>
        <row r="869">
          <cell r="A869" t="str">
            <v>SINCELEJO</v>
          </cell>
        </row>
        <row r="870">
          <cell r="A870" t="str">
            <v>SIPÍ</v>
          </cell>
        </row>
        <row r="871">
          <cell r="A871" t="str">
            <v>SITIONUEVO</v>
          </cell>
        </row>
        <row r="872">
          <cell r="A872" t="str">
            <v>SOACHA</v>
          </cell>
        </row>
        <row r="873">
          <cell r="A873" t="str">
            <v>SOATÁ</v>
          </cell>
        </row>
        <row r="874">
          <cell r="A874" t="str">
            <v>SOCHA</v>
          </cell>
        </row>
        <row r="875">
          <cell r="A875" t="str">
            <v>SOCORRO</v>
          </cell>
        </row>
        <row r="876">
          <cell r="A876" t="str">
            <v>SOCOTÁ</v>
          </cell>
        </row>
        <row r="877">
          <cell r="A877" t="str">
            <v>SOGAMOSO</v>
          </cell>
        </row>
        <row r="878">
          <cell r="A878" t="str">
            <v>SOLANO</v>
          </cell>
        </row>
        <row r="879">
          <cell r="A879" t="str">
            <v>SOLEDAD</v>
          </cell>
        </row>
        <row r="880">
          <cell r="A880" t="str">
            <v>SOLITA</v>
          </cell>
        </row>
        <row r="881">
          <cell r="A881" t="str">
            <v>SOMONDOCO</v>
          </cell>
        </row>
        <row r="882">
          <cell r="A882" t="str">
            <v>SONSÓN</v>
          </cell>
        </row>
        <row r="883">
          <cell r="A883" t="str">
            <v>SOPETRÁN</v>
          </cell>
        </row>
        <row r="884">
          <cell r="A884" t="str">
            <v>SOPLAVIENTO</v>
          </cell>
        </row>
        <row r="885">
          <cell r="A885" t="str">
            <v>SOPÓ</v>
          </cell>
        </row>
        <row r="886">
          <cell r="A886" t="str">
            <v>SORA</v>
          </cell>
        </row>
        <row r="887">
          <cell r="A887" t="str">
            <v>SORACÁ</v>
          </cell>
        </row>
        <row r="888">
          <cell r="A888" t="str">
            <v>SOTAQUIRÁ</v>
          </cell>
        </row>
        <row r="889">
          <cell r="A889" t="str">
            <v>SOTARA</v>
          </cell>
        </row>
        <row r="890">
          <cell r="A890" t="str">
            <v>SUAITA</v>
          </cell>
        </row>
        <row r="891">
          <cell r="A891" t="str">
            <v>SUAN</v>
          </cell>
        </row>
        <row r="892">
          <cell r="A892" t="str">
            <v>SUÁREZ</v>
          </cell>
        </row>
        <row r="893">
          <cell r="A893" t="str">
            <v>SUAZA</v>
          </cell>
        </row>
        <row r="894">
          <cell r="A894" t="str">
            <v>SUBACHOQUE</v>
          </cell>
        </row>
        <row r="895">
          <cell r="A895" t="str">
            <v>SUCRE</v>
          </cell>
        </row>
        <row r="896">
          <cell r="A896" t="str">
            <v>SUESCA</v>
          </cell>
        </row>
        <row r="897">
          <cell r="A897" t="str">
            <v>SUPATÁ</v>
          </cell>
        </row>
        <row r="898">
          <cell r="A898" t="str">
            <v>SUPÍA</v>
          </cell>
        </row>
        <row r="899">
          <cell r="A899" t="str">
            <v>SURATÁ</v>
          </cell>
        </row>
        <row r="900">
          <cell r="A900" t="str">
            <v>SUSA</v>
          </cell>
        </row>
        <row r="901">
          <cell r="A901" t="str">
            <v>SUSACÓN</v>
          </cell>
        </row>
        <row r="902">
          <cell r="A902" t="str">
            <v>SUTAMARCHÁN</v>
          </cell>
        </row>
        <row r="903">
          <cell r="A903" t="str">
            <v>SUTATAUSA</v>
          </cell>
        </row>
        <row r="904">
          <cell r="A904" t="str">
            <v>SUTATENZA</v>
          </cell>
        </row>
        <row r="905">
          <cell r="A905" t="str">
            <v>TABIO</v>
          </cell>
        </row>
        <row r="906">
          <cell r="A906" t="str">
            <v>TADÓ</v>
          </cell>
        </row>
        <row r="907">
          <cell r="A907" t="str">
            <v>TALAIGUA NUEVO</v>
          </cell>
        </row>
        <row r="908">
          <cell r="A908" t="str">
            <v>TAMALAMEQUE</v>
          </cell>
        </row>
        <row r="909">
          <cell r="A909" t="str">
            <v>TÁMARA</v>
          </cell>
        </row>
        <row r="910">
          <cell r="A910" t="str">
            <v>TAME</v>
          </cell>
        </row>
        <row r="911">
          <cell r="A911" t="str">
            <v>TÁMESIS</v>
          </cell>
        </row>
        <row r="912">
          <cell r="A912" t="str">
            <v>TAMINANGO</v>
          </cell>
        </row>
        <row r="913">
          <cell r="A913" t="str">
            <v>TANGUA</v>
          </cell>
        </row>
        <row r="914">
          <cell r="A914" t="str">
            <v>TARAIRA</v>
          </cell>
        </row>
        <row r="915">
          <cell r="A915" t="str">
            <v>TARAPACÁ</v>
          </cell>
        </row>
        <row r="916">
          <cell r="A916" t="str">
            <v>TARAZÁ</v>
          </cell>
        </row>
        <row r="917">
          <cell r="A917" t="str">
            <v>TARQUI</v>
          </cell>
        </row>
        <row r="918">
          <cell r="A918" t="str">
            <v>TARSO</v>
          </cell>
        </row>
        <row r="919">
          <cell r="A919" t="str">
            <v>TASCO</v>
          </cell>
        </row>
        <row r="920">
          <cell r="A920" t="str">
            <v>TAURAMENA</v>
          </cell>
        </row>
        <row r="921">
          <cell r="A921" t="str">
            <v>TAUSA</v>
          </cell>
        </row>
        <row r="922">
          <cell r="A922" t="str">
            <v>TELLO</v>
          </cell>
        </row>
        <row r="923">
          <cell r="A923" t="str">
            <v>TENA</v>
          </cell>
        </row>
        <row r="924">
          <cell r="A924" t="str">
            <v>TENERIFE</v>
          </cell>
        </row>
        <row r="925">
          <cell r="A925" t="str">
            <v>TENJO</v>
          </cell>
        </row>
        <row r="926">
          <cell r="A926" t="str">
            <v>TENZA</v>
          </cell>
        </row>
        <row r="927">
          <cell r="A927" t="str">
            <v>TEORAMA</v>
          </cell>
        </row>
        <row r="928">
          <cell r="A928" t="str">
            <v>TERUEL</v>
          </cell>
        </row>
        <row r="929">
          <cell r="A929" t="str">
            <v>TESALIA</v>
          </cell>
        </row>
        <row r="930">
          <cell r="A930" t="str">
            <v>TIBACUY</v>
          </cell>
        </row>
        <row r="931">
          <cell r="A931" t="str">
            <v>TIBANÁ</v>
          </cell>
        </row>
        <row r="932">
          <cell r="A932" t="str">
            <v>TIBASOSA</v>
          </cell>
        </row>
        <row r="933">
          <cell r="A933" t="str">
            <v>TIBIRITA</v>
          </cell>
        </row>
        <row r="934">
          <cell r="A934" t="str">
            <v>TIBÚ</v>
          </cell>
        </row>
        <row r="935">
          <cell r="A935" t="str">
            <v>TIERRALTA</v>
          </cell>
        </row>
        <row r="936">
          <cell r="A936" t="str">
            <v>TIMANÁ</v>
          </cell>
        </row>
        <row r="937">
          <cell r="A937" t="str">
            <v>TIMBÍO</v>
          </cell>
        </row>
        <row r="938">
          <cell r="A938" t="str">
            <v>TIMBIQUÍ</v>
          </cell>
        </row>
        <row r="939">
          <cell r="A939" t="str">
            <v>TINJACÁ</v>
          </cell>
        </row>
        <row r="940">
          <cell r="A940" t="str">
            <v>TIPACOQUE</v>
          </cell>
        </row>
        <row r="941">
          <cell r="A941" t="str">
            <v>TIQUISIO</v>
          </cell>
        </row>
        <row r="942">
          <cell r="A942" t="str">
            <v>TITIRIBÍ</v>
          </cell>
        </row>
        <row r="943">
          <cell r="A943" t="str">
            <v>TOCA</v>
          </cell>
        </row>
        <row r="944">
          <cell r="A944" t="str">
            <v>TOCAIMA</v>
          </cell>
        </row>
        <row r="945">
          <cell r="A945" t="str">
            <v>TOCANCIPÁ</v>
          </cell>
        </row>
        <row r="946">
          <cell r="A946" t="str">
            <v>TOGÜÍ</v>
          </cell>
        </row>
        <row r="947">
          <cell r="A947" t="str">
            <v>TOLEDO</v>
          </cell>
        </row>
        <row r="948">
          <cell r="A948" t="str">
            <v>TOLÚ VIEJO</v>
          </cell>
        </row>
        <row r="949">
          <cell r="A949" t="str">
            <v>TONA</v>
          </cell>
        </row>
        <row r="950">
          <cell r="A950" t="str">
            <v>TÓPAGA</v>
          </cell>
        </row>
        <row r="951">
          <cell r="A951" t="str">
            <v>TOPAIPÍ</v>
          </cell>
        </row>
        <row r="952">
          <cell r="A952" t="str">
            <v>TORIBÍO</v>
          </cell>
        </row>
        <row r="953">
          <cell r="A953" t="str">
            <v>TORO</v>
          </cell>
        </row>
        <row r="954">
          <cell r="A954" t="str">
            <v>TOTA</v>
          </cell>
        </row>
        <row r="955">
          <cell r="A955" t="str">
            <v>TOTORÓ</v>
          </cell>
        </row>
        <row r="956">
          <cell r="A956" t="str">
            <v>TRINIDAD</v>
          </cell>
        </row>
        <row r="957">
          <cell r="A957" t="str">
            <v>TRUJILLO</v>
          </cell>
        </row>
        <row r="958">
          <cell r="A958" t="str">
            <v>TUBARÁ</v>
          </cell>
        </row>
        <row r="959">
          <cell r="A959" t="str">
            <v>TUCHÍN</v>
          </cell>
        </row>
        <row r="960">
          <cell r="A960" t="str">
            <v>TULUÁ</v>
          </cell>
        </row>
        <row r="961">
          <cell r="A961" t="str">
            <v>TUNJA</v>
          </cell>
        </row>
        <row r="962">
          <cell r="A962" t="str">
            <v>TUNUNGUÁ</v>
          </cell>
        </row>
        <row r="963">
          <cell r="A963" t="str">
            <v>TÚQUERRES</v>
          </cell>
        </row>
        <row r="964">
          <cell r="A964" t="str">
            <v>TURBACO</v>
          </cell>
        </row>
        <row r="965">
          <cell r="A965" t="str">
            <v>TURBANÁ</v>
          </cell>
        </row>
        <row r="966">
          <cell r="A966" t="str">
            <v>TURBO</v>
          </cell>
        </row>
        <row r="967">
          <cell r="A967" t="str">
            <v>TURMEQUÉ</v>
          </cell>
        </row>
        <row r="968">
          <cell r="A968" t="str">
            <v>TUTA</v>
          </cell>
        </row>
        <row r="969">
          <cell r="A969" t="str">
            <v>TUTAZÁ</v>
          </cell>
        </row>
        <row r="970">
          <cell r="A970" t="str">
            <v>UBALÁ</v>
          </cell>
        </row>
        <row r="971">
          <cell r="A971" t="str">
            <v>UBAQUE</v>
          </cell>
        </row>
        <row r="972">
          <cell r="A972" t="str">
            <v>ULLOA</v>
          </cell>
        </row>
        <row r="973">
          <cell r="A973" t="str">
            <v>ÚMBITA</v>
          </cell>
        </row>
        <row r="974">
          <cell r="A974" t="str">
            <v>UNE</v>
          </cell>
        </row>
        <row r="975">
          <cell r="A975" t="str">
            <v>UNGUÍA</v>
          </cell>
        </row>
        <row r="976">
          <cell r="A976" t="str">
            <v>UNIÓN PANAMERICANA</v>
          </cell>
        </row>
        <row r="977">
          <cell r="A977" t="str">
            <v>URAMITA</v>
          </cell>
        </row>
        <row r="978">
          <cell r="A978" t="str">
            <v>URIBE</v>
          </cell>
        </row>
        <row r="979">
          <cell r="A979" t="str">
            <v>URIBIA</v>
          </cell>
        </row>
        <row r="980">
          <cell r="A980" t="str">
            <v>URRAO</v>
          </cell>
        </row>
        <row r="981">
          <cell r="A981" t="str">
            <v>URUMITA</v>
          </cell>
        </row>
        <row r="982">
          <cell r="A982" t="str">
            <v>USIACURÍ</v>
          </cell>
        </row>
        <row r="983">
          <cell r="A983" t="str">
            <v>ÚTICA</v>
          </cell>
        </row>
        <row r="984">
          <cell r="A984" t="str">
            <v>VALDIVIA</v>
          </cell>
        </row>
        <row r="985">
          <cell r="A985" t="str">
            <v>VALENCIA</v>
          </cell>
        </row>
        <row r="986">
          <cell r="A986" t="str">
            <v>VALLE DE SAN JOSÉ</v>
          </cell>
        </row>
        <row r="987">
          <cell r="A987" t="str">
            <v>VALLE DE SAN JUAN</v>
          </cell>
        </row>
        <row r="988">
          <cell r="A988" t="str">
            <v>VALLE DEL GUAMUEZ</v>
          </cell>
        </row>
        <row r="989">
          <cell r="A989" t="str">
            <v>VALLEDUPAR</v>
          </cell>
        </row>
        <row r="990">
          <cell r="A990" t="str">
            <v>VALPARAÍSO</v>
          </cell>
        </row>
        <row r="991">
          <cell r="A991" t="str">
            <v>VEGACHÍ</v>
          </cell>
        </row>
        <row r="992">
          <cell r="A992" t="str">
            <v>VÉLEZ</v>
          </cell>
        </row>
        <row r="993">
          <cell r="A993" t="str">
            <v>VENADILLO</v>
          </cell>
        </row>
        <row r="994">
          <cell r="A994" t="str">
            <v>VENECIA</v>
          </cell>
        </row>
        <row r="995">
          <cell r="A995" t="str">
            <v>VENTAQUEMADA</v>
          </cell>
        </row>
        <row r="996">
          <cell r="A996" t="str">
            <v>VERGARA</v>
          </cell>
        </row>
        <row r="997">
          <cell r="A997" t="str">
            <v>VERSALLES</v>
          </cell>
        </row>
        <row r="998">
          <cell r="A998" t="str">
            <v>VETAS</v>
          </cell>
        </row>
        <row r="999">
          <cell r="A999" t="str">
            <v>VIANÍ</v>
          </cell>
        </row>
        <row r="1000">
          <cell r="A1000" t="str">
            <v>VICTORIA</v>
          </cell>
        </row>
        <row r="1001">
          <cell r="A1001" t="str">
            <v>VIGÍA DEL FUERTE</v>
          </cell>
        </row>
        <row r="1002">
          <cell r="A1002" t="str">
            <v>VIJES</v>
          </cell>
        </row>
        <row r="1003">
          <cell r="A1003" t="str">
            <v>VILLA CARO</v>
          </cell>
        </row>
        <row r="1004">
          <cell r="A1004" t="str">
            <v>VILLA DE LEYVA</v>
          </cell>
        </row>
        <row r="1005">
          <cell r="A1005" t="str">
            <v>VILLA DE SAN DIEGO DE UBATÉ</v>
          </cell>
        </row>
        <row r="1006">
          <cell r="A1006" t="str">
            <v>VILLA DEL ROSARIO</v>
          </cell>
        </row>
        <row r="1007">
          <cell r="A1007" t="str">
            <v>VILLA RICA</v>
          </cell>
        </row>
        <row r="1008">
          <cell r="A1008" t="str">
            <v>VILLAGARZÓN</v>
          </cell>
        </row>
        <row r="1009">
          <cell r="A1009" t="str">
            <v>VILLAGÓMEZ</v>
          </cell>
        </row>
        <row r="1010">
          <cell r="A1010" t="str">
            <v>VILLAHERMOSA</v>
          </cell>
        </row>
        <row r="1011">
          <cell r="A1011" t="str">
            <v>VILLAMARÍA</v>
          </cell>
        </row>
        <row r="1012">
          <cell r="A1012" t="str">
            <v>VILLANUEVA</v>
          </cell>
        </row>
        <row r="1013">
          <cell r="A1013" t="str">
            <v>VILLAPINZÓN</v>
          </cell>
        </row>
        <row r="1014">
          <cell r="A1014" t="str">
            <v>VILLARRICA</v>
          </cell>
        </row>
        <row r="1015">
          <cell r="A1015" t="str">
            <v>VILLAVICENCIO</v>
          </cell>
        </row>
        <row r="1016">
          <cell r="A1016" t="str">
            <v>VILLAVIEJA</v>
          </cell>
        </row>
        <row r="1017">
          <cell r="A1017" t="str">
            <v>VILLETA</v>
          </cell>
        </row>
        <row r="1018">
          <cell r="A1018" t="str">
            <v>VIOTÁ</v>
          </cell>
        </row>
        <row r="1019">
          <cell r="A1019" t="str">
            <v>VIRACACHÁ</v>
          </cell>
        </row>
        <row r="1020">
          <cell r="A1020" t="str">
            <v>VISTAHERMOSA</v>
          </cell>
        </row>
        <row r="1021">
          <cell r="A1021" t="str">
            <v>VITERBO</v>
          </cell>
        </row>
        <row r="1022">
          <cell r="A1022" t="str">
            <v>YACOPÍ</v>
          </cell>
        </row>
        <row r="1023">
          <cell r="A1023" t="str">
            <v>YACUANQUER</v>
          </cell>
        </row>
        <row r="1024">
          <cell r="A1024" t="str">
            <v>YAGUARÁ</v>
          </cell>
        </row>
        <row r="1025">
          <cell r="A1025" t="str">
            <v>YALÍ</v>
          </cell>
        </row>
        <row r="1026">
          <cell r="A1026" t="str">
            <v>YARUMAL</v>
          </cell>
        </row>
        <row r="1027">
          <cell r="A1027" t="str">
            <v>YAVARATÉ</v>
          </cell>
        </row>
        <row r="1028">
          <cell r="A1028" t="str">
            <v>YOLOMBÓ</v>
          </cell>
        </row>
        <row r="1029">
          <cell r="A1029" t="str">
            <v>YONDÓ</v>
          </cell>
        </row>
        <row r="1030">
          <cell r="A1030" t="str">
            <v>YOPAL</v>
          </cell>
        </row>
        <row r="1031">
          <cell r="A1031" t="str">
            <v>YOTOCO</v>
          </cell>
        </row>
        <row r="1032">
          <cell r="A1032" t="str">
            <v>YUMBO</v>
          </cell>
        </row>
        <row r="1033">
          <cell r="A1033" t="str">
            <v>ZAMBRANO</v>
          </cell>
        </row>
        <row r="1034">
          <cell r="A1034" t="str">
            <v>ZAPATOCA</v>
          </cell>
        </row>
        <row r="1035">
          <cell r="A1035" t="str">
            <v>ZAPAYÁN</v>
          </cell>
        </row>
        <row r="1036">
          <cell r="A1036" t="str">
            <v>ZARAGOZA</v>
          </cell>
        </row>
        <row r="1037">
          <cell r="A1037" t="str">
            <v>ZARZAL</v>
          </cell>
        </row>
        <row r="1038">
          <cell r="A1038" t="str">
            <v>ZETAQUIRA</v>
          </cell>
        </row>
        <row r="1039">
          <cell r="A1039" t="str">
            <v>ZIPACÓN</v>
          </cell>
        </row>
        <row r="1040">
          <cell r="A1040" t="str">
            <v>ZIPAQUIRÁ</v>
          </cell>
        </row>
        <row r="1041">
          <cell r="A1041" t="str">
            <v>ZONA BANANERA</v>
          </cell>
        </row>
      </sheetData>
      <sheetData sheetId="22">
        <row r="2">
          <cell r="A2" t="str">
            <v>ECONOMIA</v>
          </cell>
        </row>
        <row r="3">
          <cell r="A3" t="str">
            <v>EFICACIA</v>
          </cell>
        </row>
        <row r="4">
          <cell r="A4" t="str">
            <v>EFICIENCIA</v>
          </cell>
        </row>
        <row r="5">
          <cell r="A5" t="str">
            <v>EQUIDAD</v>
          </cell>
        </row>
        <row r="6">
          <cell r="A6" t="str">
            <v>SOSTENIBILIDAD AMBIENTAL</v>
          </cell>
        </row>
        <row r="7">
          <cell r="A7" t="str">
            <v>VALORACIÓN DE COSTOS AMBIENTALES</v>
          </cell>
        </row>
      </sheetData>
      <sheetData sheetId="23">
        <row r="2">
          <cell r="A2" t="str">
            <v>COMITÉ DIRECTIVO SIAC</v>
          </cell>
        </row>
        <row r="3">
          <cell r="A3" t="str">
            <v>Coordinador  Grupo de Gobernanza y Fortalecimiento</v>
          </cell>
        </row>
        <row r="4">
          <cell r="A4" t="str">
            <v>Coordinador Grupo de Conceptos y normatividad</v>
          </cell>
        </row>
        <row r="5">
          <cell r="A5" t="str">
            <v>Coordinador Grupo de Gestión Documental</v>
          </cell>
        </row>
        <row r="6">
          <cell r="A6" t="str">
            <v>Coordinador Grupo de Procesos Judiciales</v>
          </cell>
        </row>
        <row r="7">
          <cell r="A7" t="str">
            <v>Coordinador grupo de seguimiento, planeación y politícas</v>
          </cell>
        </row>
        <row r="8">
          <cell r="A8" t="str">
            <v>Coordinador Grupo de Sistemas</v>
          </cell>
        </row>
        <row r="9">
          <cell r="A9" t="str">
            <v>Coordinador Grupo Planificación de Cuencas</v>
          </cell>
        </row>
        <row r="10">
          <cell r="A10" t="str">
            <v>Coordinador Presupuesto</v>
          </cell>
        </row>
        <row r="11">
          <cell r="A11" t="str">
            <v>COORDINADOR PROYECTO UE</v>
          </cell>
        </row>
        <row r="12">
          <cell r="A12" t="str">
            <v>Coordinador SGR</v>
          </cell>
        </row>
        <row r="13">
          <cell r="A13" t="str">
            <v>Coordinador Sistema Integrado de Gestión</v>
          </cell>
        </row>
        <row r="14">
          <cell r="A14" t="str">
            <v>Coordinadora Grupo Administración del Recurso Hídrico</v>
          </cell>
        </row>
        <row r="15">
          <cell r="A15" t="str">
            <v>Coordinadora Grupo de Contratos</v>
          </cell>
        </row>
        <row r="16">
          <cell r="A16" t="str">
            <v>Coordinadora Grupo de Control Interno Disciplinario</v>
          </cell>
        </row>
        <row r="17">
          <cell r="A17" t="str">
            <v>Coordinadora Grupo de Talento Humano</v>
          </cell>
        </row>
        <row r="18">
          <cell r="A18" t="str">
            <v>Coordinadora Grupo de Tesorería, Presupuesto, Cuentas y Contabilidad</v>
          </cell>
        </row>
        <row r="19">
          <cell r="A19" t="str">
            <v>Despacho Dirección</v>
          </cell>
        </row>
        <row r="20">
          <cell r="A20" t="str">
            <v>EQUIPO DE TRABAJO ONVS</v>
          </cell>
        </row>
        <row r="21">
          <cell r="A21" t="str">
            <v>EQUIPO GCPNV</v>
          </cell>
        </row>
        <row r="22">
          <cell r="A22" t="str">
            <v>Grupo de Gestión de Biodiversidad</v>
          </cell>
        </row>
        <row r="23">
          <cell r="A23" t="str">
            <v>Grupo de Gestión Integral Bosques y Reservas Forestales Nacional</v>
          </cell>
        </row>
        <row r="24">
          <cell r="A24" t="str">
            <v>Grupo de Recursos Genéticos</v>
          </cell>
        </row>
        <row r="25">
          <cell r="A25" t="str">
            <v>Grupo Gestión del Riesgo</v>
          </cell>
        </row>
        <row r="26">
          <cell r="A26" t="str">
            <v>Grupo Manejo de Información Ambiental Geográfica</v>
          </cell>
        </row>
        <row r="27">
          <cell r="A27" t="str">
            <v>Grupo SINA</v>
          </cell>
        </row>
        <row r="28">
          <cell r="A28" t="str">
            <v>Jefe Dirección Asuntos Marinos Costeros y Recursos Acuáticos</v>
          </cell>
        </row>
        <row r="29">
          <cell r="A29" t="str">
            <v>Jefe Dirección Cambio Climático</v>
          </cell>
        </row>
        <row r="30">
          <cell r="A30" t="str">
            <v>Jefe Dirección de Asuntos Ambientales Sectorial y Urbana</v>
          </cell>
        </row>
        <row r="31">
          <cell r="A31" t="str">
            <v>Jefe Dirección de Bosques, Biodiversidad y Servicios Eco Sistémicos</v>
          </cell>
        </row>
        <row r="32">
          <cell r="A32" t="str">
            <v>Jefe Dirección General de Ordenamiento Ambiental Territorial</v>
          </cell>
        </row>
        <row r="33">
          <cell r="A33" t="str">
            <v>Jefe Dirección Gestión Integral del Recurso Hídrico</v>
          </cell>
        </row>
        <row r="34">
          <cell r="A34" t="str">
            <v>Jefe Oficina Asesora de Planeación</v>
          </cell>
        </row>
        <row r="35">
          <cell r="A35" t="str">
            <v>Jefe Oficina Asesora Jurídica 
Coordinador Grupo de Procesos Judiciales</v>
          </cell>
        </row>
        <row r="36">
          <cell r="A36" t="str">
            <v>Jefe Oficina de Asuntos Internacionales</v>
          </cell>
        </row>
        <row r="37">
          <cell r="A37" t="str">
            <v>Jefe Oficina de Comunicaciones</v>
          </cell>
        </row>
        <row r="38">
          <cell r="A38" t="str">
            <v>Jefe Oficina de Control Interno</v>
          </cell>
        </row>
        <row r="39">
          <cell r="A39" t="str">
            <v>Jefe Oficina Negocios Verdes y Sostenibles</v>
          </cell>
        </row>
        <row r="40">
          <cell r="A40" t="str">
            <v>Jefe Oficina Secretaria General</v>
          </cell>
        </row>
        <row r="41">
          <cell r="A41" t="str">
            <v>Jefe Oficina Tecnologías de Información y Comunicación</v>
          </cell>
        </row>
        <row r="42">
          <cell r="A42" t="str">
            <v>Jefe Oficina Viceministerio</v>
          </cell>
        </row>
        <row r="43">
          <cell r="A43" t="str">
            <v>Jefe Subdirección de Educación y Participación</v>
          </cell>
        </row>
        <row r="44">
          <cell r="A44" t="str">
            <v>Subdirector Administrativo y Financiero</v>
          </cell>
        </row>
      </sheetData>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C DCC 2017"/>
      <sheetName val="Objetivo Nacional"/>
      <sheetName val="Estrategia Nacional"/>
      <sheetName val="Objetivo Sectorial"/>
      <sheetName val="Estrategia Sectorial"/>
      <sheetName val="Linea de Gestion"/>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15.Julio.2015"/>
    </sheetNames>
    <sheetDataSet>
      <sheetData sheetId="0"/>
      <sheetData sheetId="1"/>
      <sheetData sheetId="2"/>
      <sheetData sheetId="3"/>
      <sheetData sheetId="4">
        <row r="2">
          <cell r="A2" t="str">
            <v>1.1 Impulsar la transformación de sectores hacia sendas más eficientes y de bajo carbono</v>
          </cell>
        </row>
      </sheetData>
      <sheetData sheetId="5">
        <row r="2">
          <cell r="A2" t="str">
            <v>No Aplica</v>
          </cell>
        </row>
      </sheetData>
      <sheetData sheetId="6"/>
      <sheetData sheetId="7">
        <row r="2">
          <cell r="A2" t="str">
            <v>DOCUMENTO</v>
          </cell>
        </row>
      </sheetData>
      <sheetData sheetId="8">
        <row r="2">
          <cell r="A2" t="str">
            <v>ADMINISTRACIÓN DE RECURSOS FONAM POR LA EXPEDICIÓN DE PERMISOS CITES DE IMPORTACIÓN, EXPORTACIÓN Y REEXPORTACIÓN, A NIVEL NACIONAL</v>
          </cell>
        </row>
      </sheetData>
      <sheetData sheetId="9">
        <row r="2">
          <cell r="A2" t="str">
            <v>NO APLICA</v>
          </cell>
        </row>
        <row r="3">
          <cell r="A3" t="str">
            <v>Actualización los términos de referencia para la realización del Diagnóstico Ambiental de Alternativas (DAA) y Estudios de Impacto Ambiental (EIA) de proyectos estratégicos</v>
          </cell>
        </row>
        <row r="4">
          <cell r="A4" t="str">
            <v>Actualización y desarrollo de normas, protocolos e incentivos para la reducción de las emisiones atmosféricas</v>
          </cell>
        </row>
        <row r="5">
          <cell r="A5" t="str">
            <v xml:space="preserve">Adopción de estrategias para incrementar las compras públicas sostenibles. </v>
          </cell>
        </row>
        <row r="6">
          <cell r="A6" t="str">
            <v>Adopción del Estatuto de Zonificación de uso adecuado del territorio</v>
          </cell>
        </row>
        <row r="7">
          <cell r="A7" t="str">
            <v>Adopción e  implementación  del Programa Nacional de Aguas Subterráneas</v>
          </cell>
        </row>
        <row r="8">
          <cell r="A8" t="str">
            <v>Adopción e  implementación del Programa Nacional de Monitoreo del Recurso Hídrico y fortalecer la Red de Monitoreo de la Calidad de aguas marinas y costeras (REDCAM);</v>
          </cell>
        </row>
        <row r="9">
          <cell r="A9" t="str">
            <v>Ajuste de los procedimientos y manuales usados en la evaluación de EIA con lineamientos de buenas prácticas de la OECD</v>
          </cell>
        </row>
        <row r="10">
          <cell r="A10" t="str">
            <v>Ampliación de áreas protegidas en zonas de ecosistemas subrepresentados</v>
          </cell>
        </row>
        <row r="11">
          <cell r="A11" t="str">
            <v xml:space="preserve">Análisis de los impactos de los fenómenos climáticos en ecosistemas estratégicos (entidades del SINA). </v>
          </cell>
        </row>
        <row r="12">
          <cell r="A12" t="str">
            <v>Analisis de los impactos del cambio climático en los bosques del país y su interacción con las transformaciones de origen antrópico, en el marco del Programa Forestal Nacional (IDEAM)</v>
          </cell>
        </row>
        <row r="13">
          <cell r="A13" t="str">
            <v>Analisis de mecanismos para ampliar la representatividad de diversos actores en los órganos directivos de las mismas</v>
          </cell>
        </row>
        <row r="14">
          <cell r="A14" t="str">
            <v>Apoyo a la consolidación de instancias de planificación regional y subregional (áreas metropolitanas, ciudad-región, regiones urbanas)</v>
          </cell>
        </row>
        <row r="15">
          <cell r="A15" t="str">
            <v xml:space="preserve">Apoyo a los municipios en la incorporación de criterios y acciones que disminuyan los impactos del cambio climático en las fases de evaluación, diagnóstico, formulación y actualización de los POT. </v>
          </cell>
        </row>
        <row r="16">
          <cell r="A16" t="str">
            <v>Articulación de instrumentos normativos relacionados con la gestión del suelo</v>
          </cell>
        </row>
        <row r="17">
          <cell r="A17" t="str">
            <v>Articulación del Plan Nacional de Adaptación al Cambio Climático (PNACC), la Estrategia de Desarrollo bajo en Carbono (ECDBC) y la Estrategia REDD+</v>
          </cell>
        </row>
        <row r="18">
          <cell r="A18" t="str">
            <v>Categorización de las  especies de fauna y flora silvestres</v>
          </cell>
        </row>
        <row r="19">
          <cell r="A19" t="str">
            <v>Conformación de un Comité de Seguimiento para determinar el avance en la implementación de las recomendaciones e instrumentos de la OCDE</v>
          </cell>
        </row>
        <row r="20">
          <cell r="A20" t="str">
            <v xml:space="preserve">Consolidación de la Evaluación Ambiental Estratégica (EAE) como instrumento de planificación sectorial y de toma de decisiones. </v>
          </cell>
        </row>
        <row r="21">
          <cell r="A21" t="str">
            <v>Consolidación de las cuentas nacionales ambientales (Comité Nacional de Cuentas Ambientales y formulación de las cuentas del agua, bosque y capital natural)</v>
          </cell>
        </row>
        <row r="22">
          <cell r="A22" t="str">
            <v>Consolidación del Sistema de Información Ambiental (SIAC) consolidar el Sistema de Información Ambiental (SIAC) (interoperabilidad de los subsistemas, consulta de bases de datos, una estrategia de comunicación, geo-portal, programa nacional de monitoreo d</v>
          </cell>
        </row>
        <row r="23">
          <cell r="A23" t="str">
            <v>Consolidación del sistema de monitoreo de bosques y carbono</v>
          </cell>
        </row>
        <row r="24">
          <cell r="A24" t="str">
            <v>Coordinación con el MVCT, los procesos de acompañamiento a entidades territoriales para fortalecer la incorporación del análisis de riesgo en los Planes de Ordenamiento Territorial</v>
          </cell>
        </row>
        <row r="25">
          <cell r="A25" t="str">
            <v xml:space="preserve">Creación del Fondo Nacional de Cambio Climático </v>
          </cell>
        </row>
        <row r="26">
          <cell r="A26" t="str">
            <v>Cumplmiento de las convenciones internacionales ratificadas por el país en la materia</v>
          </cell>
        </row>
        <row r="27">
          <cell r="A27" t="str">
            <v>Definición de estrategias de solución de conflictos</v>
          </cell>
        </row>
        <row r="28">
          <cell r="A28" t="str">
            <v>Definición de zonas amortiguadoras</v>
          </cell>
        </row>
        <row r="29">
          <cell r="A29" t="str">
            <v>Desarrollo de alianzas con los sectores productivos del país haciendo énfasis en el mejoramiento de los medios de vida en el campo</v>
          </cell>
        </row>
        <row r="30">
          <cell r="A30" t="str">
            <v>Desarrollo de estudios de Impactos Económicos del Cambio Climático del DNP</v>
          </cell>
        </row>
        <row r="31">
          <cell r="A31" t="str">
            <v>Desarrollo de la estrategia integral de saneamiento del río Bogotá</v>
          </cell>
        </row>
        <row r="32">
          <cell r="A32" t="str">
            <v>Desarrollo de los ajustes normativos necesarios para la implementación de la Política Nacional para la Gestión Integral del Recurso Hídrico</v>
          </cell>
        </row>
        <row r="33">
          <cell r="A33" t="str">
            <v>Desarrollo de procesos de monitoreo y seguimiento a la calidad de los suelos</v>
          </cell>
        </row>
        <row r="34">
          <cell r="A34" t="str">
            <v>Desarrollo de productos financieros  con el sector privado para su involucramiento en los temas de financiamiento climático</v>
          </cell>
        </row>
        <row r="35">
          <cell r="A35" t="str">
            <v>Desarrollo de programas orientados a implementar buenas prácticas ambientales y de manufactura, sustitución de insumos y materias primas, y reconversión  tecnológica</v>
          </cell>
        </row>
        <row r="36">
          <cell r="A36" t="str">
            <v>Desarrollo de un marco legal, institucional y técnico que permita la gestión coordinada de los riesgos a la salud y el medio ambiente relacionados con las sustancias químicas</v>
          </cell>
        </row>
        <row r="37">
          <cell r="A37" t="str">
            <v>Desarrollo de un programa nacional de regulación hídrica en cuencas prioritarias con problemas de abastecimiento</v>
          </cell>
        </row>
        <row r="38">
          <cell r="A38" t="str">
            <v xml:space="preserve">Desarrollo de un programa nacional para la prevención, mitigación y control de la erosión costera </v>
          </cell>
        </row>
        <row r="39">
          <cell r="A39" t="str">
            <v>Diseño  y puesta en marcha el sistema de monitoreo, evaluación y reporte de cambio climático</v>
          </cell>
        </row>
        <row r="40">
          <cell r="A40" t="str">
            <v>Diseño de herramientas de conocimiento del riesgo por contaminación del aire</v>
          </cell>
        </row>
        <row r="41">
          <cell r="A41" t="str">
            <v xml:space="preserve">Diseño de una estrategia para la educación, cultura y participación, que favorezca la generación de alianzas con los actores sociales, étnico territoriales, sectoriales e institucionales para una efectiva gestión ambiental del territorio. </v>
          </cell>
        </row>
        <row r="42">
          <cell r="A42" t="str">
            <v>Diseño e implementación de un sistema de evaluación y desempeño de las Corporaciones.</v>
          </cell>
        </row>
        <row r="43">
          <cell r="A43" t="str">
            <v>Ejecución de la Estrategia de Corresponsabilidad Social en la lucha contra Incendios Forestales</v>
          </cell>
        </row>
        <row r="44">
          <cell r="A44" t="str">
            <v>Ejecución de programas de producción sostenible que además de reducir la deforestación, reduzcan las emisiones de GEI y la degradación ambiental</v>
          </cell>
        </row>
        <row r="45">
          <cell r="A45" t="str">
            <v>Ejecución de programas orientados a modificar los patrones de producción y consumo hacia la sostenibilidad</v>
          </cell>
        </row>
        <row r="46">
          <cell r="A46" t="str">
            <v>Ejecución de programas y proyectos regionales y locales de restauración</v>
          </cell>
        </row>
        <row r="47">
          <cell r="A47" t="str">
            <v>Ejecución del Programa de Cultura del Agua, Participación y Manejo de Conflictos relacionados con el recurso hídrico</v>
          </cell>
        </row>
        <row r="48">
          <cell r="A48" t="str">
            <v>Elaboración de 6 mapas de amenaza por inundación y 10 mapas de amenaza por crecientes súbitas por parte del IDEAM.</v>
          </cell>
        </row>
        <row r="49">
          <cell r="A49" t="str">
            <v>Elaboración de las Evaluaciones Regionales del Agua (ERA</v>
          </cell>
        </row>
        <row r="50">
          <cell r="A50" t="str">
            <v>Elaboración y apoyo técnico en la interpretación de escenarios de cambio climático nacionales y regionales, bajo el liderazgo del IDEAM.</v>
          </cell>
        </row>
        <row r="51">
          <cell r="A51" t="str">
            <v xml:space="preserve">Elaboración y socialización de la Estructura Ecológica Principal </v>
          </cell>
        </row>
        <row r="52">
          <cell r="A52" t="str">
            <v>Establecimiento de Acuerdos regionales para el uso sostenible, la preservación y la restauración de ecosistemas estratégicos como los páramos, manglares, arrecifes de coral, humedales y el bosque seco tropical</v>
          </cell>
        </row>
        <row r="53">
          <cell r="A53" t="str">
            <v>Establecimiento de estrategias de conservación ex situ a nivel local</v>
          </cell>
        </row>
        <row r="54">
          <cell r="A54" t="str">
            <v>Establecimiento de incentivos en los diferentes eslabones de la cadena para prevenir la generación de residuos y fomentar el reciclaje</v>
          </cell>
        </row>
        <row r="55">
          <cell r="A55" t="str">
            <v>Establecimiento de los objetivos de calidad de aguas y sedimentos marinos y los criterios y límites permisibles para los vertimientos al mar.</v>
          </cell>
        </row>
        <row r="56">
          <cell r="A56" t="str">
            <v>Establecimiento de políticas e instrumentos para la prevención y control de la contaminación por ruido</v>
          </cell>
        </row>
        <row r="57">
          <cell r="A57" t="str">
            <v>Establecimiento de un registro nacional único de consultores certificados para la elaboración de los instrumentos de evaluación, incluyendo los Planes de Manejo Ambiental (PMA), el DAA y el EIA</v>
          </cell>
        </row>
        <row r="58">
          <cell r="A58" t="str">
            <v>Establecimiento de un sistema de monitoreo del flujo de recursos públicos y privados en materia de cambio climático.</v>
          </cell>
        </row>
        <row r="59">
          <cell r="A59" t="str">
            <v>Establecimiento del Registro de Emisión y Transferencia de Contaminantes (RETC) en concordancia con las mejores prácticas internacionales</v>
          </cell>
        </row>
        <row r="60">
          <cell r="A60" t="str">
            <v>Evaluación de mecanismos regulatorios y de mercado que propicie el desarrollo de estas actividades</v>
          </cell>
        </row>
        <row r="61">
          <cell r="A61" t="str">
            <v>Evaluación y manejo del riesgo a la salud y el ambiente de las sustancias químicas, incluidos los químicos industriales</v>
          </cell>
        </row>
        <row r="62">
          <cell r="A62" t="str">
            <v>Expedición de una ley general para la gestión integral de residuos con énfasis en prevención de la generación, el aprovechamiento, la valorización y el fortalecimiento institucional</v>
          </cell>
        </row>
        <row r="63">
          <cell r="A63" t="str">
            <v>Formulación de un plan nacional para la gestión integral de residuos (MADS-MAVCT-DNP)</v>
          </cell>
        </row>
        <row r="64">
          <cell r="A64" t="str">
            <v>Formulación de un proyecto de Ley de Cambio Climático que incluya los mecanismos de coordinación interinstitucional.</v>
          </cell>
        </row>
        <row r="65">
          <cell r="A65" t="str">
            <v>Formulación de una agenda de investigación ambiental, innovación y cambio climático integrada al Sistema de Ciencia, Tecnología e Innovación.</v>
          </cell>
        </row>
        <row r="66">
          <cell r="A66" t="str">
            <v>Formulación e implementación de los Planes de Manejo Ambiental de Acuíferos y los Planes de Manejo Ambiental de Microcuencas</v>
          </cell>
        </row>
        <row r="67">
          <cell r="A67" t="str">
            <v>Formulación e implementación de los Planes de Ordenación y Manejo de Cuencas (POMCA)</v>
          </cell>
        </row>
        <row r="68">
          <cell r="A68" t="str">
            <v>Formulación e implementación de los Planes de Ordenación y Manejo Integrado de las Unidades Ambientales Costeras (POMIUAC)</v>
          </cell>
        </row>
        <row r="69">
          <cell r="A69" t="str">
            <v>Formulación e implementación de los Planes de Ordenamiento del Recurso Hídrico (PORH)</v>
          </cell>
        </row>
        <row r="70">
          <cell r="A70" t="str">
            <v>Formulación e implementación de los Planes Estratégicos de Macrocuencas para Magdalena-Cauca, Caribe, Pacífico, Orinoco y Amazonasy la puesta en marcha de sus Consejos Ambientales Regionales</v>
          </cell>
        </row>
        <row r="71">
          <cell r="A71" t="str">
            <v>Formulación y adopción de una política integrada  para la gestión de las zonas marinas, costeras e insulares del país</v>
          </cell>
        </row>
        <row r="72">
          <cell r="A72" t="str">
            <v>Formulación y orientación de  la implementación de la Estrategia Nacional de Financiamiento Climático</v>
          </cell>
        </row>
        <row r="73">
          <cell r="A73" t="str">
            <v>Fortalecimiento de la capacidad de las autoridades ambientales regionales para orientar a los actores dentro de su jurisdicción en la identificación de medidas de adaptación basada en ecosistemas</v>
          </cell>
        </row>
        <row r="74">
          <cell r="A74" t="str">
            <v>Fortalecimiento de la capacidad regional y se fomentará el reciclaje en el ámbito municipal y distrital</v>
          </cell>
        </row>
        <row r="75">
          <cell r="A75" t="str">
            <v>Fortalecimiento de la coordinación con las autoridades territoriales</v>
          </cell>
        </row>
        <row r="76">
          <cell r="A76" t="str">
            <v>Fortalecimiento de la gobernanza forestal y de la capacidad regional para la administración de Zonas de Reserva Forestal en el país</v>
          </cell>
        </row>
        <row r="77">
          <cell r="A77" t="str">
            <v>Fortalecimiento de la implementación de las tasas por utilización de aguas y las tasas retributivas por vertimientos puntuales</v>
          </cell>
        </row>
        <row r="78">
          <cell r="A78" t="str">
            <v>Fortalecimiento de las capacidades de los institutos de investigación del SINA y de Parques Nacionales Naturales para aportar en el proceso de toma de decisiones.</v>
          </cell>
        </row>
        <row r="79">
          <cell r="A79" t="str">
            <v xml:space="preserve">Fortalecimiento de los procesos de evaluación, control y seguimiento de la calidad del agua y vertimientos a cuerpos de agua continental, marina y costera; </v>
          </cell>
        </row>
        <row r="80">
          <cell r="A80" t="str">
            <v>Fortalecimiento de los procesos de participación ciudadana</v>
          </cell>
        </row>
        <row r="81">
          <cell r="A81" t="str">
            <v>Fortalecimiento de los Sistemas de Áreas Protegidas Regionales y Departamentales</v>
          </cell>
        </row>
        <row r="82">
          <cell r="A82" t="str">
            <v>Fortalecimiento del Comité de Asuntos Internacionales como instancia de coordinación interinstitucional y orientación estratégica en materia de política exterior en cambio climático,</v>
          </cell>
        </row>
        <row r="83">
          <cell r="A83" t="str">
            <v>Fortalecimiento del Comité de Gestión Financiera para el cambio climático</v>
          </cell>
        </row>
        <row r="84">
          <cell r="A84" t="str">
            <v>Fortalecimiento del IDEAM para adelantar las acciones de  modelación del clima y el análisis de sus implicaciones a nivel territorial</v>
          </cell>
        </row>
        <row r="85">
          <cell r="A85" t="str">
            <v>Fortalecimiento del marco de política para la gestión de prevención, preparación y respuesta ante los accidentes químicos</v>
          </cell>
        </row>
        <row r="86">
          <cell r="A86" t="str">
            <v>Fortalecimiento del rol de las entidades del SINA para identificar los contaminantes, sus fuentes y llevar el registro de emisiones</v>
          </cell>
        </row>
        <row r="87">
          <cell r="A87" t="str">
            <v>Fortalecimiento del seguimiento y control por parte de las autoridades ambientales a los diferentes actores involucrados</v>
          </cell>
        </row>
        <row r="88">
          <cell r="A88" t="str">
            <v xml:space="preserve">Fortalecimiento del sistema de monitoreo y de alertas tempranas del IDEAM </v>
          </cell>
        </row>
        <row r="89">
          <cell r="A89" t="str">
            <v xml:space="preserve">Fortalecimiento del Sistema Nacional de Bioseguridad </v>
          </cell>
        </row>
        <row r="90">
          <cell r="A90" t="str">
            <v>Fortalecimiento por parte del MADS y el IDEAM, la herramienta web para la toma de decisiones en adaptación a nivel nacional, regional y local y, diseñar herramientas de comunicación, capacitación, sensibilización y formación en cambio climático</v>
          </cell>
        </row>
        <row r="91">
          <cell r="A91" t="str">
            <v>Fortalecimiento y puesta en marcha el Centro Nacional de Modelación Hidrometeorológica a cargo del IDEAM</v>
          </cell>
        </row>
        <row r="92">
          <cell r="A92" t="str">
            <v>Garantia de la incorporación de principios ambientales en la gestión del suelo y en los planes y programas de vivienda</v>
          </cell>
        </row>
        <row r="93">
          <cell r="A93" t="str">
            <v>Generación de alternativas productivas basadas en el uso sostenible de la biodiversidad</v>
          </cell>
        </row>
        <row r="94">
          <cell r="A94" t="str">
            <v>Generación de un portafolio de medidas para la apropiación del financiamiento climático en el sector público</v>
          </cell>
        </row>
        <row r="95">
          <cell r="A95" t="str">
            <v xml:space="preserve">Implementación de la Estrategia de Comunicación, Educación, Sensibilización y Formación al público sobre cambio climático </v>
          </cell>
        </row>
        <row r="96">
          <cell r="A96" t="str">
            <v>Implementación de la estrategia de sostenibilidad financiera para la gestión integral del recurso hídrico</v>
          </cell>
        </row>
        <row r="97">
          <cell r="A97" t="str">
            <v>Implementación de la Estrategia Nacional de Prevención, Seguimiento, Control y Vigilancia Forestal</v>
          </cell>
        </row>
        <row r="98">
          <cell r="A98" t="str">
            <v>Implementación de la Estrategia Nacional de Reducción de Emisiones por Deforestación y Degradación (REDD+)</v>
          </cell>
        </row>
        <row r="99">
          <cell r="A99" t="str">
            <v xml:space="preserve">Implementación de la Estrategia Nacional para la Prevención y Control al Tráfico Ilegal de Especies Silvestres </v>
          </cell>
        </row>
        <row r="100">
          <cell r="A100" t="str">
            <v>Implementación de la Visión Amazonía, para un enfoque de desarrollo regional bajo en deforestación</v>
          </cell>
        </row>
        <row r="101">
          <cell r="A101" t="str">
            <v>Implementación de las agendas interministeriales y sectoriale para fortalecer el proceso de planificación hacia la producción sostenible</v>
          </cell>
        </row>
        <row r="102">
          <cell r="A102" t="str">
            <v>Implementación de los planes de manejo de áreas protegidas</v>
          </cell>
        </row>
        <row r="103">
          <cell r="A103" t="str">
            <v>Implementación de los planes para el monitoreo y control de especies invasoras</v>
          </cell>
        </row>
        <row r="104">
          <cell r="A104" t="str">
            <v>Implementación de los Planes para la  conservación de recursos acuáticos y pesqueros y especies claves en los ecosistemas</v>
          </cell>
        </row>
        <row r="105">
          <cell r="A105" t="str">
            <v>Implementación de programas para promover el consumo responsable y la responsabilidad extendida del productor para la gestión de residuos post-consumo</v>
          </cell>
        </row>
        <row r="106">
          <cell r="A106" t="str">
            <v>Implementación de Programas Regionales de Negocios Verdes en la Amazonía, Pacífico, Caribe, Centro y Orinoquía</v>
          </cell>
        </row>
        <row r="107">
          <cell r="A107" t="str">
            <v>Implementación de un Sistema Globalmente Armonizado de Clasificación y Etiquetado de Productos Químicos (GHS) en mínimo 4 sectores</v>
          </cell>
        </row>
        <row r="108">
          <cell r="A108" t="str">
            <v xml:space="preserve">Implementación de una estrategia de articulación y coordinación del SINA buscando mejorar la interacción de las autoridades ambientales, los sectores y los entes territoriales, para asegurar el cumplimiento de la regulación ambiental. </v>
          </cell>
        </row>
        <row r="109">
          <cell r="A109" t="str">
            <v>Implementación de una estrategia de regionalización del cambio climático</v>
          </cell>
        </row>
        <row r="110">
          <cell r="A110" t="str">
            <v>Implementación de una estrategia para el establecimiento de acuerdos con fines de bioprospección, aprovechamiento comercial e industrial de acceso a recursos genéticos y/o productos derivados</v>
          </cell>
        </row>
        <row r="111">
          <cell r="A111" t="str">
            <v>Implementación del inventario forestal nacional</v>
          </cell>
        </row>
        <row r="112">
          <cell r="A112" t="str">
            <v>Implementación del Plan de Acción Nacional para la Gestión de Sustancias Químicas en Colombia (2013-2020) en coordinación con las entidades competentes</v>
          </cell>
        </row>
        <row r="113">
          <cell r="A113" t="str">
            <v xml:space="preserve">Implementación del Plan Estratégico para la Diversidad Biológica 2011-2020 </v>
          </cell>
        </row>
        <row r="114">
          <cell r="A114" t="str">
            <v>Implementación del Plan Nacional de Biodiversidad</v>
          </cell>
        </row>
        <row r="115">
          <cell r="A115" t="str">
            <v xml:space="preserve">Implementación del Plan Nacional de Restauración Ecológica y los protocolos formulados para la restauración de ecosistemas estratégicos </v>
          </cell>
        </row>
        <row r="116">
          <cell r="A116" t="str">
            <v>Implementación del Programa Nacional de Legalización</v>
          </cell>
        </row>
        <row r="117">
          <cell r="A117" t="str">
            <v>Implementación del Programa Nacional de Pago por Servicios Ambentales - PSA en ecosistemas estratégicos</v>
          </cell>
        </row>
        <row r="118">
          <cell r="A118" t="str">
            <v>Implementación del Sistema de Información del Recurso Hídrico articulado con los demás subsistemas del SIAC</v>
          </cell>
        </row>
        <row r="119">
          <cell r="A119" t="str">
            <v>Implementación del Subsistema de Áreas Marinas Protegidas</v>
          </cell>
        </row>
        <row r="120">
          <cell r="A120" t="str">
            <v xml:space="preserve">Inclución de las proyecciones de cambio climático en el componente de diagnóstico y en el proceso de formulación y actualización de los Planes de Ordenamiento y Manejo de Cuencas, Planes de Manejo Ambiental de Microcuencas y Planes de Manejo Ambiental de </v>
          </cell>
        </row>
        <row r="121">
          <cell r="A121" t="str">
            <v>Incorporación de la biodiversidad y los servicios ecosistémicos en los instrumentos de planificación y ordenamiento urbano</v>
          </cell>
        </row>
        <row r="122">
          <cell r="A122" t="str">
            <v>Incremento de las visitas de seguimiento de proyectos licenciados</v>
          </cell>
        </row>
        <row r="123">
          <cell r="A123" t="str">
            <v xml:space="preserve">Mejoramiento de la  instrumentalización,para medir las amenazas de origen hidrometeorológico y marino.  </v>
          </cell>
        </row>
        <row r="124">
          <cell r="A124" t="str">
            <v>Mejoramiento de la calidad de los combustibles y las tecnologías vehiculares</v>
          </cell>
        </row>
        <row r="125">
          <cell r="A125" t="str">
            <v>Mejoramiento de los sistemas de vigilancia y monitoreo</v>
          </cell>
        </row>
        <row r="126">
          <cell r="A126" t="str">
            <v>Mejoramiento del conocimiento del potencial del país a partir de la generación de inventarios nacionales de biodiversidad</v>
          </cell>
        </row>
        <row r="127">
          <cell r="A127" t="str">
            <v>Modificación del alcance del Informe de Cumplimiento Ambiental</v>
          </cell>
        </row>
        <row r="128">
          <cell r="A128" t="str">
            <v>Operación y mantenimiento del sistema de evaluación y seguimiento de medidas para la adaptación, como herramienta de mejoramiento de las iniciativas implementadas en el país.</v>
          </cell>
        </row>
        <row r="129">
          <cell r="A129" t="str">
            <v>Orientación del alistamiento del país para el acceso a fuentes internacionales, incluyendo el Fondo Verde Climático</v>
          </cell>
        </row>
        <row r="130">
          <cell r="A130" t="str">
            <v>Preparación e implementación de las contribuciones nacionalmente determinadas de acuerdo con los avances y orientaciones de la Convención Marco de Naciones Unidas de Cambio Climático (CMNUCC)</v>
          </cell>
        </row>
        <row r="131">
          <cell r="A131" t="str">
            <v>Promoción de la investigación sobre la bioprospección</v>
          </cell>
        </row>
        <row r="132">
          <cell r="A132" t="str">
            <v>Promoción de la investigación, innovación y transferencia de tecnología para el conocimiento de los suelos, su conservación, recuperación, uso y manejo sostenible</v>
          </cell>
        </row>
        <row r="133">
          <cell r="A133" t="str">
            <v>Promoción de la legalidad de la oferta y la demanda de productos maderables (pacto intersectorial por la madera legal)</v>
          </cell>
        </row>
        <row r="134">
          <cell r="A134" t="str">
            <v>Promoción del uso de alternativas que no afecten la capa de ozono y que sean de bajo potencial de calentamiento global en las diferentes actividades sectoriales.</v>
          </cell>
        </row>
        <row r="135">
          <cell r="A135" t="str">
            <v>Promoción del uso de herramientas de manejo para la conservación de la biodiversidad en paisajes rurales transformados</v>
          </cell>
        </row>
        <row r="136">
          <cell r="A136" t="str">
            <v>Promoción del uso sostenible del suelo, los modelos de movilidad sostenibles y la investigación ambiental urbana</v>
          </cell>
        </row>
        <row r="137">
          <cell r="A137" t="str">
            <v>Realización de un análisis de las debilidades y fortalezas de las Corporaciones en relación con la oferta ambiental del territorio bajo su jurisdicción, los retos ambientales y su capacidad técnica, operativa y financiera</v>
          </cell>
        </row>
        <row r="138">
          <cell r="A138" t="str">
            <v>Realizar estudios sobre valoración de servicios ecosistémicos costeros, marinos e insulares</v>
          </cell>
        </row>
        <row r="139">
          <cell r="A139" t="str">
            <v>Realizar las coordinaciones territoriales para fortalecer los subsistemas regionales de áreas protegidas</v>
          </cell>
        </row>
        <row r="140">
          <cell r="A140" t="str">
            <v>Reducción del consumo de sustancias agotadoras de la capa de ozono de acuerdo con el cronograma de eliminación establecido por el Protocolo de Montreal</v>
          </cell>
        </row>
        <row r="141">
          <cell r="A141" t="str">
            <v>Reducción del déficit del espacio público e incrementar el área verde urbana</v>
          </cell>
        </row>
        <row r="142">
          <cell r="A142" t="str">
            <v>Reglamentación e implementación de la Ley de Residuos de Aparatos Eléctricos y Electrónicos (RAEE)</v>
          </cell>
        </row>
        <row r="143">
          <cell r="A143" t="str">
            <v>Revisión de instrumentos económicos y financieros existentes y se formularán nuevos instrumentos</v>
          </cell>
        </row>
        <row r="144">
          <cell r="A144" t="str">
            <v>Unificación de los criterios que usan las autoridades ambientales para el licenciamiento</v>
          </cell>
        </row>
      </sheetData>
      <sheetData sheetId="10">
        <row r="2">
          <cell r="A2" t="str">
            <v>NO APLICA</v>
          </cell>
        </row>
      </sheetData>
      <sheetData sheetId="11">
        <row r="2">
          <cell r="A2" t="str">
            <v>NO APLICA</v>
          </cell>
        </row>
      </sheetData>
      <sheetData sheetId="12">
        <row r="2">
          <cell r="A2" t="str">
            <v>NO APLICA</v>
          </cell>
        </row>
      </sheetData>
      <sheetData sheetId="13">
        <row r="2">
          <cell r="A2" t="str">
            <v>NO APLICA</v>
          </cell>
        </row>
      </sheetData>
      <sheetData sheetId="14">
        <row r="2">
          <cell r="A2" t="str">
            <v>NO APLICA</v>
          </cell>
        </row>
      </sheetData>
      <sheetData sheetId="15">
        <row r="2">
          <cell r="A2" t="str">
            <v>NO APLICA</v>
          </cell>
        </row>
        <row r="3">
          <cell r="A3" t="str">
            <v>TODOS</v>
          </cell>
        </row>
        <row r="4">
          <cell r="A4" t="str">
            <v>AFROCOLOMBIANO</v>
          </cell>
        </row>
        <row r="5">
          <cell r="A5" t="str">
            <v>INDÍGENA</v>
          </cell>
        </row>
        <row r="6">
          <cell r="A6" t="str">
            <v>PALENQUERO</v>
          </cell>
        </row>
        <row r="7">
          <cell r="A7" t="str">
            <v>RAIZAL</v>
          </cell>
        </row>
        <row r="8">
          <cell r="A8" t="str">
            <v>ROOM</v>
          </cell>
        </row>
      </sheetData>
      <sheetData sheetId="16">
        <row r="2">
          <cell r="A2" t="str">
            <v>NO APLICA</v>
          </cell>
        </row>
      </sheetData>
      <sheetData sheetId="17">
        <row r="2">
          <cell r="A2" t="str">
            <v>NO APLICA</v>
          </cell>
        </row>
      </sheetData>
      <sheetData sheetId="18">
        <row r="2">
          <cell r="A2" t="str">
            <v>NO APLICA</v>
          </cell>
        </row>
        <row r="3">
          <cell r="A3" t="str">
            <v>FEMENINO</v>
          </cell>
        </row>
        <row r="4">
          <cell r="A4" t="str">
            <v>LGBTI</v>
          </cell>
        </row>
        <row r="5">
          <cell r="A5" t="str">
            <v>MASCULINO</v>
          </cell>
        </row>
      </sheetData>
      <sheetData sheetId="19">
        <row r="2">
          <cell r="A2" t="str">
            <v>NO APLICA</v>
          </cell>
        </row>
        <row r="3">
          <cell r="A3" t="str">
            <v>NACIONAL</v>
          </cell>
        </row>
        <row r="4">
          <cell r="A4" t="str">
            <v>Caribe</v>
          </cell>
        </row>
        <row r="5">
          <cell r="A5" t="str">
            <v>Centro Oriente</v>
          </cell>
        </row>
        <row r="6">
          <cell r="A6" t="str">
            <v>Centro Sur</v>
          </cell>
        </row>
        <row r="7">
          <cell r="A7" t="str">
            <v>Eje Cafetero</v>
          </cell>
        </row>
        <row r="8">
          <cell r="A8" t="str">
            <v>Llano</v>
          </cell>
        </row>
        <row r="9">
          <cell r="A9" t="str">
            <v>Pacífico</v>
          </cell>
        </row>
      </sheetData>
      <sheetData sheetId="20">
        <row r="2">
          <cell r="A2" t="str">
            <v>NO APLICA</v>
          </cell>
        </row>
        <row r="3">
          <cell r="A3" t="str">
            <v>NACIONAL</v>
          </cell>
        </row>
        <row r="4">
          <cell r="A4" t="str">
            <v>Amazonas</v>
          </cell>
        </row>
        <row r="5">
          <cell r="A5" t="str">
            <v>Antioquia</v>
          </cell>
        </row>
        <row r="6">
          <cell r="A6" t="str">
            <v>Arauca</v>
          </cell>
        </row>
        <row r="7">
          <cell r="A7" t="str">
            <v>Atlántico</v>
          </cell>
        </row>
        <row r="8">
          <cell r="A8" t="str">
            <v>Bogotá</v>
          </cell>
        </row>
        <row r="9">
          <cell r="A9" t="str">
            <v>Bolívar</v>
          </cell>
        </row>
        <row r="10">
          <cell r="A10" t="str">
            <v>Boyacá</v>
          </cell>
        </row>
        <row r="11">
          <cell r="A11" t="str">
            <v>Caldas</v>
          </cell>
        </row>
        <row r="12">
          <cell r="A12" t="str">
            <v>Caquetá</v>
          </cell>
        </row>
        <row r="13">
          <cell r="A13" t="str">
            <v>Casanare</v>
          </cell>
        </row>
        <row r="14">
          <cell r="A14" t="str">
            <v>Cauca</v>
          </cell>
        </row>
        <row r="15">
          <cell r="A15" t="str">
            <v>Cesar</v>
          </cell>
        </row>
        <row r="16">
          <cell r="A16" t="str">
            <v>Chocó</v>
          </cell>
        </row>
        <row r="17">
          <cell r="A17" t="str">
            <v>Córdoba</v>
          </cell>
        </row>
        <row r="18">
          <cell r="A18" t="str">
            <v>Cundinamarca</v>
          </cell>
        </row>
        <row r="19">
          <cell r="A19" t="str">
            <v>Guainía</v>
          </cell>
        </row>
        <row r="20">
          <cell r="A20" t="str">
            <v>Guajira</v>
          </cell>
        </row>
        <row r="21">
          <cell r="A21" t="str">
            <v>Guaviare</v>
          </cell>
        </row>
        <row r="22">
          <cell r="A22" t="str">
            <v>Huila</v>
          </cell>
        </row>
        <row r="23">
          <cell r="A23" t="str">
            <v>Magdalena</v>
          </cell>
        </row>
        <row r="24">
          <cell r="A24" t="str">
            <v>Meta</v>
          </cell>
        </row>
        <row r="25">
          <cell r="A25" t="str">
            <v>Nariño</v>
          </cell>
        </row>
        <row r="26">
          <cell r="A26" t="str">
            <v>Norte de Santander</v>
          </cell>
        </row>
        <row r="27">
          <cell r="A27" t="str">
            <v>Putumayo</v>
          </cell>
        </row>
        <row r="28">
          <cell r="A28" t="str">
            <v>Quindío</v>
          </cell>
        </row>
        <row r="29">
          <cell r="A29" t="str">
            <v>Risaralda</v>
          </cell>
        </row>
        <row r="30">
          <cell r="A30" t="str">
            <v>San Andrés, Providencia y Santa Catalina</v>
          </cell>
        </row>
        <row r="31">
          <cell r="A31" t="str">
            <v>Santander</v>
          </cell>
        </row>
        <row r="32">
          <cell r="A32" t="str">
            <v>Sucre</v>
          </cell>
        </row>
        <row r="33">
          <cell r="A33" t="str">
            <v>Tolima</v>
          </cell>
        </row>
        <row r="34">
          <cell r="A34" t="str">
            <v>Valle</v>
          </cell>
        </row>
        <row r="35">
          <cell r="A35" t="str">
            <v>Vaupés</v>
          </cell>
        </row>
        <row r="36">
          <cell r="A36" t="str">
            <v>Vichada</v>
          </cell>
        </row>
      </sheetData>
      <sheetData sheetId="21">
        <row r="2">
          <cell r="A2" t="str">
            <v>NO APLICA</v>
          </cell>
        </row>
        <row r="3">
          <cell r="A3" t="str">
            <v>NACIONAL</v>
          </cell>
        </row>
        <row r="4">
          <cell r="A4" t="str">
            <v>TODOS</v>
          </cell>
        </row>
        <row r="5">
          <cell r="A5" t="str">
            <v>ABEJORRAL</v>
          </cell>
        </row>
        <row r="6">
          <cell r="A6" t="str">
            <v>ÁBREGO</v>
          </cell>
        </row>
        <row r="7">
          <cell r="A7" t="str">
            <v>ABRIAQUÍ</v>
          </cell>
        </row>
        <row r="8">
          <cell r="A8" t="str">
            <v>ACACÍAS</v>
          </cell>
        </row>
        <row r="9">
          <cell r="A9" t="str">
            <v>ACANDÍ</v>
          </cell>
        </row>
        <row r="10">
          <cell r="A10" t="str">
            <v>ACEVEDO</v>
          </cell>
        </row>
        <row r="11">
          <cell r="A11" t="str">
            <v>ACHÍ</v>
          </cell>
        </row>
        <row r="12">
          <cell r="A12" t="str">
            <v>AGRADO</v>
          </cell>
        </row>
        <row r="13">
          <cell r="A13" t="str">
            <v>AGUA DE DIOS</v>
          </cell>
        </row>
        <row r="14">
          <cell r="A14" t="str">
            <v>AGUACHICA</v>
          </cell>
        </row>
        <row r="15">
          <cell r="A15" t="str">
            <v>AGUADA</v>
          </cell>
        </row>
        <row r="16">
          <cell r="A16" t="str">
            <v>AGUADAS</v>
          </cell>
        </row>
        <row r="17">
          <cell r="A17" t="str">
            <v>AGUAZUL</v>
          </cell>
        </row>
        <row r="18">
          <cell r="A18" t="str">
            <v>AGUSTÍN CODAZZI</v>
          </cell>
        </row>
        <row r="19">
          <cell r="A19" t="str">
            <v>AIPE</v>
          </cell>
        </row>
        <row r="20">
          <cell r="A20" t="str">
            <v>ALBÁN</v>
          </cell>
        </row>
        <row r="21">
          <cell r="A21" t="str">
            <v>ALBANIA</v>
          </cell>
        </row>
        <row r="22">
          <cell r="A22" t="str">
            <v>ALCALÁ</v>
          </cell>
        </row>
        <row r="23">
          <cell r="A23" t="str">
            <v>ALDANA</v>
          </cell>
        </row>
        <row r="24">
          <cell r="A24" t="str">
            <v>ALEJANDRÍA</v>
          </cell>
        </row>
        <row r="25">
          <cell r="A25" t="str">
            <v>ALGARROBO</v>
          </cell>
        </row>
        <row r="26">
          <cell r="A26" t="str">
            <v>ALGECIRAS</v>
          </cell>
        </row>
        <row r="27">
          <cell r="A27" t="str">
            <v>ALMAGUER</v>
          </cell>
        </row>
        <row r="28">
          <cell r="A28" t="str">
            <v>ALMEIDA</v>
          </cell>
        </row>
        <row r="29">
          <cell r="A29" t="str">
            <v>ALPUJARRA</v>
          </cell>
        </row>
        <row r="30">
          <cell r="A30" t="str">
            <v>ALTAMIRA</v>
          </cell>
        </row>
        <row r="31">
          <cell r="A31" t="str">
            <v>ALTO BAUDÓ</v>
          </cell>
        </row>
        <row r="32">
          <cell r="A32" t="str">
            <v>ALTOS DEL ROSARIO</v>
          </cell>
        </row>
        <row r="33">
          <cell r="A33" t="str">
            <v>ALVARADO</v>
          </cell>
        </row>
        <row r="34">
          <cell r="A34" t="str">
            <v>AMAGÁ</v>
          </cell>
        </row>
        <row r="35">
          <cell r="A35" t="str">
            <v>AMALFI</v>
          </cell>
        </row>
        <row r="36">
          <cell r="A36" t="str">
            <v>AMBALEMA</v>
          </cell>
        </row>
        <row r="37">
          <cell r="A37" t="str">
            <v>ANAPOIMA</v>
          </cell>
        </row>
        <row r="38">
          <cell r="A38" t="str">
            <v>ANCUYÁ</v>
          </cell>
        </row>
        <row r="39">
          <cell r="A39" t="str">
            <v>ANDALUCÍA</v>
          </cell>
        </row>
        <row r="40">
          <cell r="A40" t="str">
            <v>ANDES</v>
          </cell>
        </row>
        <row r="41">
          <cell r="A41" t="str">
            <v>ANGELÓPOLIS</v>
          </cell>
        </row>
        <row r="42">
          <cell r="A42" t="str">
            <v>ANGOSTURA</v>
          </cell>
        </row>
        <row r="43">
          <cell r="A43" t="str">
            <v>ANOLAIMA</v>
          </cell>
        </row>
        <row r="44">
          <cell r="A44" t="str">
            <v>ANORÍ</v>
          </cell>
        </row>
        <row r="45">
          <cell r="A45" t="str">
            <v>ANSERMA</v>
          </cell>
        </row>
        <row r="46">
          <cell r="A46" t="str">
            <v>ANSERMANUEVO</v>
          </cell>
        </row>
        <row r="47">
          <cell r="A47" t="str">
            <v>ANZÁ</v>
          </cell>
        </row>
        <row r="48">
          <cell r="A48" t="str">
            <v>ANZOÁTEGUI</v>
          </cell>
        </row>
        <row r="49">
          <cell r="A49" t="str">
            <v>APARTADÓ</v>
          </cell>
        </row>
        <row r="50">
          <cell r="A50" t="str">
            <v>APÍA</v>
          </cell>
        </row>
        <row r="51">
          <cell r="A51" t="str">
            <v>APULO</v>
          </cell>
        </row>
        <row r="52">
          <cell r="A52" t="str">
            <v>AQUITANIA</v>
          </cell>
        </row>
        <row r="53">
          <cell r="A53" t="str">
            <v>ARACATACA</v>
          </cell>
        </row>
        <row r="54">
          <cell r="A54" t="str">
            <v>ARANZAZU</v>
          </cell>
        </row>
        <row r="55">
          <cell r="A55" t="str">
            <v>ARATOCA</v>
          </cell>
        </row>
        <row r="56">
          <cell r="A56" t="str">
            <v>ARAUCA</v>
          </cell>
        </row>
        <row r="57">
          <cell r="A57" t="str">
            <v>ARAUQUITA</v>
          </cell>
        </row>
        <row r="58">
          <cell r="A58" t="str">
            <v>ARBELÁEZ</v>
          </cell>
        </row>
        <row r="59">
          <cell r="A59" t="str">
            <v>ARBOLEDA</v>
          </cell>
        </row>
        <row r="60">
          <cell r="A60" t="str">
            <v>ARBOLEDAS</v>
          </cell>
        </row>
        <row r="61">
          <cell r="A61" t="str">
            <v>ARBOLETES</v>
          </cell>
        </row>
        <row r="62">
          <cell r="A62" t="str">
            <v>ARCABUCO</v>
          </cell>
        </row>
        <row r="63">
          <cell r="A63" t="str">
            <v>ARENAL</v>
          </cell>
        </row>
        <row r="64">
          <cell r="A64" t="str">
            <v>ARGELIA</v>
          </cell>
        </row>
        <row r="65">
          <cell r="A65" t="str">
            <v>ARIGUANÍ</v>
          </cell>
        </row>
        <row r="66">
          <cell r="A66" t="str">
            <v>ARJONA</v>
          </cell>
        </row>
        <row r="67">
          <cell r="A67" t="str">
            <v>ARMENIA</v>
          </cell>
        </row>
        <row r="68">
          <cell r="A68" t="str">
            <v>ARMERO GUAYABAL</v>
          </cell>
        </row>
        <row r="69">
          <cell r="A69" t="str">
            <v>ARROYOHONDO</v>
          </cell>
        </row>
        <row r="70">
          <cell r="A70" t="str">
            <v>ASTREA</v>
          </cell>
        </row>
        <row r="71">
          <cell r="A71" t="str">
            <v>ATACO</v>
          </cell>
        </row>
        <row r="72">
          <cell r="A72" t="str">
            <v>ATRATO</v>
          </cell>
        </row>
        <row r="73">
          <cell r="A73" t="str">
            <v>AYAPEL</v>
          </cell>
        </row>
        <row r="74">
          <cell r="A74" t="str">
            <v>BAGADÓ</v>
          </cell>
        </row>
        <row r="75">
          <cell r="A75" t="str">
            <v>BAHÍA SOLANO</v>
          </cell>
        </row>
        <row r="76">
          <cell r="A76" t="str">
            <v>BAJO BAUDÓ</v>
          </cell>
        </row>
        <row r="77">
          <cell r="A77" t="str">
            <v>BALBOA</v>
          </cell>
        </row>
        <row r="78">
          <cell r="A78" t="str">
            <v>BARANOA</v>
          </cell>
        </row>
        <row r="79">
          <cell r="A79" t="str">
            <v>BARAYA</v>
          </cell>
        </row>
        <row r="80">
          <cell r="A80" t="str">
            <v>BARBACOAS</v>
          </cell>
        </row>
        <row r="81">
          <cell r="A81" t="str">
            <v>BARBOSA</v>
          </cell>
        </row>
        <row r="82">
          <cell r="A82" t="str">
            <v>BARICHARA</v>
          </cell>
        </row>
        <row r="83">
          <cell r="A83" t="str">
            <v>BARRANCA DE UPÍA</v>
          </cell>
        </row>
        <row r="84">
          <cell r="A84" t="str">
            <v>BARRANCABERMEJA</v>
          </cell>
        </row>
        <row r="85">
          <cell r="A85" t="str">
            <v>BARRANCAS</v>
          </cell>
        </row>
        <row r="86">
          <cell r="A86" t="str">
            <v>BARRANCO DE LOBA</v>
          </cell>
        </row>
        <row r="87">
          <cell r="A87" t="str">
            <v>BARRANCO MINAS</v>
          </cell>
        </row>
        <row r="88">
          <cell r="A88" t="str">
            <v>BARRANQUILLA</v>
          </cell>
        </row>
        <row r="89">
          <cell r="A89" t="str">
            <v>BECERRIL</v>
          </cell>
        </row>
        <row r="90">
          <cell r="A90" t="str">
            <v>BELALCÁZAR</v>
          </cell>
        </row>
        <row r="91">
          <cell r="A91" t="str">
            <v>BELÉN</v>
          </cell>
        </row>
        <row r="92">
          <cell r="A92" t="str">
            <v>BELÉN DE LOS ANDAQUÍES</v>
          </cell>
        </row>
        <row r="93">
          <cell r="A93" t="str">
            <v>BELÉN DE UMBRÍA</v>
          </cell>
        </row>
        <row r="94">
          <cell r="A94" t="str">
            <v>BELLO</v>
          </cell>
        </row>
        <row r="95">
          <cell r="A95" t="str">
            <v>BELMIRA</v>
          </cell>
        </row>
        <row r="96">
          <cell r="A96" t="str">
            <v>BELTRÁN</v>
          </cell>
        </row>
        <row r="97">
          <cell r="A97" t="str">
            <v>BERBEO</v>
          </cell>
        </row>
        <row r="98">
          <cell r="A98" t="str">
            <v>BETANIA</v>
          </cell>
        </row>
        <row r="99">
          <cell r="A99" t="str">
            <v>BETÉITIVA</v>
          </cell>
        </row>
        <row r="100">
          <cell r="A100" t="str">
            <v>BETULIA</v>
          </cell>
        </row>
        <row r="101">
          <cell r="A101" t="str">
            <v>BITUIMA</v>
          </cell>
        </row>
        <row r="102">
          <cell r="A102" t="str">
            <v>BOAVITA</v>
          </cell>
        </row>
        <row r="103">
          <cell r="A103" t="str">
            <v>BOCHALEMA</v>
          </cell>
        </row>
        <row r="104">
          <cell r="A104" t="str">
            <v>BOGOTÁ, D.C.</v>
          </cell>
        </row>
        <row r="105">
          <cell r="A105" t="str">
            <v>BOJACÁ</v>
          </cell>
        </row>
        <row r="106">
          <cell r="A106" t="str">
            <v>BOJAYÁ</v>
          </cell>
        </row>
        <row r="107">
          <cell r="A107" t="str">
            <v>BOLÍVAR</v>
          </cell>
        </row>
        <row r="108">
          <cell r="A108" t="str">
            <v>BOSCONIA</v>
          </cell>
        </row>
        <row r="109">
          <cell r="A109" t="str">
            <v>BOYACÁ</v>
          </cell>
        </row>
        <row r="110">
          <cell r="A110" t="str">
            <v>BRICEÑO</v>
          </cell>
        </row>
        <row r="111">
          <cell r="A111" t="str">
            <v>BUCARAMANGA</v>
          </cell>
        </row>
        <row r="112">
          <cell r="A112" t="str">
            <v>BUCARASICA</v>
          </cell>
        </row>
        <row r="113">
          <cell r="A113" t="str">
            <v>BUENAVENTURA</v>
          </cell>
        </row>
        <row r="114">
          <cell r="A114" t="str">
            <v>BUENAVISTA</v>
          </cell>
        </row>
        <row r="115">
          <cell r="A115" t="str">
            <v>BUENOS AIRES</v>
          </cell>
        </row>
        <row r="116">
          <cell r="A116" t="str">
            <v>BUESACO</v>
          </cell>
        </row>
        <row r="117">
          <cell r="A117" t="str">
            <v>BUGALAGRANDE</v>
          </cell>
        </row>
        <row r="118">
          <cell r="A118" t="str">
            <v>BURITICÁ</v>
          </cell>
        </row>
        <row r="119">
          <cell r="A119" t="str">
            <v>BUSBANZÁ</v>
          </cell>
        </row>
        <row r="120">
          <cell r="A120" t="str">
            <v>CABRERA</v>
          </cell>
        </row>
        <row r="121">
          <cell r="A121" t="str">
            <v>CABUYARO</v>
          </cell>
        </row>
        <row r="122">
          <cell r="A122" t="str">
            <v>CACAHUAL</v>
          </cell>
        </row>
        <row r="123">
          <cell r="A123" t="str">
            <v>CÁCERES</v>
          </cell>
        </row>
        <row r="124">
          <cell r="A124" t="str">
            <v>CACHIPAY</v>
          </cell>
        </row>
        <row r="125">
          <cell r="A125" t="str">
            <v>CÁCHIRA</v>
          </cell>
        </row>
        <row r="126">
          <cell r="A126" t="str">
            <v>CÁCOTA</v>
          </cell>
        </row>
        <row r="127">
          <cell r="A127" t="str">
            <v>CAICEDO</v>
          </cell>
        </row>
        <row r="128">
          <cell r="A128" t="str">
            <v>CAICEDONIA</v>
          </cell>
        </row>
        <row r="129">
          <cell r="A129" t="str">
            <v>CAIMITO</v>
          </cell>
        </row>
        <row r="130">
          <cell r="A130" t="str">
            <v>CAJAMARCA</v>
          </cell>
        </row>
        <row r="131">
          <cell r="A131" t="str">
            <v>CAJIBÍO</v>
          </cell>
        </row>
        <row r="132">
          <cell r="A132" t="str">
            <v>CAJICÁ</v>
          </cell>
        </row>
        <row r="133">
          <cell r="A133" t="str">
            <v>CALAMAR</v>
          </cell>
        </row>
        <row r="134">
          <cell r="A134" t="str">
            <v>CALARCÁ</v>
          </cell>
        </row>
        <row r="135">
          <cell r="A135" t="str">
            <v>CALDAS</v>
          </cell>
        </row>
        <row r="136">
          <cell r="A136" t="str">
            <v>CALDONO</v>
          </cell>
        </row>
        <row r="137">
          <cell r="A137" t="str">
            <v>CALI</v>
          </cell>
        </row>
        <row r="138">
          <cell r="A138" t="str">
            <v>CALIFORNIA</v>
          </cell>
        </row>
        <row r="139">
          <cell r="A139" t="str">
            <v>CALIMA</v>
          </cell>
        </row>
        <row r="140">
          <cell r="A140" t="str">
            <v>CALOTO</v>
          </cell>
        </row>
        <row r="141">
          <cell r="A141" t="str">
            <v>CAMPAMENTO</v>
          </cell>
        </row>
        <row r="142">
          <cell r="A142" t="str">
            <v>CAMPO DE LA CRUZ</v>
          </cell>
        </row>
        <row r="143">
          <cell r="A143" t="str">
            <v>CAMPOALEGRE</v>
          </cell>
        </row>
        <row r="144">
          <cell r="A144" t="str">
            <v>CAMPOHERMOSO</v>
          </cell>
        </row>
        <row r="145">
          <cell r="A145" t="str">
            <v>CANALETE</v>
          </cell>
        </row>
        <row r="146">
          <cell r="A146" t="str">
            <v>CANDELARIA</v>
          </cell>
        </row>
        <row r="147">
          <cell r="A147" t="str">
            <v>CANTAGALLO</v>
          </cell>
        </row>
        <row r="148">
          <cell r="A148" t="str">
            <v>CAÑASGORDAS</v>
          </cell>
        </row>
        <row r="149">
          <cell r="A149" t="str">
            <v>CAPARRAPÍ</v>
          </cell>
        </row>
        <row r="150">
          <cell r="A150" t="str">
            <v>CAPITANEJO</v>
          </cell>
        </row>
        <row r="151">
          <cell r="A151" t="str">
            <v>CÁQUEZA</v>
          </cell>
        </row>
        <row r="152">
          <cell r="A152" t="str">
            <v>CARACOLÍ</v>
          </cell>
        </row>
        <row r="153">
          <cell r="A153" t="str">
            <v>CARAMANTA</v>
          </cell>
        </row>
        <row r="154">
          <cell r="A154" t="str">
            <v>CARCASÍ</v>
          </cell>
        </row>
        <row r="155">
          <cell r="A155" t="str">
            <v>CAREPA</v>
          </cell>
        </row>
        <row r="156">
          <cell r="A156" t="str">
            <v>CARMEN DE APICALÁ</v>
          </cell>
        </row>
        <row r="157">
          <cell r="A157" t="str">
            <v>CARMEN DE CARUPA</v>
          </cell>
        </row>
        <row r="158">
          <cell r="A158" t="str">
            <v>CARMEN DEL DARIÉN</v>
          </cell>
        </row>
        <row r="159">
          <cell r="A159" t="str">
            <v>CAROLINA</v>
          </cell>
        </row>
        <row r="160">
          <cell r="A160" t="str">
            <v>CARTAGENA DE INDIAS</v>
          </cell>
        </row>
        <row r="161">
          <cell r="A161" t="str">
            <v>CARTAGENA DEL CHAIRÁ</v>
          </cell>
        </row>
        <row r="162">
          <cell r="A162" t="str">
            <v>CARTAGO</v>
          </cell>
        </row>
        <row r="163">
          <cell r="A163" t="str">
            <v>CARURÚ</v>
          </cell>
        </row>
        <row r="164">
          <cell r="A164" t="str">
            <v>CASABIANCA</v>
          </cell>
        </row>
        <row r="165">
          <cell r="A165" t="str">
            <v>CASTILLA LA NUEVA</v>
          </cell>
        </row>
        <row r="166">
          <cell r="A166" t="str">
            <v>CAUCASIA</v>
          </cell>
        </row>
        <row r="167">
          <cell r="A167" t="str">
            <v>CEPITÁ</v>
          </cell>
        </row>
        <row r="168">
          <cell r="A168" t="str">
            <v>CERETÉ</v>
          </cell>
        </row>
        <row r="169">
          <cell r="A169" t="str">
            <v>CERINZA</v>
          </cell>
        </row>
        <row r="170">
          <cell r="A170" t="str">
            <v>CERRITO</v>
          </cell>
        </row>
        <row r="171">
          <cell r="A171" t="str">
            <v>CERRO DE SAN ANTONIO</v>
          </cell>
        </row>
        <row r="172">
          <cell r="A172" t="str">
            <v>CÉRTEGUI</v>
          </cell>
        </row>
        <row r="173">
          <cell r="A173" t="str">
            <v>CHACHAGÜÍ</v>
          </cell>
        </row>
        <row r="174">
          <cell r="A174" t="str">
            <v>CHAGUANÍ</v>
          </cell>
        </row>
        <row r="175">
          <cell r="A175" t="str">
            <v>CHALÁN</v>
          </cell>
        </row>
        <row r="176">
          <cell r="A176" t="str">
            <v>CHÁMEZA</v>
          </cell>
        </row>
        <row r="177">
          <cell r="A177" t="str">
            <v>CHAPARRAL</v>
          </cell>
        </row>
        <row r="178">
          <cell r="A178" t="str">
            <v>CHARALÁ</v>
          </cell>
        </row>
        <row r="179">
          <cell r="A179" t="str">
            <v>CHARTA</v>
          </cell>
        </row>
        <row r="180">
          <cell r="A180" t="str">
            <v>CHÍA</v>
          </cell>
        </row>
        <row r="181">
          <cell r="A181" t="str">
            <v>CHIGORODÓ</v>
          </cell>
        </row>
        <row r="182">
          <cell r="A182" t="str">
            <v>CHIMA</v>
          </cell>
        </row>
        <row r="183">
          <cell r="A183" t="str">
            <v>CHIMÁ</v>
          </cell>
        </row>
        <row r="184">
          <cell r="A184" t="str">
            <v>CHIMICHAGUA</v>
          </cell>
        </row>
        <row r="185">
          <cell r="A185" t="str">
            <v>CHINÁCOTA</v>
          </cell>
        </row>
        <row r="186">
          <cell r="A186" t="str">
            <v>CHINAVITA</v>
          </cell>
        </row>
        <row r="187">
          <cell r="A187" t="str">
            <v>CHINCHINÁ</v>
          </cell>
        </row>
        <row r="188">
          <cell r="A188" t="str">
            <v>CHINÚ</v>
          </cell>
        </row>
        <row r="189">
          <cell r="A189" t="str">
            <v>CHIPAQUE</v>
          </cell>
        </row>
        <row r="190">
          <cell r="A190" t="str">
            <v>CHIPATÁ</v>
          </cell>
        </row>
        <row r="191">
          <cell r="A191" t="str">
            <v>CHIQUINQUIRÁ</v>
          </cell>
        </row>
        <row r="192">
          <cell r="A192" t="str">
            <v>CHÍQUIZA</v>
          </cell>
        </row>
        <row r="193">
          <cell r="A193" t="str">
            <v>CHIRIGUANÁ</v>
          </cell>
        </row>
        <row r="194">
          <cell r="A194" t="str">
            <v>CHISCAS</v>
          </cell>
        </row>
        <row r="195">
          <cell r="A195" t="str">
            <v>CHITA</v>
          </cell>
        </row>
        <row r="196">
          <cell r="A196" t="str">
            <v>CHITAGÁ</v>
          </cell>
        </row>
        <row r="197">
          <cell r="A197" t="str">
            <v>CHITARAQUE</v>
          </cell>
        </row>
        <row r="198">
          <cell r="A198" t="str">
            <v>CHIVATÁ</v>
          </cell>
        </row>
        <row r="199">
          <cell r="A199" t="str">
            <v>CHIVOLO</v>
          </cell>
        </row>
        <row r="200">
          <cell r="A200" t="str">
            <v>CHIVOR</v>
          </cell>
        </row>
        <row r="201">
          <cell r="A201" t="str">
            <v>CHOACHÍ</v>
          </cell>
        </row>
        <row r="202">
          <cell r="A202" t="str">
            <v>CHOCONTÁ</v>
          </cell>
        </row>
        <row r="203">
          <cell r="A203" t="str">
            <v>CICUCO</v>
          </cell>
        </row>
        <row r="204">
          <cell r="A204" t="str">
            <v>CIÉNAGA</v>
          </cell>
        </row>
        <row r="205">
          <cell r="A205" t="str">
            <v>CIÉNAGA DE ORO</v>
          </cell>
        </row>
        <row r="206">
          <cell r="A206" t="str">
            <v>CIÉNEGA</v>
          </cell>
        </row>
        <row r="207">
          <cell r="A207" t="str">
            <v>CIMITARRA</v>
          </cell>
        </row>
        <row r="208">
          <cell r="A208" t="str">
            <v>CIRCASIA</v>
          </cell>
        </row>
        <row r="209">
          <cell r="A209" t="str">
            <v>CISNEROS</v>
          </cell>
        </row>
        <row r="210">
          <cell r="A210" t="str">
            <v>CIUDAD BOLÍVAR</v>
          </cell>
        </row>
        <row r="211">
          <cell r="A211" t="str">
            <v>CLEMENCIA</v>
          </cell>
        </row>
        <row r="212">
          <cell r="A212" t="str">
            <v>COCORNÁ</v>
          </cell>
        </row>
        <row r="213">
          <cell r="A213" t="str">
            <v>COELLO</v>
          </cell>
        </row>
        <row r="214">
          <cell r="A214" t="str">
            <v>COGUA</v>
          </cell>
        </row>
        <row r="215">
          <cell r="A215" t="str">
            <v>COLOMBIA</v>
          </cell>
        </row>
        <row r="216">
          <cell r="A216" t="str">
            <v>COLÓN</v>
          </cell>
        </row>
        <row r="217">
          <cell r="A217" t="str">
            <v>COLOSO</v>
          </cell>
        </row>
        <row r="218">
          <cell r="A218" t="str">
            <v>CÓMBITA</v>
          </cell>
        </row>
        <row r="219">
          <cell r="A219" t="str">
            <v>CONCEPCIÓN</v>
          </cell>
        </row>
        <row r="220">
          <cell r="A220" t="str">
            <v>CONCORDIA</v>
          </cell>
        </row>
        <row r="221">
          <cell r="A221" t="str">
            <v>CONDOTO</v>
          </cell>
        </row>
        <row r="222">
          <cell r="A222" t="str">
            <v>CONFINES</v>
          </cell>
        </row>
        <row r="223">
          <cell r="A223" t="str">
            <v>CONSACÁ</v>
          </cell>
        </row>
        <row r="224">
          <cell r="A224" t="str">
            <v>CONTADERO</v>
          </cell>
        </row>
        <row r="225">
          <cell r="A225" t="str">
            <v>CONTRATACIÓN</v>
          </cell>
        </row>
        <row r="226">
          <cell r="A226" t="str">
            <v>CONVENCIÓN</v>
          </cell>
        </row>
        <row r="227">
          <cell r="A227" t="str">
            <v>COPACABANA</v>
          </cell>
        </row>
        <row r="228">
          <cell r="A228" t="str">
            <v>COPER</v>
          </cell>
        </row>
        <row r="229">
          <cell r="A229" t="str">
            <v>CÓRDOBA</v>
          </cell>
        </row>
        <row r="230">
          <cell r="A230" t="str">
            <v>CORINTO</v>
          </cell>
        </row>
        <row r="231">
          <cell r="A231" t="str">
            <v>COROMORO</v>
          </cell>
        </row>
        <row r="232">
          <cell r="A232" t="str">
            <v>COROZAL</v>
          </cell>
        </row>
        <row r="233">
          <cell r="A233" t="str">
            <v>CORRALES</v>
          </cell>
        </row>
        <row r="234">
          <cell r="A234" t="str">
            <v>COTA</v>
          </cell>
        </row>
        <row r="235">
          <cell r="A235" t="str">
            <v>COTORRA</v>
          </cell>
        </row>
        <row r="236">
          <cell r="A236" t="str">
            <v>COVARACHÍA</v>
          </cell>
        </row>
        <row r="237">
          <cell r="A237" t="str">
            <v>COVEÑAS</v>
          </cell>
        </row>
        <row r="238">
          <cell r="A238" t="str">
            <v>COYAIMA</v>
          </cell>
        </row>
        <row r="239">
          <cell r="A239" t="str">
            <v>CRAVO NORTE</v>
          </cell>
        </row>
        <row r="240">
          <cell r="A240" t="str">
            <v>CUASPÚD</v>
          </cell>
        </row>
        <row r="241">
          <cell r="A241" t="str">
            <v>CUBARÁ</v>
          </cell>
        </row>
        <row r="242">
          <cell r="A242" t="str">
            <v>CUCAITA</v>
          </cell>
        </row>
        <row r="243">
          <cell r="A243" t="str">
            <v>CUCUNUBÁ</v>
          </cell>
        </row>
        <row r="244">
          <cell r="A244" t="str">
            <v>CÚCUTA</v>
          </cell>
        </row>
        <row r="245">
          <cell r="A245" t="str">
            <v>CUCUTILLA</v>
          </cell>
        </row>
        <row r="246">
          <cell r="A246" t="str">
            <v>CUÍTIVA</v>
          </cell>
        </row>
        <row r="247">
          <cell r="A247" t="str">
            <v>CUMARAL</v>
          </cell>
        </row>
        <row r="248">
          <cell r="A248" t="str">
            <v>CUMARIBO</v>
          </cell>
        </row>
        <row r="249">
          <cell r="A249" t="str">
            <v>CUMBAL</v>
          </cell>
        </row>
        <row r="250">
          <cell r="A250" t="str">
            <v>CUMBITARA</v>
          </cell>
        </row>
        <row r="251">
          <cell r="A251" t="str">
            <v>CUNDAY</v>
          </cell>
        </row>
        <row r="252">
          <cell r="A252" t="str">
            <v>CURILLO</v>
          </cell>
        </row>
        <row r="253">
          <cell r="A253" t="str">
            <v>CURITÍ</v>
          </cell>
        </row>
        <row r="254">
          <cell r="A254" t="str">
            <v>CURUMANÍ</v>
          </cell>
        </row>
        <row r="255">
          <cell r="A255" t="str">
            <v>DABEIBA</v>
          </cell>
        </row>
        <row r="256">
          <cell r="A256" t="str">
            <v>DAGUA</v>
          </cell>
        </row>
        <row r="257">
          <cell r="A257" t="str">
            <v>DIBULLA</v>
          </cell>
        </row>
        <row r="258">
          <cell r="A258" t="str">
            <v>DISTRACCIÓN</v>
          </cell>
        </row>
        <row r="259">
          <cell r="A259" t="str">
            <v>DOLORES</v>
          </cell>
        </row>
        <row r="260">
          <cell r="A260" t="str">
            <v>DONMATÍAS</v>
          </cell>
        </row>
        <row r="261">
          <cell r="A261" t="str">
            <v>DOSQUEBRADAS</v>
          </cell>
        </row>
        <row r="262">
          <cell r="A262" t="str">
            <v>DUITAMA</v>
          </cell>
        </row>
        <row r="263">
          <cell r="A263" t="str">
            <v>DURANIA</v>
          </cell>
        </row>
        <row r="264">
          <cell r="A264" t="str">
            <v>EBÉJICO</v>
          </cell>
        </row>
        <row r="265">
          <cell r="A265" t="str">
            <v>EL ÁGUILA</v>
          </cell>
        </row>
        <row r="266">
          <cell r="A266" t="str">
            <v>EL BAGRE</v>
          </cell>
        </row>
        <row r="267">
          <cell r="A267" t="str">
            <v>EL BANCO</v>
          </cell>
        </row>
        <row r="268">
          <cell r="A268" t="str">
            <v>EL CAIRO</v>
          </cell>
        </row>
        <row r="269">
          <cell r="A269" t="str">
            <v>EL CALVARIO</v>
          </cell>
        </row>
        <row r="270">
          <cell r="A270" t="str">
            <v>EL CANTÓN DEL SAN PABLO</v>
          </cell>
        </row>
        <row r="271">
          <cell r="A271" t="str">
            <v>EL CARMEN</v>
          </cell>
        </row>
        <row r="272">
          <cell r="A272" t="str">
            <v>EL CARMEN DE ATRATO</v>
          </cell>
        </row>
        <row r="273">
          <cell r="A273" t="str">
            <v>EL CARMEN DE BOLÍVAR</v>
          </cell>
        </row>
        <row r="274">
          <cell r="A274" t="str">
            <v>EL CARMEN DE CHUCURÍ</v>
          </cell>
        </row>
        <row r="275">
          <cell r="A275" t="str">
            <v>EL CARMEN DE VIBORAL</v>
          </cell>
        </row>
        <row r="276">
          <cell r="A276" t="str">
            <v>EL CASTILLO</v>
          </cell>
        </row>
        <row r="277">
          <cell r="A277" t="str">
            <v>EL CERRITO</v>
          </cell>
        </row>
        <row r="278">
          <cell r="A278" t="str">
            <v>EL CHARCO</v>
          </cell>
        </row>
        <row r="279">
          <cell r="A279" t="str">
            <v>EL COCUY</v>
          </cell>
        </row>
        <row r="280">
          <cell r="A280" t="str">
            <v>EL COLEGIO</v>
          </cell>
        </row>
        <row r="281">
          <cell r="A281" t="str">
            <v>EL COPEY</v>
          </cell>
        </row>
        <row r="282">
          <cell r="A282" t="str">
            <v>EL DONCELLO</v>
          </cell>
        </row>
        <row r="283">
          <cell r="A283" t="str">
            <v>EL DORADO</v>
          </cell>
        </row>
        <row r="284">
          <cell r="A284" t="str">
            <v>EL DOVIO</v>
          </cell>
        </row>
        <row r="285">
          <cell r="A285" t="str">
            <v>EL ENCANTO</v>
          </cell>
        </row>
        <row r="286">
          <cell r="A286" t="str">
            <v>EL ESPINO</v>
          </cell>
        </row>
        <row r="287">
          <cell r="A287" t="str">
            <v>EL GUACAMAYO</v>
          </cell>
        </row>
        <row r="288">
          <cell r="A288" t="str">
            <v>EL GUAMO</v>
          </cell>
        </row>
        <row r="289">
          <cell r="A289" t="str">
            <v>EL LITORAL DEL SAN JUAN</v>
          </cell>
        </row>
        <row r="290">
          <cell r="A290" t="str">
            <v>EL MOLINO</v>
          </cell>
        </row>
        <row r="291">
          <cell r="A291" t="str">
            <v>EL PASO</v>
          </cell>
        </row>
        <row r="292">
          <cell r="A292" t="str">
            <v>EL PAUJÍL</v>
          </cell>
        </row>
        <row r="293">
          <cell r="A293" t="str">
            <v>EL PEÑOL</v>
          </cell>
        </row>
        <row r="294">
          <cell r="A294" t="str">
            <v>EL PEÑÓN</v>
          </cell>
        </row>
        <row r="295">
          <cell r="A295" t="str">
            <v>EL PIÑÓN</v>
          </cell>
        </row>
        <row r="296">
          <cell r="A296" t="str">
            <v>EL PLAYÓN</v>
          </cell>
        </row>
        <row r="297">
          <cell r="A297" t="str">
            <v>EL RETÉN</v>
          </cell>
        </row>
        <row r="298">
          <cell r="A298" t="str">
            <v>EL RETORNO</v>
          </cell>
        </row>
        <row r="299">
          <cell r="A299" t="str">
            <v>EL ROBLE</v>
          </cell>
        </row>
        <row r="300">
          <cell r="A300" t="str">
            <v>EL ROSAL</v>
          </cell>
        </row>
        <row r="301">
          <cell r="A301" t="str">
            <v>EL ROSARIO</v>
          </cell>
        </row>
        <row r="302">
          <cell r="A302" t="str">
            <v>EL SANTUARIO</v>
          </cell>
        </row>
        <row r="303">
          <cell r="A303" t="str">
            <v>EL TABLÓN DE GÓMEZ</v>
          </cell>
        </row>
        <row r="304">
          <cell r="A304" t="str">
            <v>EL TAMBO</v>
          </cell>
        </row>
        <row r="305">
          <cell r="A305" t="str">
            <v>EL TARRA</v>
          </cell>
        </row>
        <row r="306">
          <cell r="A306" t="str">
            <v>EL ZULIA</v>
          </cell>
        </row>
        <row r="307">
          <cell r="A307" t="str">
            <v>ELÍAS</v>
          </cell>
        </row>
        <row r="308">
          <cell r="A308" t="str">
            <v>ENCINO</v>
          </cell>
        </row>
        <row r="309">
          <cell r="A309" t="str">
            <v>ENCISO</v>
          </cell>
        </row>
        <row r="310">
          <cell r="A310" t="str">
            <v>ENTRERRÍOS</v>
          </cell>
        </row>
        <row r="311">
          <cell r="A311" t="str">
            <v>ENVIGADO</v>
          </cell>
        </row>
        <row r="312">
          <cell r="A312" t="str">
            <v>ESPINAL</v>
          </cell>
        </row>
        <row r="313">
          <cell r="A313" t="str">
            <v>FACATATIVÁ</v>
          </cell>
        </row>
        <row r="314">
          <cell r="A314" t="str">
            <v>FALAN</v>
          </cell>
        </row>
        <row r="315">
          <cell r="A315" t="str">
            <v>FILADELFIA</v>
          </cell>
        </row>
        <row r="316">
          <cell r="A316" t="str">
            <v>FILANDIA</v>
          </cell>
        </row>
        <row r="317">
          <cell r="A317" t="str">
            <v>FIRAVITOBA</v>
          </cell>
        </row>
        <row r="318">
          <cell r="A318" t="str">
            <v>FLANDES</v>
          </cell>
        </row>
        <row r="319">
          <cell r="A319" t="str">
            <v>FLORENCIA</v>
          </cell>
        </row>
        <row r="320">
          <cell r="A320" t="str">
            <v>FLORESTA</v>
          </cell>
        </row>
        <row r="321">
          <cell r="A321" t="str">
            <v>FLORIÁN</v>
          </cell>
        </row>
        <row r="322">
          <cell r="A322" t="str">
            <v>FLORIDA</v>
          </cell>
        </row>
        <row r="323">
          <cell r="A323" t="str">
            <v>FLORIDABLANCA</v>
          </cell>
        </row>
        <row r="324">
          <cell r="A324" t="str">
            <v>FÓMEQUE</v>
          </cell>
        </row>
        <row r="325">
          <cell r="A325" t="str">
            <v>FONSECA</v>
          </cell>
        </row>
        <row r="326">
          <cell r="A326" t="str">
            <v>FORTUL</v>
          </cell>
        </row>
        <row r="327">
          <cell r="A327" t="str">
            <v>FOSCA</v>
          </cell>
        </row>
        <row r="328">
          <cell r="A328" t="str">
            <v>FRANCISCO PIZARRO</v>
          </cell>
        </row>
        <row r="329">
          <cell r="A329" t="str">
            <v>FREDONIA</v>
          </cell>
        </row>
        <row r="330">
          <cell r="A330" t="str">
            <v>FRESNO</v>
          </cell>
        </row>
        <row r="331">
          <cell r="A331" t="str">
            <v>FRONTINO</v>
          </cell>
        </row>
        <row r="332">
          <cell r="A332" t="str">
            <v>FUENTE DE ORO</v>
          </cell>
        </row>
        <row r="333">
          <cell r="A333" t="str">
            <v>FUNDACIÓN</v>
          </cell>
        </row>
        <row r="334">
          <cell r="A334" t="str">
            <v>FUNES</v>
          </cell>
        </row>
        <row r="335">
          <cell r="A335" t="str">
            <v>FUNZA</v>
          </cell>
        </row>
        <row r="336">
          <cell r="A336" t="str">
            <v>FÚQUENE</v>
          </cell>
        </row>
        <row r="337">
          <cell r="A337" t="str">
            <v>FUSAGASUGÁ</v>
          </cell>
        </row>
        <row r="338">
          <cell r="A338" t="str">
            <v>GACHALÁ</v>
          </cell>
        </row>
        <row r="339">
          <cell r="A339" t="str">
            <v>GACHANCIPÁ</v>
          </cell>
        </row>
        <row r="340">
          <cell r="A340" t="str">
            <v>GACHANTIVÁ</v>
          </cell>
        </row>
        <row r="341">
          <cell r="A341" t="str">
            <v>GACHETÁ</v>
          </cell>
        </row>
        <row r="342">
          <cell r="A342" t="str">
            <v>GALÁN</v>
          </cell>
        </row>
        <row r="343">
          <cell r="A343" t="str">
            <v>GALAPA</v>
          </cell>
        </row>
        <row r="344">
          <cell r="A344" t="str">
            <v>GALERAS</v>
          </cell>
        </row>
        <row r="345">
          <cell r="A345" t="str">
            <v>GAMA</v>
          </cell>
        </row>
        <row r="346">
          <cell r="A346" t="str">
            <v>GAMARRA</v>
          </cell>
        </row>
        <row r="347">
          <cell r="A347" t="str">
            <v>GÁMBITA</v>
          </cell>
        </row>
        <row r="348">
          <cell r="A348" t="str">
            <v>GÁMEZA</v>
          </cell>
        </row>
        <row r="349">
          <cell r="A349" t="str">
            <v>GARAGOA</v>
          </cell>
        </row>
        <row r="350">
          <cell r="A350" t="str">
            <v>GARZÓN</v>
          </cell>
        </row>
        <row r="351">
          <cell r="A351" t="str">
            <v>GÉNOVA</v>
          </cell>
        </row>
        <row r="352">
          <cell r="A352" t="str">
            <v>GIGANTE</v>
          </cell>
        </row>
        <row r="353">
          <cell r="A353" t="str">
            <v>GINEBRA</v>
          </cell>
        </row>
        <row r="354">
          <cell r="A354" t="str">
            <v>GIRALDO</v>
          </cell>
        </row>
        <row r="355">
          <cell r="A355" t="str">
            <v>GIRARDOT</v>
          </cell>
        </row>
        <row r="356">
          <cell r="A356" t="str">
            <v>GIRARDOTA</v>
          </cell>
        </row>
        <row r="357">
          <cell r="A357" t="str">
            <v>GIRÓN</v>
          </cell>
        </row>
        <row r="358">
          <cell r="A358" t="str">
            <v>GÓMEZ PLATA</v>
          </cell>
        </row>
        <row r="359">
          <cell r="A359" t="str">
            <v>GONZÁLEZ</v>
          </cell>
        </row>
        <row r="360">
          <cell r="A360" t="str">
            <v>GRAMALOTE</v>
          </cell>
        </row>
        <row r="361">
          <cell r="A361" t="str">
            <v>GRANADA</v>
          </cell>
        </row>
        <row r="362">
          <cell r="A362" t="str">
            <v>GUACA</v>
          </cell>
        </row>
        <row r="363">
          <cell r="A363" t="str">
            <v>GUACAMAYAS</v>
          </cell>
        </row>
        <row r="364">
          <cell r="A364" t="str">
            <v>GUACARÍ</v>
          </cell>
        </row>
        <row r="365">
          <cell r="A365" t="str">
            <v>GUACHENÉ</v>
          </cell>
        </row>
        <row r="366">
          <cell r="A366" t="str">
            <v>GUACHETÁ</v>
          </cell>
        </row>
        <row r="367">
          <cell r="A367" t="str">
            <v>GUACHUCAL</v>
          </cell>
        </row>
        <row r="368">
          <cell r="A368" t="str">
            <v>GUADALAJARA DE BUGA</v>
          </cell>
        </row>
        <row r="369">
          <cell r="A369" t="str">
            <v>GUADALUPE</v>
          </cell>
        </row>
        <row r="370">
          <cell r="A370" t="str">
            <v>GUADUAS</v>
          </cell>
        </row>
        <row r="371">
          <cell r="A371" t="str">
            <v>GUAITARILLA</v>
          </cell>
        </row>
        <row r="372">
          <cell r="A372" t="str">
            <v>GUALMATÁN</v>
          </cell>
        </row>
        <row r="373">
          <cell r="A373" t="str">
            <v>GUAMAL</v>
          </cell>
        </row>
        <row r="374">
          <cell r="A374" t="str">
            <v>GUAMO</v>
          </cell>
        </row>
        <row r="375">
          <cell r="A375" t="str">
            <v>GUAPÍ</v>
          </cell>
        </row>
        <row r="376">
          <cell r="A376" t="str">
            <v>GUAPOTÁ</v>
          </cell>
        </row>
        <row r="377">
          <cell r="A377" t="str">
            <v>GUARANDA</v>
          </cell>
        </row>
        <row r="378">
          <cell r="A378" t="str">
            <v>GUARNE</v>
          </cell>
        </row>
        <row r="379">
          <cell r="A379" t="str">
            <v>GUASCA</v>
          </cell>
        </row>
        <row r="380">
          <cell r="A380" t="str">
            <v>GUATAPÉ</v>
          </cell>
        </row>
        <row r="381">
          <cell r="A381" t="str">
            <v>GUATAQUÍ</v>
          </cell>
        </row>
        <row r="382">
          <cell r="A382" t="str">
            <v>GUATAVITA</v>
          </cell>
        </row>
        <row r="383">
          <cell r="A383" t="str">
            <v>GUATEQUE</v>
          </cell>
        </row>
        <row r="384">
          <cell r="A384" t="str">
            <v>GUÁTICA</v>
          </cell>
        </row>
        <row r="385">
          <cell r="A385" t="str">
            <v>GUAVATÁ</v>
          </cell>
        </row>
        <row r="386">
          <cell r="A386" t="str">
            <v>GUAYABAL DE SÍQUIMA</v>
          </cell>
        </row>
        <row r="387">
          <cell r="A387" t="str">
            <v>GUAYABETAL</v>
          </cell>
        </row>
        <row r="388">
          <cell r="A388" t="str">
            <v>GUAYATÁ</v>
          </cell>
        </row>
        <row r="389">
          <cell r="A389" t="str">
            <v>GÜEPSA</v>
          </cell>
        </row>
        <row r="390">
          <cell r="A390" t="str">
            <v>GÜICÁN</v>
          </cell>
        </row>
        <row r="391">
          <cell r="A391" t="str">
            <v>GUTIÉRREZ</v>
          </cell>
        </row>
        <row r="392">
          <cell r="A392" t="str">
            <v>HACARÍ</v>
          </cell>
        </row>
        <row r="393">
          <cell r="A393" t="str">
            <v>HATILLO DE LOBA</v>
          </cell>
        </row>
        <row r="394">
          <cell r="A394" t="str">
            <v>HATO</v>
          </cell>
        </row>
        <row r="395">
          <cell r="A395" t="str">
            <v>HATO COROZAL</v>
          </cell>
        </row>
        <row r="396">
          <cell r="A396" t="str">
            <v>HATONUEVO</v>
          </cell>
        </row>
        <row r="397">
          <cell r="A397" t="str">
            <v>HELICONIA</v>
          </cell>
        </row>
        <row r="398">
          <cell r="A398" t="str">
            <v>HERRÁN</v>
          </cell>
        </row>
        <row r="399">
          <cell r="A399" t="str">
            <v>HERVEO</v>
          </cell>
        </row>
        <row r="400">
          <cell r="A400" t="str">
            <v>HISPANIA</v>
          </cell>
        </row>
        <row r="401">
          <cell r="A401" t="str">
            <v>HOBO</v>
          </cell>
        </row>
        <row r="402">
          <cell r="A402" t="str">
            <v>HONDA</v>
          </cell>
        </row>
        <row r="403">
          <cell r="A403" t="str">
            <v>IBAGUÉ</v>
          </cell>
        </row>
        <row r="404">
          <cell r="A404" t="str">
            <v>ICONONZO</v>
          </cell>
        </row>
        <row r="405">
          <cell r="A405" t="str">
            <v>ILES</v>
          </cell>
        </row>
        <row r="406">
          <cell r="A406" t="str">
            <v>IMUÉS</v>
          </cell>
        </row>
        <row r="407">
          <cell r="A407" t="str">
            <v>INÍRIDA</v>
          </cell>
        </row>
        <row r="408">
          <cell r="A408" t="str">
            <v>INZÁ</v>
          </cell>
        </row>
        <row r="409">
          <cell r="A409" t="str">
            <v>IPIALES</v>
          </cell>
        </row>
        <row r="410">
          <cell r="A410" t="str">
            <v>ÍQUIRA</v>
          </cell>
        </row>
        <row r="411">
          <cell r="A411" t="str">
            <v>ISNOS</v>
          </cell>
        </row>
        <row r="412">
          <cell r="A412" t="str">
            <v>ISTMINA</v>
          </cell>
        </row>
        <row r="413">
          <cell r="A413" t="str">
            <v>ITAGÜÍ</v>
          </cell>
        </row>
        <row r="414">
          <cell r="A414" t="str">
            <v>ITUANGO</v>
          </cell>
        </row>
        <row r="415">
          <cell r="A415" t="str">
            <v>IZA</v>
          </cell>
        </row>
        <row r="416">
          <cell r="A416" t="str">
            <v>JAMBALÓ</v>
          </cell>
        </row>
        <row r="417">
          <cell r="A417" t="str">
            <v>JAMUNDÍ</v>
          </cell>
        </row>
        <row r="418">
          <cell r="A418" t="str">
            <v>JARDÍN</v>
          </cell>
        </row>
        <row r="419">
          <cell r="A419" t="str">
            <v>JENESANO</v>
          </cell>
        </row>
        <row r="420">
          <cell r="A420" t="str">
            <v>JERICÓ</v>
          </cell>
        </row>
        <row r="421">
          <cell r="A421" t="str">
            <v>JERUSALÉN</v>
          </cell>
        </row>
        <row r="422">
          <cell r="A422" t="str">
            <v>JESÚS MARÍA</v>
          </cell>
        </row>
        <row r="423">
          <cell r="A423" t="str">
            <v>JORDÁN</v>
          </cell>
        </row>
        <row r="424">
          <cell r="A424" t="str">
            <v>JUAN DE ACOSTA</v>
          </cell>
        </row>
        <row r="425">
          <cell r="A425" t="str">
            <v>JUNÍN</v>
          </cell>
        </row>
        <row r="426">
          <cell r="A426" t="str">
            <v>JURADÓ</v>
          </cell>
        </row>
        <row r="427">
          <cell r="A427" t="str">
            <v>LA APARTADA</v>
          </cell>
        </row>
        <row r="428">
          <cell r="A428" t="str">
            <v>LA ARGENTINA</v>
          </cell>
        </row>
        <row r="429">
          <cell r="A429" t="str">
            <v>LA BELLEZA</v>
          </cell>
        </row>
        <row r="430">
          <cell r="A430" t="str">
            <v>LA CALERA</v>
          </cell>
        </row>
        <row r="431">
          <cell r="A431" t="str">
            <v>LA CAPILLA</v>
          </cell>
        </row>
        <row r="432">
          <cell r="A432" t="str">
            <v>LA CEJA</v>
          </cell>
        </row>
        <row r="433">
          <cell r="A433" t="str">
            <v>LA CELIA</v>
          </cell>
        </row>
        <row r="434">
          <cell r="A434" t="str">
            <v>LA CHORRERA</v>
          </cell>
        </row>
        <row r="435">
          <cell r="A435" t="str">
            <v>LA CRUZ</v>
          </cell>
        </row>
        <row r="436">
          <cell r="A436" t="str">
            <v>LA CUMBRE</v>
          </cell>
        </row>
        <row r="437">
          <cell r="A437" t="str">
            <v>LA DORADA</v>
          </cell>
        </row>
        <row r="438">
          <cell r="A438" t="str">
            <v>LA ESPERANZA</v>
          </cell>
        </row>
        <row r="439">
          <cell r="A439" t="str">
            <v>LA ESTRELLA</v>
          </cell>
        </row>
        <row r="440">
          <cell r="A440" t="str">
            <v>LA FLORIDA</v>
          </cell>
        </row>
        <row r="441">
          <cell r="A441" t="str">
            <v>LA GLORIA</v>
          </cell>
        </row>
        <row r="442">
          <cell r="A442" t="str">
            <v>LA GUADALUPE</v>
          </cell>
        </row>
        <row r="443">
          <cell r="A443" t="str">
            <v>LA JAGUA DE IBIRICO</v>
          </cell>
        </row>
        <row r="444">
          <cell r="A444" t="str">
            <v>LA JAGUA DEL PILAR</v>
          </cell>
        </row>
        <row r="445">
          <cell r="A445" t="str">
            <v>LA LLANADA</v>
          </cell>
        </row>
        <row r="446">
          <cell r="A446" t="str">
            <v>LA MACARENA</v>
          </cell>
        </row>
        <row r="447">
          <cell r="A447" t="str">
            <v>LA MERCED</v>
          </cell>
        </row>
        <row r="448">
          <cell r="A448" t="str">
            <v>LA MESA</v>
          </cell>
        </row>
        <row r="449">
          <cell r="A449" t="str">
            <v>LA MONTAÑITA</v>
          </cell>
        </row>
        <row r="450">
          <cell r="A450" t="str">
            <v>LA PALMA</v>
          </cell>
        </row>
        <row r="451">
          <cell r="A451" t="str">
            <v>LA PAZ</v>
          </cell>
        </row>
        <row r="452">
          <cell r="A452" t="str">
            <v>LA PEDRERA</v>
          </cell>
        </row>
        <row r="453">
          <cell r="A453" t="str">
            <v>LA PEÑA</v>
          </cell>
        </row>
        <row r="454">
          <cell r="A454" t="str">
            <v>LA PINTADA</v>
          </cell>
        </row>
        <row r="455">
          <cell r="A455" t="str">
            <v>LA PLATA</v>
          </cell>
        </row>
        <row r="456">
          <cell r="A456" t="str">
            <v>LA PLAYA</v>
          </cell>
        </row>
        <row r="457">
          <cell r="A457" t="str">
            <v>LA PRIMAVERA</v>
          </cell>
        </row>
        <row r="458">
          <cell r="A458" t="str">
            <v>LA SALINA</v>
          </cell>
        </row>
        <row r="459">
          <cell r="A459" t="str">
            <v>LA SIERRA</v>
          </cell>
        </row>
        <row r="460">
          <cell r="A460" t="str">
            <v>LA TEBAIDA</v>
          </cell>
        </row>
        <row r="461">
          <cell r="A461" t="str">
            <v>LA TOLA</v>
          </cell>
        </row>
        <row r="462">
          <cell r="A462" t="str">
            <v>LA UNIÓN</v>
          </cell>
        </row>
        <row r="463">
          <cell r="A463" t="str">
            <v>LA UVITA</v>
          </cell>
        </row>
        <row r="464">
          <cell r="A464" t="str">
            <v>LA VEGA</v>
          </cell>
        </row>
        <row r="465">
          <cell r="A465" t="str">
            <v>LA VICTORIA</v>
          </cell>
        </row>
        <row r="466">
          <cell r="A466" t="str">
            <v>LA VIRGINIA</v>
          </cell>
        </row>
        <row r="467">
          <cell r="A467" t="str">
            <v>LABATECA</v>
          </cell>
        </row>
        <row r="468">
          <cell r="A468" t="str">
            <v>LABRANZAGRANDE</v>
          </cell>
        </row>
        <row r="469">
          <cell r="A469" t="str">
            <v>LANDÁZURI</v>
          </cell>
        </row>
        <row r="470">
          <cell r="A470" t="str">
            <v>LEBRIJA</v>
          </cell>
        </row>
        <row r="471">
          <cell r="A471" t="str">
            <v>LEIVA</v>
          </cell>
        </row>
        <row r="472">
          <cell r="A472" t="str">
            <v>LEJANÍAS</v>
          </cell>
        </row>
        <row r="473">
          <cell r="A473" t="str">
            <v>LENGUAZAQUE</v>
          </cell>
        </row>
        <row r="474">
          <cell r="A474" t="str">
            <v>LÉRIDA</v>
          </cell>
        </row>
        <row r="475">
          <cell r="A475" t="str">
            <v>LETICIA</v>
          </cell>
        </row>
        <row r="476">
          <cell r="A476" t="str">
            <v>LÍBANO</v>
          </cell>
        </row>
        <row r="477">
          <cell r="A477" t="str">
            <v>LIBORINA</v>
          </cell>
        </row>
        <row r="478">
          <cell r="A478" t="str">
            <v>LINARES</v>
          </cell>
        </row>
        <row r="479">
          <cell r="A479" t="str">
            <v>LLORÓ</v>
          </cell>
        </row>
        <row r="480">
          <cell r="A480" t="str">
            <v>LÓPEZ DE MICAY</v>
          </cell>
        </row>
        <row r="481">
          <cell r="A481" t="str">
            <v>LORICA</v>
          </cell>
        </row>
        <row r="482">
          <cell r="A482" t="str">
            <v>LOS ANDES</v>
          </cell>
        </row>
        <row r="483">
          <cell r="A483" t="str">
            <v>LOS CÓRDOBAS</v>
          </cell>
        </row>
        <row r="484">
          <cell r="A484" t="str">
            <v>LOS PALMITOS</v>
          </cell>
        </row>
        <row r="485">
          <cell r="A485" t="str">
            <v>LOS PATIOS</v>
          </cell>
        </row>
        <row r="486">
          <cell r="A486" t="str">
            <v>LOS SANTOS</v>
          </cell>
        </row>
        <row r="487">
          <cell r="A487" t="str">
            <v>LOURDES</v>
          </cell>
        </row>
        <row r="488">
          <cell r="A488" t="str">
            <v>LURUACO</v>
          </cell>
        </row>
        <row r="489">
          <cell r="A489" t="str">
            <v>MACANAL</v>
          </cell>
        </row>
        <row r="490">
          <cell r="A490" t="str">
            <v>MACARAVITA</v>
          </cell>
        </row>
        <row r="491">
          <cell r="A491" t="str">
            <v>MACEO</v>
          </cell>
        </row>
        <row r="492">
          <cell r="A492" t="str">
            <v>MACHETÁ</v>
          </cell>
        </row>
        <row r="493">
          <cell r="A493" t="str">
            <v>MADRID</v>
          </cell>
        </row>
        <row r="494">
          <cell r="A494" t="str">
            <v>MAGANGUÉ</v>
          </cell>
        </row>
        <row r="495">
          <cell r="A495" t="str">
            <v>MAGÜÍ</v>
          </cell>
        </row>
        <row r="496">
          <cell r="A496" t="str">
            <v>MAHATES</v>
          </cell>
        </row>
        <row r="497">
          <cell r="A497" t="str">
            <v>MAICAO</v>
          </cell>
        </row>
        <row r="498">
          <cell r="A498" t="str">
            <v>MAJAGUAL</v>
          </cell>
        </row>
        <row r="499">
          <cell r="A499" t="str">
            <v>MÁLAGA</v>
          </cell>
        </row>
        <row r="500">
          <cell r="A500" t="str">
            <v>MALAMBO</v>
          </cell>
        </row>
        <row r="501">
          <cell r="A501" t="str">
            <v>MALLAMA</v>
          </cell>
        </row>
        <row r="502">
          <cell r="A502" t="str">
            <v>MANATÍ</v>
          </cell>
        </row>
        <row r="503">
          <cell r="A503" t="str">
            <v>MANAURE</v>
          </cell>
        </row>
        <row r="504">
          <cell r="A504" t="str">
            <v>MANAURE BALCÓN DEL CESAR</v>
          </cell>
        </row>
        <row r="505">
          <cell r="A505" t="str">
            <v>MANÍ</v>
          </cell>
        </row>
        <row r="506">
          <cell r="A506" t="str">
            <v>MANIZALES</v>
          </cell>
        </row>
        <row r="507">
          <cell r="A507" t="str">
            <v>MANTA</v>
          </cell>
        </row>
        <row r="508">
          <cell r="A508" t="str">
            <v>MANZANARES</v>
          </cell>
        </row>
        <row r="509">
          <cell r="A509" t="str">
            <v>MAPIRIPÁN</v>
          </cell>
        </row>
        <row r="510">
          <cell r="A510" t="str">
            <v>MAPIRIPANA</v>
          </cell>
        </row>
        <row r="511">
          <cell r="A511" t="str">
            <v>MARGARITA</v>
          </cell>
        </row>
        <row r="512">
          <cell r="A512" t="str">
            <v>MARÍA LA BAJA</v>
          </cell>
        </row>
        <row r="513">
          <cell r="A513" t="str">
            <v>MARINILLA</v>
          </cell>
        </row>
        <row r="514">
          <cell r="A514" t="str">
            <v>MARIPÍ</v>
          </cell>
        </row>
        <row r="515">
          <cell r="A515" t="str">
            <v>MARMATO</v>
          </cell>
        </row>
        <row r="516">
          <cell r="A516" t="str">
            <v>MARQUETALIA</v>
          </cell>
        </row>
        <row r="517">
          <cell r="A517" t="str">
            <v>MARSELLA</v>
          </cell>
        </row>
        <row r="518">
          <cell r="A518" t="str">
            <v>MARULANDA</v>
          </cell>
        </row>
        <row r="519">
          <cell r="A519" t="str">
            <v>MATANZA</v>
          </cell>
        </row>
        <row r="520">
          <cell r="A520" t="str">
            <v>MEDELLÍN</v>
          </cell>
        </row>
        <row r="521">
          <cell r="A521" t="str">
            <v>MEDINA</v>
          </cell>
        </row>
        <row r="522">
          <cell r="A522" t="str">
            <v>MEDIO ATRATO</v>
          </cell>
        </row>
        <row r="523">
          <cell r="A523" t="str">
            <v>MEDIO BAUDÓ</v>
          </cell>
        </row>
        <row r="524">
          <cell r="A524" t="str">
            <v>MEDIO SAN JUAN</v>
          </cell>
        </row>
        <row r="525">
          <cell r="A525" t="str">
            <v>MELGAR</v>
          </cell>
        </row>
        <row r="526">
          <cell r="A526" t="str">
            <v>MERCADERES</v>
          </cell>
        </row>
        <row r="527">
          <cell r="A527" t="str">
            <v>MESETAS</v>
          </cell>
        </row>
        <row r="528">
          <cell r="A528" t="str">
            <v>MILÁN</v>
          </cell>
        </row>
        <row r="529">
          <cell r="A529" t="str">
            <v>MIRAFLORES</v>
          </cell>
        </row>
        <row r="530">
          <cell r="A530" t="str">
            <v>MIRANDA</v>
          </cell>
        </row>
        <row r="531">
          <cell r="A531" t="str">
            <v>MIRITÍ - PARANÁ</v>
          </cell>
        </row>
        <row r="532">
          <cell r="A532" t="str">
            <v>MISTRATÓ</v>
          </cell>
        </row>
        <row r="533">
          <cell r="A533" t="str">
            <v>MITÚ</v>
          </cell>
        </row>
        <row r="534">
          <cell r="A534" t="str">
            <v>MOCOA</v>
          </cell>
        </row>
        <row r="535">
          <cell r="A535" t="str">
            <v>MOGOTES</v>
          </cell>
        </row>
        <row r="536">
          <cell r="A536" t="str">
            <v>MOLAGAVITA</v>
          </cell>
        </row>
        <row r="537">
          <cell r="A537" t="str">
            <v>MOMIL</v>
          </cell>
        </row>
        <row r="538">
          <cell r="A538" t="str">
            <v>MOMPÓS</v>
          </cell>
        </row>
        <row r="539">
          <cell r="A539" t="str">
            <v>MONGUA</v>
          </cell>
        </row>
        <row r="540">
          <cell r="A540" t="str">
            <v>MONGUÍ</v>
          </cell>
        </row>
        <row r="541">
          <cell r="A541" t="str">
            <v>MONIQUIRÁ</v>
          </cell>
        </row>
        <row r="542">
          <cell r="A542" t="str">
            <v>MONTEBELLO</v>
          </cell>
        </row>
        <row r="543">
          <cell r="A543" t="str">
            <v>MONTECRISTO</v>
          </cell>
        </row>
        <row r="544">
          <cell r="A544" t="str">
            <v>MONTELÍBANO</v>
          </cell>
        </row>
        <row r="545">
          <cell r="A545" t="str">
            <v>MONTENEGRO</v>
          </cell>
        </row>
        <row r="546">
          <cell r="A546" t="str">
            <v>MONTERÍA</v>
          </cell>
        </row>
        <row r="547">
          <cell r="A547" t="str">
            <v>MONTERREY</v>
          </cell>
        </row>
        <row r="548">
          <cell r="A548" t="str">
            <v>MOÑITOS</v>
          </cell>
        </row>
        <row r="549">
          <cell r="A549" t="str">
            <v>MORALES</v>
          </cell>
        </row>
        <row r="550">
          <cell r="A550" t="str">
            <v>MORELIA</v>
          </cell>
        </row>
        <row r="551">
          <cell r="A551" t="str">
            <v>MORICHAL</v>
          </cell>
        </row>
        <row r="552">
          <cell r="A552" t="str">
            <v>MORROA</v>
          </cell>
        </row>
        <row r="553">
          <cell r="A553" t="str">
            <v>MOSQUERA</v>
          </cell>
        </row>
        <row r="554">
          <cell r="A554" t="str">
            <v>MOTAVITA</v>
          </cell>
        </row>
        <row r="555">
          <cell r="A555" t="str">
            <v>MURILLO</v>
          </cell>
        </row>
        <row r="556">
          <cell r="A556" t="str">
            <v>MURINDÓ</v>
          </cell>
        </row>
        <row r="557">
          <cell r="A557" t="str">
            <v>MUTATÁ</v>
          </cell>
        </row>
        <row r="558">
          <cell r="A558" t="str">
            <v>MUTISCUA</v>
          </cell>
        </row>
        <row r="559">
          <cell r="A559" t="str">
            <v>MUZO</v>
          </cell>
        </row>
        <row r="560">
          <cell r="A560" t="str">
            <v>NARIÑO</v>
          </cell>
        </row>
        <row r="561">
          <cell r="A561" t="str">
            <v>NÁTAGA</v>
          </cell>
        </row>
        <row r="562">
          <cell r="A562" t="str">
            <v>NATAGAIMA</v>
          </cell>
        </row>
        <row r="563">
          <cell r="A563" t="str">
            <v>NECHÍ</v>
          </cell>
        </row>
        <row r="564">
          <cell r="A564" t="str">
            <v>NECOCLÍ</v>
          </cell>
        </row>
        <row r="565">
          <cell r="A565" t="str">
            <v>NEIRA</v>
          </cell>
        </row>
        <row r="566">
          <cell r="A566" t="str">
            <v>NEIVA</v>
          </cell>
        </row>
        <row r="567">
          <cell r="A567" t="str">
            <v>NEMOCÓN</v>
          </cell>
        </row>
        <row r="568">
          <cell r="A568" t="str">
            <v>NILO</v>
          </cell>
        </row>
        <row r="569">
          <cell r="A569" t="str">
            <v>NIMAIMA</v>
          </cell>
        </row>
        <row r="570">
          <cell r="A570" t="str">
            <v>NOBSA</v>
          </cell>
        </row>
        <row r="571">
          <cell r="A571" t="str">
            <v>NOCAIMA</v>
          </cell>
        </row>
        <row r="572">
          <cell r="A572" t="str">
            <v>NORCASIA</v>
          </cell>
        </row>
        <row r="573">
          <cell r="A573" t="str">
            <v>NOROSÍ</v>
          </cell>
        </row>
        <row r="574">
          <cell r="A574" t="str">
            <v>NÓVITA</v>
          </cell>
        </row>
        <row r="575">
          <cell r="A575" t="str">
            <v>NUEVA GRANADA</v>
          </cell>
        </row>
        <row r="576">
          <cell r="A576" t="str">
            <v>NUEVO COLÓN</v>
          </cell>
        </row>
        <row r="577">
          <cell r="A577" t="str">
            <v>NUNCHÍA</v>
          </cell>
        </row>
        <row r="578">
          <cell r="A578" t="str">
            <v>NUQUÍ</v>
          </cell>
        </row>
        <row r="579">
          <cell r="A579" t="str">
            <v>OBANDO</v>
          </cell>
        </row>
        <row r="580">
          <cell r="A580" t="str">
            <v>OCAMONTE</v>
          </cell>
        </row>
        <row r="581">
          <cell r="A581" t="str">
            <v>OCAÑA</v>
          </cell>
        </row>
        <row r="582">
          <cell r="A582" t="str">
            <v>OIBA</v>
          </cell>
        </row>
        <row r="583">
          <cell r="A583" t="str">
            <v>OICATÁ</v>
          </cell>
        </row>
        <row r="584">
          <cell r="A584" t="str">
            <v>OLAYA</v>
          </cell>
        </row>
        <row r="585">
          <cell r="A585" t="str">
            <v>OLAYA HERRERA</v>
          </cell>
        </row>
        <row r="586">
          <cell r="A586" t="str">
            <v>ONZAGA</v>
          </cell>
        </row>
        <row r="587">
          <cell r="A587" t="str">
            <v>OPORAPA</v>
          </cell>
        </row>
        <row r="588">
          <cell r="A588" t="str">
            <v>ORITO</v>
          </cell>
        </row>
        <row r="589">
          <cell r="A589" t="str">
            <v>OROCUÉ</v>
          </cell>
        </row>
        <row r="590">
          <cell r="A590" t="str">
            <v>ORTEGA</v>
          </cell>
        </row>
        <row r="591">
          <cell r="A591" t="str">
            <v>OSPINA</v>
          </cell>
        </row>
        <row r="592">
          <cell r="A592" t="str">
            <v>OTANCHE</v>
          </cell>
        </row>
        <row r="593">
          <cell r="A593" t="str">
            <v>OVEJAS</v>
          </cell>
        </row>
        <row r="594">
          <cell r="A594" t="str">
            <v>PACHAVITA</v>
          </cell>
        </row>
        <row r="595">
          <cell r="A595" t="str">
            <v>PACHO</v>
          </cell>
        </row>
        <row r="596">
          <cell r="A596" t="str">
            <v>PACOA</v>
          </cell>
        </row>
        <row r="597">
          <cell r="A597" t="str">
            <v>PÁCORA</v>
          </cell>
        </row>
        <row r="598">
          <cell r="A598" t="str">
            <v>PADILLA</v>
          </cell>
        </row>
        <row r="599">
          <cell r="A599" t="str">
            <v>PÁEZ</v>
          </cell>
        </row>
        <row r="600">
          <cell r="A600" t="str">
            <v>PAICOL</v>
          </cell>
        </row>
        <row r="601">
          <cell r="A601" t="str">
            <v>PAILITAS</v>
          </cell>
        </row>
        <row r="602">
          <cell r="A602" t="str">
            <v>PAIME</v>
          </cell>
        </row>
        <row r="603">
          <cell r="A603" t="str">
            <v>PAIPA</v>
          </cell>
        </row>
        <row r="604">
          <cell r="A604" t="str">
            <v>PAJARITO</v>
          </cell>
        </row>
        <row r="605">
          <cell r="A605" t="str">
            <v>PALERMO</v>
          </cell>
        </row>
        <row r="606">
          <cell r="A606" t="str">
            <v>PALESTINA</v>
          </cell>
        </row>
        <row r="607">
          <cell r="A607" t="str">
            <v>PALMAR</v>
          </cell>
        </row>
        <row r="608">
          <cell r="A608" t="str">
            <v>PALMAR DE VARELA</v>
          </cell>
        </row>
        <row r="609">
          <cell r="A609" t="str">
            <v>PALMAS DEL SOCORRO</v>
          </cell>
        </row>
        <row r="610">
          <cell r="A610" t="str">
            <v>PALMIRA</v>
          </cell>
        </row>
        <row r="611">
          <cell r="A611" t="str">
            <v>PALMITO</v>
          </cell>
        </row>
        <row r="612">
          <cell r="A612" t="str">
            <v>PALOCABILDO</v>
          </cell>
        </row>
        <row r="613">
          <cell r="A613" t="str">
            <v>PAMPLONA</v>
          </cell>
        </row>
        <row r="614">
          <cell r="A614" t="str">
            <v>PAMPLONITA</v>
          </cell>
        </row>
        <row r="615">
          <cell r="A615" t="str">
            <v>PANA PANA</v>
          </cell>
        </row>
        <row r="616">
          <cell r="A616" t="str">
            <v>PANDI</v>
          </cell>
        </row>
        <row r="617">
          <cell r="A617" t="str">
            <v>PANQUEBA</v>
          </cell>
        </row>
        <row r="618">
          <cell r="A618" t="str">
            <v>PAPUNAUA</v>
          </cell>
        </row>
        <row r="619">
          <cell r="A619" t="str">
            <v>PÁRAMO</v>
          </cell>
        </row>
        <row r="620">
          <cell r="A620" t="str">
            <v>PARATEBUENO</v>
          </cell>
        </row>
        <row r="621">
          <cell r="A621" t="str">
            <v>PASCA</v>
          </cell>
        </row>
        <row r="622">
          <cell r="A622" t="str">
            <v>PASTO</v>
          </cell>
        </row>
        <row r="623">
          <cell r="A623" t="str">
            <v>PATÍA</v>
          </cell>
        </row>
        <row r="624">
          <cell r="A624" t="str">
            <v>PAUNA</v>
          </cell>
        </row>
        <row r="625">
          <cell r="A625" t="str">
            <v>PAYA</v>
          </cell>
        </row>
        <row r="626">
          <cell r="A626" t="str">
            <v>PAZ DE ARIPORO</v>
          </cell>
        </row>
        <row r="627">
          <cell r="A627" t="str">
            <v>PAZ DE RÍO</v>
          </cell>
        </row>
        <row r="628">
          <cell r="A628" t="str">
            <v>PEDRAZA</v>
          </cell>
        </row>
        <row r="629">
          <cell r="A629" t="str">
            <v>PELAYA</v>
          </cell>
        </row>
        <row r="630">
          <cell r="A630" t="str">
            <v>PENSILVANIA</v>
          </cell>
        </row>
        <row r="631">
          <cell r="A631" t="str">
            <v>PEÑOL</v>
          </cell>
        </row>
        <row r="632">
          <cell r="A632" t="str">
            <v>PEQUE</v>
          </cell>
        </row>
        <row r="633">
          <cell r="A633" t="str">
            <v>PEREIRA</v>
          </cell>
        </row>
        <row r="634">
          <cell r="A634" t="str">
            <v>PESCA</v>
          </cell>
        </row>
        <row r="635">
          <cell r="A635" t="str">
            <v>PIAMONTE</v>
          </cell>
        </row>
        <row r="636">
          <cell r="A636" t="str">
            <v>PIEDECUESTA</v>
          </cell>
        </row>
        <row r="637">
          <cell r="A637" t="str">
            <v>PIEDRAS</v>
          </cell>
        </row>
        <row r="638">
          <cell r="A638" t="str">
            <v>PIENDAMÓ</v>
          </cell>
        </row>
        <row r="639">
          <cell r="A639" t="str">
            <v>PIJAO</v>
          </cell>
        </row>
        <row r="640">
          <cell r="A640" t="str">
            <v>PIJIÑO DEL CARMEN</v>
          </cell>
        </row>
        <row r="641">
          <cell r="A641" t="str">
            <v>PINCHOTE</v>
          </cell>
        </row>
        <row r="642">
          <cell r="A642" t="str">
            <v>PINILLOS</v>
          </cell>
        </row>
        <row r="643">
          <cell r="A643" t="str">
            <v>PIOJÓ</v>
          </cell>
        </row>
        <row r="644">
          <cell r="A644" t="str">
            <v>PISBA</v>
          </cell>
        </row>
        <row r="645">
          <cell r="A645" t="str">
            <v>PITAL</v>
          </cell>
        </row>
        <row r="646">
          <cell r="A646" t="str">
            <v>PITALITO</v>
          </cell>
        </row>
        <row r="647">
          <cell r="A647" t="str">
            <v>PIVIJAY</v>
          </cell>
        </row>
        <row r="648">
          <cell r="A648" t="str">
            <v>PLANADAS</v>
          </cell>
        </row>
        <row r="649">
          <cell r="A649" t="str">
            <v>PLANETA RICA</v>
          </cell>
        </row>
        <row r="650">
          <cell r="A650" t="str">
            <v>PLATO</v>
          </cell>
        </row>
        <row r="651">
          <cell r="A651" t="str">
            <v>POLICARPA</v>
          </cell>
        </row>
        <row r="652">
          <cell r="A652" t="str">
            <v>POLONUEVO</v>
          </cell>
        </row>
        <row r="653">
          <cell r="A653" t="str">
            <v>PONEDERA</v>
          </cell>
        </row>
        <row r="654">
          <cell r="A654" t="str">
            <v>POPAYÁN</v>
          </cell>
        </row>
        <row r="655">
          <cell r="A655" t="str">
            <v>PORE</v>
          </cell>
        </row>
        <row r="656">
          <cell r="A656" t="str">
            <v>POTOSÍ</v>
          </cell>
        </row>
        <row r="657">
          <cell r="A657" t="str">
            <v>PRADERA</v>
          </cell>
        </row>
        <row r="658">
          <cell r="A658" t="str">
            <v>PRADO</v>
          </cell>
        </row>
        <row r="659">
          <cell r="A659" t="str">
            <v>PROVIDENCIA</v>
          </cell>
        </row>
        <row r="660">
          <cell r="A660" t="str">
            <v>PUEBLO BELLO</v>
          </cell>
        </row>
        <row r="661">
          <cell r="A661" t="str">
            <v>PUEBLO NUEVO</v>
          </cell>
        </row>
        <row r="662">
          <cell r="A662" t="str">
            <v>PUEBLO RICO</v>
          </cell>
        </row>
        <row r="663">
          <cell r="A663" t="str">
            <v>PUEBLORRICO</v>
          </cell>
        </row>
        <row r="664">
          <cell r="A664" t="str">
            <v>PUEBLOVIEJO</v>
          </cell>
        </row>
        <row r="665">
          <cell r="A665" t="str">
            <v>PUENTE NACIONAL</v>
          </cell>
        </row>
        <row r="666">
          <cell r="A666" t="str">
            <v>PUERRES</v>
          </cell>
        </row>
        <row r="667">
          <cell r="A667" t="str">
            <v>PUERTO ALEGRÍA</v>
          </cell>
        </row>
        <row r="668">
          <cell r="A668" t="str">
            <v>PUERTO ARICA</v>
          </cell>
        </row>
        <row r="669">
          <cell r="A669" t="str">
            <v>PUERTO ASÍS</v>
          </cell>
        </row>
        <row r="670">
          <cell r="A670" t="str">
            <v>PUERTO BERRÍO</v>
          </cell>
        </row>
        <row r="671">
          <cell r="A671" t="str">
            <v>PUERTO BOYACÁ</v>
          </cell>
        </row>
        <row r="672">
          <cell r="A672" t="str">
            <v>PUERTO CAICEDO</v>
          </cell>
        </row>
        <row r="673">
          <cell r="A673" t="str">
            <v>PUERTO CARREÑO</v>
          </cell>
        </row>
        <row r="674">
          <cell r="A674" t="str">
            <v>PUERTO COLOMBIA</v>
          </cell>
        </row>
        <row r="675">
          <cell r="A675" t="str">
            <v>PUERTO CONCORDIA</v>
          </cell>
        </row>
        <row r="676">
          <cell r="A676" t="str">
            <v>PUERTO ESCONDIDO</v>
          </cell>
        </row>
        <row r="677">
          <cell r="A677" t="str">
            <v>PUERTO GAITÁN</v>
          </cell>
        </row>
        <row r="678">
          <cell r="A678" t="str">
            <v>PUERTO GUZMÁN</v>
          </cell>
        </row>
        <row r="679">
          <cell r="A679" t="str">
            <v>PUERTO LEGUÍZAMO</v>
          </cell>
        </row>
        <row r="680">
          <cell r="A680" t="str">
            <v>PUERTO LIBERTADOR</v>
          </cell>
        </row>
        <row r="681">
          <cell r="A681" t="str">
            <v>PUERTO LLERAS</v>
          </cell>
        </row>
        <row r="682">
          <cell r="A682" t="str">
            <v>PUERTO LÓPEZ</v>
          </cell>
        </row>
        <row r="683">
          <cell r="A683" t="str">
            <v>PUERTO NARE</v>
          </cell>
        </row>
        <row r="684">
          <cell r="A684" t="str">
            <v>PUERTO NARIÑO</v>
          </cell>
        </row>
        <row r="685">
          <cell r="A685" t="str">
            <v>PUERTO PARRA</v>
          </cell>
        </row>
        <row r="686">
          <cell r="A686" t="str">
            <v>PUERTO RICO</v>
          </cell>
        </row>
        <row r="687">
          <cell r="A687" t="str">
            <v>PUERTO RONDÓN</v>
          </cell>
        </row>
        <row r="688">
          <cell r="A688" t="str">
            <v>PUERTO SALGAR</v>
          </cell>
        </row>
        <row r="689">
          <cell r="A689" t="str">
            <v>PUERTO SANTANDER</v>
          </cell>
        </row>
        <row r="690">
          <cell r="A690" t="str">
            <v>PUERTO TEJADA</v>
          </cell>
        </row>
        <row r="691">
          <cell r="A691" t="str">
            <v>PUERTO TRIUNFO</v>
          </cell>
        </row>
        <row r="692">
          <cell r="A692" t="str">
            <v>PUERTO WILCHES</v>
          </cell>
        </row>
        <row r="693">
          <cell r="A693" t="str">
            <v>PULÍ</v>
          </cell>
        </row>
        <row r="694">
          <cell r="A694" t="str">
            <v>PUPIALES</v>
          </cell>
        </row>
        <row r="695">
          <cell r="A695" t="str">
            <v>PURACÉ</v>
          </cell>
        </row>
        <row r="696">
          <cell r="A696" t="str">
            <v>PURIFICACIÓN</v>
          </cell>
        </row>
        <row r="697">
          <cell r="A697" t="str">
            <v>PURÍSIMA DE LA CONCEPCIÓN</v>
          </cell>
        </row>
        <row r="698">
          <cell r="A698" t="str">
            <v>QUEBRADANEGRA</v>
          </cell>
        </row>
        <row r="699">
          <cell r="A699" t="str">
            <v>QUETAME</v>
          </cell>
        </row>
        <row r="700">
          <cell r="A700" t="str">
            <v>QUIBDÓ</v>
          </cell>
        </row>
        <row r="701">
          <cell r="A701" t="str">
            <v>QUIMBAYA</v>
          </cell>
        </row>
        <row r="702">
          <cell r="A702" t="str">
            <v>QUINCHÍA</v>
          </cell>
        </row>
        <row r="703">
          <cell r="A703" t="str">
            <v>QUÍPAMA</v>
          </cell>
        </row>
        <row r="704">
          <cell r="A704" t="str">
            <v>QUIPILE</v>
          </cell>
        </row>
        <row r="705">
          <cell r="A705" t="str">
            <v>RAGONVALIA</v>
          </cell>
        </row>
        <row r="706">
          <cell r="A706" t="str">
            <v>RAMIRIQUÍ</v>
          </cell>
        </row>
        <row r="707">
          <cell r="A707" t="str">
            <v>RÁQUIRA</v>
          </cell>
        </row>
        <row r="708">
          <cell r="A708" t="str">
            <v>RECETOR</v>
          </cell>
        </row>
        <row r="709">
          <cell r="A709" t="str">
            <v>REGIDOR</v>
          </cell>
        </row>
        <row r="710">
          <cell r="A710" t="str">
            <v>REMEDIOS</v>
          </cell>
        </row>
        <row r="711">
          <cell r="A711" t="str">
            <v>REMOLINO</v>
          </cell>
        </row>
        <row r="712">
          <cell r="A712" t="str">
            <v>REPELÓN</v>
          </cell>
        </row>
        <row r="713">
          <cell r="A713" t="str">
            <v>RESTREPO</v>
          </cell>
        </row>
        <row r="714">
          <cell r="A714" t="str">
            <v>EL RETIRO</v>
          </cell>
        </row>
        <row r="715">
          <cell r="A715" t="str">
            <v>RICAURTE</v>
          </cell>
        </row>
        <row r="716">
          <cell r="A716" t="str">
            <v>RÍO DE ORO</v>
          </cell>
        </row>
        <row r="717">
          <cell r="A717" t="str">
            <v>RÍO IRÓ</v>
          </cell>
        </row>
        <row r="718">
          <cell r="A718" t="str">
            <v>RÍO QUITO</v>
          </cell>
        </row>
        <row r="719">
          <cell r="A719" t="str">
            <v>RÍO VIEJO</v>
          </cell>
        </row>
        <row r="720">
          <cell r="A720" t="str">
            <v>RIOBLANCO</v>
          </cell>
        </row>
        <row r="721">
          <cell r="A721" t="str">
            <v>RIOFRÍO</v>
          </cell>
        </row>
        <row r="722">
          <cell r="A722" t="str">
            <v>RIOHACHA</v>
          </cell>
        </row>
        <row r="723">
          <cell r="A723" t="str">
            <v>RIONEGRO</v>
          </cell>
        </row>
        <row r="724">
          <cell r="A724" t="str">
            <v>RIOSUCIO</v>
          </cell>
        </row>
        <row r="725">
          <cell r="A725" t="str">
            <v>RISARALDA</v>
          </cell>
        </row>
        <row r="726">
          <cell r="A726" t="str">
            <v>RIVERA</v>
          </cell>
        </row>
        <row r="727">
          <cell r="A727" t="str">
            <v>ROBERTO PAYÁN</v>
          </cell>
        </row>
        <row r="728">
          <cell r="A728" t="str">
            <v>ROLDANILLO</v>
          </cell>
        </row>
        <row r="729">
          <cell r="A729" t="str">
            <v>RONCESVALLES</v>
          </cell>
        </row>
        <row r="730">
          <cell r="A730" t="str">
            <v>RONDÓN</v>
          </cell>
        </row>
        <row r="731">
          <cell r="A731" t="str">
            <v>ROSAS</v>
          </cell>
        </row>
        <row r="732">
          <cell r="A732" t="str">
            <v>ROVIRA</v>
          </cell>
        </row>
        <row r="733">
          <cell r="A733" t="str">
            <v>SABANA DE TORRES</v>
          </cell>
        </row>
        <row r="734">
          <cell r="A734" t="str">
            <v>SABANAGRANDE</v>
          </cell>
        </row>
        <row r="735">
          <cell r="A735" t="str">
            <v>SABANALARGA</v>
          </cell>
        </row>
        <row r="736">
          <cell r="A736" t="str">
            <v>SABANAS DE SAN ÁNGEL</v>
          </cell>
        </row>
        <row r="737">
          <cell r="A737" t="str">
            <v>SABANETA</v>
          </cell>
        </row>
        <row r="738">
          <cell r="A738" t="str">
            <v>SABOYÁ</v>
          </cell>
        </row>
        <row r="739">
          <cell r="A739" t="str">
            <v>SÁCAMA</v>
          </cell>
        </row>
        <row r="740">
          <cell r="A740" t="str">
            <v>SÁCHICA</v>
          </cell>
        </row>
        <row r="741">
          <cell r="A741" t="str">
            <v>SAHAGÚN</v>
          </cell>
        </row>
        <row r="742">
          <cell r="A742" t="str">
            <v>SALADOBLANCO</v>
          </cell>
        </row>
        <row r="743">
          <cell r="A743" t="str">
            <v>SALAMINA</v>
          </cell>
        </row>
        <row r="744">
          <cell r="A744" t="str">
            <v>SALAZAR</v>
          </cell>
        </row>
        <row r="745">
          <cell r="A745" t="str">
            <v>SALDAÑA</v>
          </cell>
        </row>
        <row r="746">
          <cell r="A746" t="str">
            <v>SALENTO</v>
          </cell>
        </row>
        <row r="747">
          <cell r="A747" t="str">
            <v>SALGAR</v>
          </cell>
        </row>
        <row r="748">
          <cell r="A748" t="str">
            <v>SAMACÁ</v>
          </cell>
        </row>
        <row r="749">
          <cell r="A749" t="str">
            <v>SAMANÁ</v>
          </cell>
        </row>
        <row r="750">
          <cell r="A750" t="str">
            <v>SAMANIEGO</v>
          </cell>
        </row>
        <row r="751">
          <cell r="A751" t="str">
            <v>SAMPUÉS</v>
          </cell>
        </row>
        <row r="752">
          <cell r="A752" t="str">
            <v>SAN AGUSTÍN</v>
          </cell>
        </row>
        <row r="753">
          <cell r="A753" t="str">
            <v>SAN ALBERTO</v>
          </cell>
        </row>
        <row r="754">
          <cell r="A754" t="str">
            <v>SAN ANDRÉS</v>
          </cell>
        </row>
        <row r="755">
          <cell r="A755" t="str">
            <v>SAN ANDRÉS DE CUERQUÍA</v>
          </cell>
        </row>
        <row r="756">
          <cell r="A756" t="str">
            <v>SAN ANDRÉS DE SOTAVENTO</v>
          </cell>
        </row>
        <row r="757">
          <cell r="A757" t="str">
            <v>SAN ANDRÉS DE TUMACO</v>
          </cell>
        </row>
        <row r="758">
          <cell r="A758" t="str">
            <v>SAN ANTERO</v>
          </cell>
        </row>
        <row r="759">
          <cell r="A759" t="str">
            <v>SAN ANTONIO</v>
          </cell>
        </row>
        <row r="760">
          <cell r="A760" t="str">
            <v>SAN ANTONIO DEL TEQUENDAMA</v>
          </cell>
        </row>
        <row r="761">
          <cell r="A761" t="str">
            <v>SAN BENITO</v>
          </cell>
        </row>
        <row r="762">
          <cell r="A762" t="str">
            <v>SAN BENITO ABAD</v>
          </cell>
        </row>
        <row r="763">
          <cell r="A763" t="str">
            <v>SAN BERNARDO</v>
          </cell>
        </row>
        <row r="764">
          <cell r="A764" t="str">
            <v>SAN BERNARDO DEL VIENTO</v>
          </cell>
        </row>
        <row r="765">
          <cell r="A765" t="str">
            <v>SAN CALIXTO</v>
          </cell>
        </row>
        <row r="766">
          <cell r="A766" t="str">
            <v>SAN CARLOS</v>
          </cell>
        </row>
        <row r="767">
          <cell r="A767" t="str">
            <v>SAN CARLOS DE GUAROA</v>
          </cell>
        </row>
        <row r="768">
          <cell r="A768" t="str">
            <v>SAN CAYETANO</v>
          </cell>
        </row>
        <row r="769">
          <cell r="A769" t="str">
            <v>SAN CRISTÓBAL</v>
          </cell>
        </row>
        <row r="770">
          <cell r="A770" t="str">
            <v>SAN DIEGO</v>
          </cell>
        </row>
        <row r="771">
          <cell r="A771" t="str">
            <v>SAN EDUARDO</v>
          </cell>
        </row>
        <row r="772">
          <cell r="A772" t="str">
            <v>SAN ESTANISLAO</v>
          </cell>
        </row>
        <row r="773">
          <cell r="A773" t="str">
            <v>SAN FELIPE</v>
          </cell>
        </row>
        <row r="774">
          <cell r="A774" t="str">
            <v>SAN FERNANDO</v>
          </cell>
        </row>
        <row r="775">
          <cell r="A775" t="str">
            <v>SAN FRANCISCO</v>
          </cell>
        </row>
        <row r="776">
          <cell r="A776" t="str">
            <v>SAN GIL</v>
          </cell>
        </row>
        <row r="777">
          <cell r="A777" t="str">
            <v>SAN JACINTO</v>
          </cell>
        </row>
        <row r="778">
          <cell r="A778" t="str">
            <v>SAN JACINTO DEL CAUCA</v>
          </cell>
        </row>
        <row r="779">
          <cell r="A779" t="str">
            <v>SAN JERÓNIMO</v>
          </cell>
        </row>
        <row r="780">
          <cell r="A780" t="str">
            <v>SAN JOAQUÍN</v>
          </cell>
        </row>
        <row r="781">
          <cell r="A781" t="str">
            <v>SAN JOSÉ</v>
          </cell>
        </row>
        <row r="782">
          <cell r="A782" t="str">
            <v>SAN JOSÉ DE LA MONTAÑA</v>
          </cell>
        </row>
        <row r="783">
          <cell r="A783" t="str">
            <v>SAN JOSÉ DE MIRANDA</v>
          </cell>
        </row>
        <row r="784">
          <cell r="A784" t="str">
            <v>SAN JOSÉ DE PARE</v>
          </cell>
        </row>
        <row r="785">
          <cell r="A785" t="str">
            <v>SAN JOSÉ DE URÉ</v>
          </cell>
        </row>
        <row r="786">
          <cell r="A786" t="str">
            <v>SAN JOSÉ DEL FRAGUA</v>
          </cell>
        </row>
        <row r="787">
          <cell r="A787" t="str">
            <v>SAN JOSÉ DEL GUAVIARE</v>
          </cell>
        </row>
        <row r="788">
          <cell r="A788" t="str">
            <v>SAN JOSÉ DEL PALMAR</v>
          </cell>
        </row>
        <row r="789">
          <cell r="A789" t="str">
            <v>SAN JUAN DE ARAMA</v>
          </cell>
        </row>
        <row r="790">
          <cell r="A790" t="str">
            <v>SAN JUAN DE BETULIA</v>
          </cell>
        </row>
        <row r="791">
          <cell r="A791" t="str">
            <v>SAN JUAN DE RIOSECO</v>
          </cell>
        </row>
        <row r="792">
          <cell r="A792" t="str">
            <v>SAN JUAN DE URABÁ</v>
          </cell>
        </row>
        <row r="793">
          <cell r="A793" t="str">
            <v>SAN JUAN DEL CESAR</v>
          </cell>
        </row>
        <row r="794">
          <cell r="A794" t="str">
            <v>SAN JUAN NEPOMUCENO</v>
          </cell>
        </row>
        <row r="795">
          <cell r="A795" t="str">
            <v>SAN JUANITO</v>
          </cell>
        </row>
        <row r="796">
          <cell r="A796" t="str">
            <v>SAN LORENZO</v>
          </cell>
        </row>
        <row r="797">
          <cell r="A797" t="str">
            <v>SAN LUIS</v>
          </cell>
        </row>
        <row r="798">
          <cell r="A798" t="str">
            <v>SAN LUIS DE CUBARRAL</v>
          </cell>
        </row>
        <row r="799">
          <cell r="A799" t="str">
            <v>SAN LUIS DE GACENO</v>
          </cell>
        </row>
        <row r="800">
          <cell r="A800" t="str">
            <v>SAN LUIS DE PALENQUE</v>
          </cell>
        </row>
        <row r="801">
          <cell r="A801" t="str">
            <v>SAN LUIS DE SINCÉ</v>
          </cell>
        </row>
        <row r="802">
          <cell r="A802" t="str">
            <v>SAN MARCOS</v>
          </cell>
        </row>
        <row r="803">
          <cell r="A803" t="str">
            <v>SAN MARTÍN</v>
          </cell>
        </row>
        <row r="804">
          <cell r="A804" t="str">
            <v>SAN MARTÍN DE LOBA</v>
          </cell>
        </row>
        <row r="805">
          <cell r="A805" t="str">
            <v>SAN MATEO</v>
          </cell>
        </row>
        <row r="806">
          <cell r="A806" t="str">
            <v>SAN MIGUEL</v>
          </cell>
        </row>
        <row r="807">
          <cell r="A807" t="str">
            <v>SAN MIGUEL DE SEMA</v>
          </cell>
        </row>
        <row r="808">
          <cell r="A808" t="str">
            <v>SAN ONOFRE</v>
          </cell>
        </row>
        <row r="809">
          <cell r="A809" t="str">
            <v>SAN PABLO</v>
          </cell>
        </row>
        <row r="810">
          <cell r="A810" t="str">
            <v>SAN PABLO DE BORBUR</v>
          </cell>
        </row>
        <row r="811">
          <cell r="A811" t="str">
            <v>SAN PEDRO</v>
          </cell>
        </row>
        <row r="812">
          <cell r="A812" t="str">
            <v>SAN PEDRO DE CARTAGO</v>
          </cell>
        </row>
        <row r="813">
          <cell r="A813" t="str">
            <v>SAN PEDRO DE LOS MILAGROS</v>
          </cell>
        </row>
        <row r="814">
          <cell r="A814" t="str">
            <v>SAN PEDRO DE URABÁ</v>
          </cell>
        </row>
        <row r="815">
          <cell r="A815" t="str">
            <v>SAN PELAYO</v>
          </cell>
        </row>
        <row r="816">
          <cell r="A816" t="str">
            <v>SAN RAFAEL</v>
          </cell>
        </row>
        <row r="817">
          <cell r="A817" t="str">
            <v>SAN ROQUE</v>
          </cell>
        </row>
        <row r="818">
          <cell r="A818" t="str">
            <v>SAN SEBASTIÁN</v>
          </cell>
        </row>
        <row r="819">
          <cell r="A819" t="str">
            <v>SAN SEBASTIÁN DE BUENAVISTA</v>
          </cell>
        </row>
        <row r="820">
          <cell r="A820" t="str">
            <v>SAN SEBASTIÁN DE MARIQUITA</v>
          </cell>
        </row>
        <row r="821">
          <cell r="A821" t="str">
            <v>SAN VICENTE DE CHUCURÍ</v>
          </cell>
        </row>
        <row r="822">
          <cell r="A822" t="str">
            <v>SAN VICENTE DEL CAGUÁN</v>
          </cell>
        </row>
        <row r="823">
          <cell r="A823" t="str">
            <v>SAN VICENTE FERRER</v>
          </cell>
        </row>
        <row r="824">
          <cell r="A824" t="str">
            <v>SAN ZENÓN</v>
          </cell>
        </row>
        <row r="825">
          <cell r="A825" t="str">
            <v>SANDONÁ</v>
          </cell>
        </row>
        <row r="826">
          <cell r="A826" t="str">
            <v>SANTA ANA</v>
          </cell>
        </row>
        <row r="827">
          <cell r="A827" t="str">
            <v>SANTA BÁRBARA</v>
          </cell>
        </row>
        <row r="828">
          <cell r="A828" t="str">
            <v>SANTA BÁRBARA DE PINTO</v>
          </cell>
        </row>
        <row r="829">
          <cell r="A829" t="str">
            <v>SANTA CATALINA</v>
          </cell>
        </row>
        <row r="830">
          <cell r="A830" t="str">
            <v>SANTA FÉ DE ANTIOQUIA</v>
          </cell>
        </row>
        <row r="831">
          <cell r="A831" t="str">
            <v>SANTA HELENA DEL OPÓN</v>
          </cell>
        </row>
        <row r="832">
          <cell r="A832" t="str">
            <v>SANTA ISABEL</v>
          </cell>
        </row>
        <row r="833">
          <cell r="A833" t="str">
            <v>SANTA LUCÍA</v>
          </cell>
        </row>
        <row r="834">
          <cell r="A834" t="str">
            <v>SANTA MARÍA</v>
          </cell>
        </row>
        <row r="835">
          <cell r="A835" t="str">
            <v>SANTA MARTA</v>
          </cell>
        </row>
        <row r="836">
          <cell r="A836" t="str">
            <v>SANTA ROSA</v>
          </cell>
        </row>
        <row r="837">
          <cell r="A837" t="str">
            <v>SANTA ROSA DE CABAL</v>
          </cell>
        </row>
        <row r="838">
          <cell r="A838" t="str">
            <v>SANTA ROSA DE OSOS</v>
          </cell>
        </row>
        <row r="839">
          <cell r="A839" t="str">
            <v>SANTA ROSA DE VITERBO</v>
          </cell>
        </row>
        <row r="840">
          <cell r="A840" t="str">
            <v>SANTA ROSA DEL SUR</v>
          </cell>
        </row>
        <row r="841">
          <cell r="A841" t="str">
            <v>SANTA ROSALÍA</v>
          </cell>
        </row>
        <row r="842">
          <cell r="A842" t="str">
            <v>SANTA SOFÍA</v>
          </cell>
        </row>
        <row r="843">
          <cell r="A843" t="str">
            <v>SANTACRUZ</v>
          </cell>
        </row>
        <row r="844">
          <cell r="A844" t="str">
            <v>SANTANA</v>
          </cell>
        </row>
        <row r="845">
          <cell r="A845" t="str">
            <v>SANTANDER DE QUILICHAO</v>
          </cell>
        </row>
        <row r="846">
          <cell r="A846" t="str">
            <v>SANTIAGO</v>
          </cell>
        </row>
        <row r="847">
          <cell r="A847" t="str">
            <v>SANTIAGO DE TOLÚ</v>
          </cell>
        </row>
        <row r="848">
          <cell r="A848" t="str">
            <v>SANTO DOMINGO</v>
          </cell>
        </row>
        <row r="849">
          <cell r="A849" t="str">
            <v>SANTO TOMÁS</v>
          </cell>
        </row>
        <row r="850">
          <cell r="A850" t="str">
            <v>SANTUARIO</v>
          </cell>
        </row>
        <row r="851">
          <cell r="A851" t="str">
            <v>SAPUYES</v>
          </cell>
        </row>
        <row r="852">
          <cell r="A852" t="str">
            <v>SARAVENA</v>
          </cell>
        </row>
        <row r="853">
          <cell r="A853" t="str">
            <v>SARDINATA</v>
          </cell>
        </row>
        <row r="854">
          <cell r="A854" t="str">
            <v>SASAIMA</v>
          </cell>
        </row>
        <row r="855">
          <cell r="A855" t="str">
            <v>SATIVANORTE</v>
          </cell>
        </row>
        <row r="856">
          <cell r="A856" t="str">
            <v>SATIVASUR</v>
          </cell>
        </row>
        <row r="857">
          <cell r="A857" t="str">
            <v>SEGOVIA</v>
          </cell>
        </row>
        <row r="858">
          <cell r="A858" t="str">
            <v>SESQUILÉ</v>
          </cell>
        </row>
        <row r="859">
          <cell r="A859" t="str">
            <v>SEVILLA</v>
          </cell>
        </row>
        <row r="860">
          <cell r="A860" t="str">
            <v>SIACHOQUE</v>
          </cell>
        </row>
        <row r="861">
          <cell r="A861" t="str">
            <v>SIBATÉ</v>
          </cell>
        </row>
        <row r="862">
          <cell r="A862" t="str">
            <v>SIBUNDOY</v>
          </cell>
        </row>
        <row r="863">
          <cell r="A863" t="str">
            <v>SILOS</v>
          </cell>
        </row>
        <row r="864">
          <cell r="A864" t="str">
            <v>SILVANIA</v>
          </cell>
        </row>
        <row r="865">
          <cell r="A865" t="str">
            <v>SILVIA</v>
          </cell>
        </row>
        <row r="866">
          <cell r="A866" t="str">
            <v>SIMACOTA</v>
          </cell>
        </row>
        <row r="867">
          <cell r="A867" t="str">
            <v>SIMIJACA</v>
          </cell>
        </row>
        <row r="868">
          <cell r="A868" t="str">
            <v>SIMITÍ</v>
          </cell>
        </row>
        <row r="869">
          <cell r="A869" t="str">
            <v>SINCELEJO</v>
          </cell>
        </row>
        <row r="870">
          <cell r="A870" t="str">
            <v>SIPÍ</v>
          </cell>
        </row>
        <row r="871">
          <cell r="A871" t="str">
            <v>SITIONUEVO</v>
          </cell>
        </row>
        <row r="872">
          <cell r="A872" t="str">
            <v>SOACHA</v>
          </cell>
        </row>
        <row r="873">
          <cell r="A873" t="str">
            <v>SOATÁ</v>
          </cell>
        </row>
        <row r="874">
          <cell r="A874" t="str">
            <v>SOCHA</v>
          </cell>
        </row>
        <row r="875">
          <cell r="A875" t="str">
            <v>SOCORRO</v>
          </cell>
        </row>
        <row r="876">
          <cell r="A876" t="str">
            <v>SOCOTÁ</v>
          </cell>
        </row>
        <row r="877">
          <cell r="A877" t="str">
            <v>SOGAMOSO</v>
          </cell>
        </row>
        <row r="878">
          <cell r="A878" t="str">
            <v>SOLANO</v>
          </cell>
        </row>
        <row r="879">
          <cell r="A879" t="str">
            <v>SOLEDAD</v>
          </cell>
        </row>
        <row r="880">
          <cell r="A880" t="str">
            <v>SOLITA</v>
          </cell>
        </row>
        <row r="881">
          <cell r="A881" t="str">
            <v>SOMONDOCO</v>
          </cell>
        </row>
        <row r="882">
          <cell r="A882" t="str">
            <v>SONSÓN</v>
          </cell>
        </row>
        <row r="883">
          <cell r="A883" t="str">
            <v>SOPETRÁN</v>
          </cell>
        </row>
        <row r="884">
          <cell r="A884" t="str">
            <v>SOPLAVIENTO</v>
          </cell>
        </row>
        <row r="885">
          <cell r="A885" t="str">
            <v>SOPÓ</v>
          </cell>
        </row>
        <row r="886">
          <cell r="A886" t="str">
            <v>SORA</v>
          </cell>
        </row>
        <row r="887">
          <cell r="A887" t="str">
            <v>SORACÁ</v>
          </cell>
        </row>
        <row r="888">
          <cell r="A888" t="str">
            <v>SOTAQUIRÁ</v>
          </cell>
        </row>
        <row r="889">
          <cell r="A889" t="str">
            <v>SOTARA</v>
          </cell>
        </row>
        <row r="890">
          <cell r="A890" t="str">
            <v>SUAITA</v>
          </cell>
        </row>
        <row r="891">
          <cell r="A891" t="str">
            <v>SUAN</v>
          </cell>
        </row>
        <row r="892">
          <cell r="A892" t="str">
            <v>SUÁREZ</v>
          </cell>
        </row>
        <row r="893">
          <cell r="A893" t="str">
            <v>SUAZA</v>
          </cell>
        </row>
        <row r="894">
          <cell r="A894" t="str">
            <v>SUBACHOQUE</v>
          </cell>
        </row>
        <row r="895">
          <cell r="A895" t="str">
            <v>SUCRE</v>
          </cell>
        </row>
        <row r="896">
          <cell r="A896" t="str">
            <v>SUESCA</v>
          </cell>
        </row>
        <row r="897">
          <cell r="A897" t="str">
            <v>SUPATÁ</v>
          </cell>
        </row>
        <row r="898">
          <cell r="A898" t="str">
            <v>SUPÍA</v>
          </cell>
        </row>
        <row r="899">
          <cell r="A899" t="str">
            <v>SURATÁ</v>
          </cell>
        </row>
        <row r="900">
          <cell r="A900" t="str">
            <v>SUSA</v>
          </cell>
        </row>
        <row r="901">
          <cell r="A901" t="str">
            <v>SUSACÓN</v>
          </cell>
        </row>
        <row r="902">
          <cell r="A902" t="str">
            <v>SUTAMARCHÁN</v>
          </cell>
        </row>
        <row r="903">
          <cell r="A903" t="str">
            <v>SUTATAUSA</v>
          </cell>
        </row>
        <row r="904">
          <cell r="A904" t="str">
            <v>SUTATENZA</v>
          </cell>
        </row>
        <row r="905">
          <cell r="A905" t="str">
            <v>TABIO</v>
          </cell>
        </row>
        <row r="906">
          <cell r="A906" t="str">
            <v>TADÓ</v>
          </cell>
        </row>
        <row r="907">
          <cell r="A907" t="str">
            <v>TALAIGUA NUEVO</v>
          </cell>
        </row>
        <row r="908">
          <cell r="A908" t="str">
            <v>TAMALAMEQUE</v>
          </cell>
        </row>
        <row r="909">
          <cell r="A909" t="str">
            <v>TÁMARA</v>
          </cell>
        </row>
        <row r="910">
          <cell r="A910" t="str">
            <v>TAME</v>
          </cell>
        </row>
        <row r="911">
          <cell r="A911" t="str">
            <v>TÁMESIS</v>
          </cell>
        </row>
        <row r="912">
          <cell r="A912" t="str">
            <v>TAMINANGO</v>
          </cell>
        </row>
        <row r="913">
          <cell r="A913" t="str">
            <v>TANGUA</v>
          </cell>
        </row>
        <row r="914">
          <cell r="A914" t="str">
            <v>TARAIRA</v>
          </cell>
        </row>
        <row r="915">
          <cell r="A915" t="str">
            <v>TARAPACÁ</v>
          </cell>
        </row>
        <row r="916">
          <cell r="A916" t="str">
            <v>TARAZÁ</v>
          </cell>
        </row>
        <row r="917">
          <cell r="A917" t="str">
            <v>TARQUI</v>
          </cell>
        </row>
        <row r="918">
          <cell r="A918" t="str">
            <v>TARSO</v>
          </cell>
        </row>
        <row r="919">
          <cell r="A919" t="str">
            <v>TASCO</v>
          </cell>
        </row>
        <row r="920">
          <cell r="A920" t="str">
            <v>TAURAMENA</v>
          </cell>
        </row>
        <row r="921">
          <cell r="A921" t="str">
            <v>TAUSA</v>
          </cell>
        </row>
        <row r="922">
          <cell r="A922" t="str">
            <v>TELLO</v>
          </cell>
        </row>
        <row r="923">
          <cell r="A923" t="str">
            <v>TENA</v>
          </cell>
        </row>
        <row r="924">
          <cell r="A924" t="str">
            <v>TENERIFE</v>
          </cell>
        </row>
        <row r="925">
          <cell r="A925" t="str">
            <v>TENJO</v>
          </cell>
        </row>
        <row r="926">
          <cell r="A926" t="str">
            <v>TENZA</v>
          </cell>
        </row>
        <row r="927">
          <cell r="A927" t="str">
            <v>TEORAMA</v>
          </cell>
        </row>
        <row r="928">
          <cell r="A928" t="str">
            <v>TERUEL</v>
          </cell>
        </row>
        <row r="929">
          <cell r="A929" t="str">
            <v>TESALIA</v>
          </cell>
        </row>
        <row r="930">
          <cell r="A930" t="str">
            <v>TIBACUY</v>
          </cell>
        </row>
        <row r="931">
          <cell r="A931" t="str">
            <v>TIBANÁ</v>
          </cell>
        </row>
        <row r="932">
          <cell r="A932" t="str">
            <v>TIBASOSA</v>
          </cell>
        </row>
        <row r="933">
          <cell r="A933" t="str">
            <v>TIBIRITA</v>
          </cell>
        </row>
        <row r="934">
          <cell r="A934" t="str">
            <v>TIBÚ</v>
          </cell>
        </row>
        <row r="935">
          <cell r="A935" t="str">
            <v>TIERRALTA</v>
          </cell>
        </row>
        <row r="936">
          <cell r="A936" t="str">
            <v>TIMANÁ</v>
          </cell>
        </row>
        <row r="937">
          <cell r="A937" t="str">
            <v>TIMBÍO</v>
          </cell>
        </row>
        <row r="938">
          <cell r="A938" t="str">
            <v>TIMBIQUÍ</v>
          </cell>
        </row>
        <row r="939">
          <cell r="A939" t="str">
            <v>TINJACÁ</v>
          </cell>
        </row>
        <row r="940">
          <cell r="A940" t="str">
            <v>TIPACOQUE</v>
          </cell>
        </row>
        <row r="941">
          <cell r="A941" t="str">
            <v>TIQUISIO</v>
          </cell>
        </row>
        <row r="942">
          <cell r="A942" t="str">
            <v>TITIRIBÍ</v>
          </cell>
        </row>
        <row r="943">
          <cell r="A943" t="str">
            <v>TOCA</v>
          </cell>
        </row>
        <row r="944">
          <cell r="A944" t="str">
            <v>TOCAIMA</v>
          </cell>
        </row>
        <row r="945">
          <cell r="A945" t="str">
            <v>TOCANCIPÁ</v>
          </cell>
        </row>
        <row r="946">
          <cell r="A946" t="str">
            <v>TOGÜÍ</v>
          </cell>
        </row>
        <row r="947">
          <cell r="A947" t="str">
            <v>TOLEDO</v>
          </cell>
        </row>
        <row r="948">
          <cell r="A948" t="str">
            <v>TOLÚ VIEJO</v>
          </cell>
        </row>
        <row r="949">
          <cell r="A949" t="str">
            <v>TONA</v>
          </cell>
        </row>
        <row r="950">
          <cell r="A950" t="str">
            <v>TÓPAGA</v>
          </cell>
        </row>
        <row r="951">
          <cell r="A951" t="str">
            <v>TOPAIPÍ</v>
          </cell>
        </row>
        <row r="952">
          <cell r="A952" t="str">
            <v>TORIBÍO</v>
          </cell>
        </row>
        <row r="953">
          <cell r="A953" t="str">
            <v>TORO</v>
          </cell>
        </row>
        <row r="954">
          <cell r="A954" t="str">
            <v>TOTA</v>
          </cell>
        </row>
        <row r="955">
          <cell r="A955" t="str">
            <v>TOTORÓ</v>
          </cell>
        </row>
        <row r="956">
          <cell r="A956" t="str">
            <v>TRINIDAD</v>
          </cell>
        </row>
        <row r="957">
          <cell r="A957" t="str">
            <v>TRUJILLO</v>
          </cell>
        </row>
        <row r="958">
          <cell r="A958" t="str">
            <v>TUBARÁ</v>
          </cell>
        </row>
        <row r="959">
          <cell r="A959" t="str">
            <v>TUCHÍN</v>
          </cell>
        </row>
        <row r="960">
          <cell r="A960" t="str">
            <v>TULUÁ</v>
          </cell>
        </row>
        <row r="961">
          <cell r="A961" t="str">
            <v>TUNJA</v>
          </cell>
        </row>
        <row r="962">
          <cell r="A962" t="str">
            <v>TUNUNGUÁ</v>
          </cell>
        </row>
        <row r="963">
          <cell r="A963" t="str">
            <v>TÚQUERRES</v>
          </cell>
        </row>
        <row r="964">
          <cell r="A964" t="str">
            <v>TURBACO</v>
          </cell>
        </row>
        <row r="965">
          <cell r="A965" t="str">
            <v>TURBANÁ</v>
          </cell>
        </row>
        <row r="966">
          <cell r="A966" t="str">
            <v>TURBO</v>
          </cell>
        </row>
        <row r="967">
          <cell r="A967" t="str">
            <v>TURMEQUÉ</v>
          </cell>
        </row>
        <row r="968">
          <cell r="A968" t="str">
            <v>TUTA</v>
          </cell>
        </row>
        <row r="969">
          <cell r="A969" t="str">
            <v>TUTAZÁ</v>
          </cell>
        </row>
        <row r="970">
          <cell r="A970" t="str">
            <v>UBALÁ</v>
          </cell>
        </row>
        <row r="971">
          <cell r="A971" t="str">
            <v>UBAQUE</v>
          </cell>
        </row>
        <row r="972">
          <cell r="A972" t="str">
            <v>ULLOA</v>
          </cell>
        </row>
        <row r="973">
          <cell r="A973" t="str">
            <v>ÚMBITA</v>
          </cell>
        </row>
        <row r="974">
          <cell r="A974" t="str">
            <v>UNE</v>
          </cell>
        </row>
        <row r="975">
          <cell r="A975" t="str">
            <v>UNGUÍA</v>
          </cell>
        </row>
        <row r="976">
          <cell r="A976" t="str">
            <v>UNIÓN PANAMERICANA</v>
          </cell>
        </row>
        <row r="977">
          <cell r="A977" t="str">
            <v>URAMITA</v>
          </cell>
        </row>
        <row r="978">
          <cell r="A978" t="str">
            <v>URIBE</v>
          </cell>
        </row>
        <row r="979">
          <cell r="A979" t="str">
            <v>URIBIA</v>
          </cell>
        </row>
        <row r="980">
          <cell r="A980" t="str">
            <v>URRAO</v>
          </cell>
        </row>
        <row r="981">
          <cell r="A981" t="str">
            <v>URUMITA</v>
          </cell>
        </row>
        <row r="982">
          <cell r="A982" t="str">
            <v>USIACURÍ</v>
          </cell>
        </row>
        <row r="983">
          <cell r="A983" t="str">
            <v>ÚTICA</v>
          </cell>
        </row>
        <row r="984">
          <cell r="A984" t="str">
            <v>VALDIVIA</v>
          </cell>
        </row>
        <row r="985">
          <cell r="A985" t="str">
            <v>VALENCIA</v>
          </cell>
        </row>
        <row r="986">
          <cell r="A986" t="str">
            <v>VALLE DE SAN JOSÉ</v>
          </cell>
        </row>
        <row r="987">
          <cell r="A987" t="str">
            <v>VALLE DE SAN JUAN</v>
          </cell>
        </row>
        <row r="988">
          <cell r="A988" t="str">
            <v>VALLE DEL GUAMUEZ</v>
          </cell>
        </row>
        <row r="989">
          <cell r="A989" t="str">
            <v>VALLEDUPAR</v>
          </cell>
        </row>
        <row r="990">
          <cell r="A990" t="str">
            <v>VALPARAÍSO</v>
          </cell>
        </row>
        <row r="991">
          <cell r="A991" t="str">
            <v>VEGACHÍ</v>
          </cell>
        </row>
        <row r="992">
          <cell r="A992" t="str">
            <v>VÉLEZ</v>
          </cell>
        </row>
        <row r="993">
          <cell r="A993" t="str">
            <v>VENADILLO</v>
          </cell>
        </row>
        <row r="994">
          <cell r="A994" t="str">
            <v>VENECIA</v>
          </cell>
        </row>
        <row r="995">
          <cell r="A995" t="str">
            <v>VENTAQUEMADA</v>
          </cell>
        </row>
        <row r="996">
          <cell r="A996" t="str">
            <v>VERGARA</v>
          </cell>
        </row>
        <row r="997">
          <cell r="A997" t="str">
            <v>VERSALLES</v>
          </cell>
        </row>
        <row r="998">
          <cell r="A998" t="str">
            <v>VETAS</v>
          </cell>
        </row>
        <row r="999">
          <cell r="A999" t="str">
            <v>VIANÍ</v>
          </cell>
        </row>
        <row r="1000">
          <cell r="A1000" t="str">
            <v>VICTORIA</v>
          </cell>
        </row>
        <row r="1001">
          <cell r="A1001" t="str">
            <v>VIGÍA DEL FUERTE</v>
          </cell>
        </row>
        <row r="1002">
          <cell r="A1002" t="str">
            <v>VIJES</v>
          </cell>
        </row>
        <row r="1003">
          <cell r="A1003" t="str">
            <v>VILLA CARO</v>
          </cell>
        </row>
        <row r="1004">
          <cell r="A1004" t="str">
            <v>VILLA DE LEYVA</v>
          </cell>
        </row>
        <row r="1005">
          <cell r="A1005" t="str">
            <v>VILLA DE SAN DIEGO DE UBATÉ</v>
          </cell>
        </row>
        <row r="1006">
          <cell r="A1006" t="str">
            <v>VILLA DEL ROSARIO</v>
          </cell>
        </row>
        <row r="1007">
          <cell r="A1007" t="str">
            <v>VILLA RICA</v>
          </cell>
        </row>
        <row r="1008">
          <cell r="A1008" t="str">
            <v>VILLAGARZÓN</v>
          </cell>
        </row>
        <row r="1009">
          <cell r="A1009" t="str">
            <v>VILLAGÓMEZ</v>
          </cell>
        </row>
        <row r="1010">
          <cell r="A1010" t="str">
            <v>VILLAHERMOSA</v>
          </cell>
        </row>
        <row r="1011">
          <cell r="A1011" t="str">
            <v>VILLAMARÍA</v>
          </cell>
        </row>
        <row r="1012">
          <cell r="A1012" t="str">
            <v>VILLANUEVA</v>
          </cell>
        </row>
        <row r="1013">
          <cell r="A1013" t="str">
            <v>VILLAPINZÓN</v>
          </cell>
        </row>
        <row r="1014">
          <cell r="A1014" t="str">
            <v>VILLARRICA</v>
          </cell>
        </row>
        <row r="1015">
          <cell r="A1015" t="str">
            <v>VILLAVICENCIO</v>
          </cell>
        </row>
        <row r="1016">
          <cell r="A1016" t="str">
            <v>VILLAVIEJA</v>
          </cell>
        </row>
        <row r="1017">
          <cell r="A1017" t="str">
            <v>VILLETA</v>
          </cell>
        </row>
        <row r="1018">
          <cell r="A1018" t="str">
            <v>VIOTÁ</v>
          </cell>
        </row>
        <row r="1019">
          <cell r="A1019" t="str">
            <v>VIRACACHÁ</v>
          </cell>
        </row>
        <row r="1020">
          <cell r="A1020" t="str">
            <v>VISTAHERMOSA</v>
          </cell>
        </row>
        <row r="1021">
          <cell r="A1021" t="str">
            <v>VITERBO</v>
          </cell>
        </row>
        <row r="1022">
          <cell r="A1022" t="str">
            <v>YACOPÍ</v>
          </cell>
        </row>
        <row r="1023">
          <cell r="A1023" t="str">
            <v>YACUANQUER</v>
          </cell>
        </row>
        <row r="1024">
          <cell r="A1024" t="str">
            <v>YAGUARÁ</v>
          </cell>
        </row>
        <row r="1025">
          <cell r="A1025" t="str">
            <v>YALÍ</v>
          </cell>
        </row>
        <row r="1026">
          <cell r="A1026" t="str">
            <v>YARUMAL</v>
          </cell>
        </row>
        <row r="1027">
          <cell r="A1027" t="str">
            <v>YAVARATÉ</v>
          </cell>
        </row>
        <row r="1028">
          <cell r="A1028" t="str">
            <v>YOLOMBÓ</v>
          </cell>
        </row>
        <row r="1029">
          <cell r="A1029" t="str">
            <v>YONDÓ</v>
          </cell>
        </row>
        <row r="1030">
          <cell r="A1030" t="str">
            <v>YOPAL</v>
          </cell>
        </row>
        <row r="1031">
          <cell r="A1031" t="str">
            <v>YOTOCO</v>
          </cell>
        </row>
        <row r="1032">
          <cell r="A1032" t="str">
            <v>YUMBO</v>
          </cell>
        </row>
        <row r="1033">
          <cell r="A1033" t="str">
            <v>ZAMBRANO</v>
          </cell>
        </row>
        <row r="1034">
          <cell r="A1034" t="str">
            <v>ZAPATOCA</v>
          </cell>
        </row>
        <row r="1035">
          <cell r="A1035" t="str">
            <v>ZAPAYÁN</v>
          </cell>
        </row>
        <row r="1036">
          <cell r="A1036" t="str">
            <v>ZARAGOZA</v>
          </cell>
        </row>
        <row r="1037">
          <cell r="A1037" t="str">
            <v>ZARZAL</v>
          </cell>
        </row>
        <row r="1038">
          <cell r="A1038" t="str">
            <v>ZETAQUIRA</v>
          </cell>
        </row>
        <row r="1039">
          <cell r="A1039" t="str">
            <v>ZIPACÓN</v>
          </cell>
        </row>
        <row r="1040">
          <cell r="A1040" t="str">
            <v>ZIPAQUIRÁ</v>
          </cell>
        </row>
        <row r="1041">
          <cell r="A1041" t="str">
            <v>ZONA BANANERA</v>
          </cell>
        </row>
      </sheetData>
      <sheetData sheetId="22">
        <row r="2">
          <cell r="A2" t="str">
            <v>ECONOMIA</v>
          </cell>
        </row>
      </sheetData>
      <sheetData sheetId="23">
        <row r="2">
          <cell r="A2" t="str">
            <v>COMITÉ DIRECTIVO SIAC</v>
          </cell>
        </row>
        <row r="3">
          <cell r="A3" t="str">
            <v>Coordinador  Grupo de Gobernanza y Fortalecimiento</v>
          </cell>
        </row>
        <row r="4">
          <cell r="A4" t="str">
            <v>Coordinador Grupo de Conceptos y normatividad</v>
          </cell>
        </row>
        <row r="5">
          <cell r="A5" t="str">
            <v>Coordinador Grupo de Gestión Documental</v>
          </cell>
        </row>
        <row r="6">
          <cell r="A6" t="str">
            <v>Coordinador Grupo de Procesos Judiciales</v>
          </cell>
        </row>
        <row r="7">
          <cell r="A7" t="str">
            <v>Coordinador grupo de seguimiento, planeación y politícas</v>
          </cell>
        </row>
        <row r="8">
          <cell r="A8" t="str">
            <v>Coordinador Grupo de Sistemas</v>
          </cell>
        </row>
        <row r="9">
          <cell r="A9" t="str">
            <v>Coordinador Grupo Planificación de Cuencas</v>
          </cell>
        </row>
        <row r="10">
          <cell r="A10" t="str">
            <v>Coordinador Presupuesto</v>
          </cell>
        </row>
        <row r="11">
          <cell r="A11" t="str">
            <v>COORDINADOR PROYECTO UE</v>
          </cell>
        </row>
        <row r="12">
          <cell r="A12" t="str">
            <v>Coordinador SGR</v>
          </cell>
        </row>
        <row r="13">
          <cell r="A13" t="str">
            <v>Coordinador Sistema Integrado de Gestión</v>
          </cell>
        </row>
        <row r="14">
          <cell r="A14" t="str">
            <v>Coordinadora Grupo Administración del Recurso Hídrico</v>
          </cell>
        </row>
        <row r="15">
          <cell r="A15" t="str">
            <v>Coordinadora Grupo de Contratos</v>
          </cell>
        </row>
        <row r="16">
          <cell r="A16" t="str">
            <v>Coordinadora Grupo de Control Interno Disciplinario</v>
          </cell>
        </row>
        <row r="17">
          <cell r="A17" t="str">
            <v>Coordinadora Grupo de Talento Humano</v>
          </cell>
        </row>
        <row r="18">
          <cell r="A18" t="str">
            <v>Coordinadora Grupo de Tesorería, Presupuesto, Cuentas y Contabilidad</v>
          </cell>
        </row>
        <row r="19">
          <cell r="A19" t="str">
            <v>Despacho Dirección</v>
          </cell>
        </row>
        <row r="20">
          <cell r="A20" t="str">
            <v>EQUIPO DE TRABAJO ONVS</v>
          </cell>
        </row>
        <row r="21">
          <cell r="A21" t="str">
            <v>EQUIPO GCPNV</v>
          </cell>
        </row>
        <row r="22">
          <cell r="A22" t="str">
            <v>Grupo de Gestión de Biodiversidad</v>
          </cell>
        </row>
        <row r="23">
          <cell r="A23" t="str">
            <v>Grupo de Gestión Integral Bosques y Reservas Forestales Nacional</v>
          </cell>
        </row>
        <row r="24">
          <cell r="A24" t="str">
            <v>Grupo de Recursos Genéticos</v>
          </cell>
        </row>
        <row r="25">
          <cell r="A25" t="str">
            <v>Grupo Gestión del Riesgo</v>
          </cell>
        </row>
        <row r="26">
          <cell r="A26" t="str">
            <v>Grupo Manejo de Información Ambiental Geográfica</v>
          </cell>
        </row>
        <row r="27">
          <cell r="A27" t="str">
            <v>Grupo SINA</v>
          </cell>
        </row>
        <row r="28">
          <cell r="A28" t="str">
            <v>Jefe Dirección Asuntos Marinos Costeros y Recursos Acuáticos</v>
          </cell>
        </row>
        <row r="29">
          <cell r="A29" t="str">
            <v>Jefe Dirección Cambio Climático</v>
          </cell>
        </row>
        <row r="30">
          <cell r="A30" t="str">
            <v>Jefe Dirección de Asuntos Ambientales Sectorial y Urbana</v>
          </cell>
        </row>
        <row r="31">
          <cell r="A31" t="str">
            <v>Jefe Dirección de Bosques, Biodiversidad y Servicios Eco Sistémicos</v>
          </cell>
        </row>
        <row r="32">
          <cell r="A32" t="str">
            <v>Jefe Dirección General de Ordenamiento Ambiental Territorial</v>
          </cell>
        </row>
        <row r="33">
          <cell r="A33" t="str">
            <v>Jefe Dirección Gestión Integral del Recurso Hídrico</v>
          </cell>
        </row>
        <row r="34">
          <cell r="A34" t="str">
            <v>Jefe Oficina Asesora de Planeación</v>
          </cell>
        </row>
        <row r="35">
          <cell r="A35" t="str">
            <v>Jefe Oficina Asesora Jurídica 
Coordinador Grupo de Procesos Judiciales</v>
          </cell>
        </row>
        <row r="36">
          <cell r="A36" t="str">
            <v>Jefe Oficina de Asuntos Internacionales</v>
          </cell>
        </row>
        <row r="37">
          <cell r="A37" t="str">
            <v>Jefe Oficina de Comunicaciones</v>
          </cell>
        </row>
        <row r="38">
          <cell r="A38" t="str">
            <v>Jefe Oficina de Control Interno</v>
          </cell>
        </row>
        <row r="39">
          <cell r="A39" t="str">
            <v>Jefe Oficina Negocios Verdes y Sostenibles</v>
          </cell>
        </row>
        <row r="40">
          <cell r="A40" t="str">
            <v>Jefe Oficina Secretaria General</v>
          </cell>
        </row>
        <row r="41">
          <cell r="A41" t="str">
            <v>Jefe Oficina Tecnologías de Información y Comunicación</v>
          </cell>
        </row>
        <row r="42">
          <cell r="A42" t="str">
            <v>Jefe Oficina Viceministerio</v>
          </cell>
        </row>
        <row r="43">
          <cell r="A43" t="str">
            <v>Jefe Subdirección de Educación y Participación</v>
          </cell>
        </row>
        <row r="44">
          <cell r="A44" t="str">
            <v>Subdirector Administrativo y Financiero</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Viceministerio V2"/>
      <sheetName val="BOSQUES V2"/>
      <sheetName val="DAMCRA V2"/>
      <sheetName val="D.RECURSO HIDRICO V2"/>
      <sheetName val="MENU"/>
      <sheetName val="D.CAMBIO CLIMATICO V2"/>
      <sheetName val="DAASU V2"/>
      <sheetName val="ASUNTOS INTERNALES V2"/>
      <sheetName val="NEGOCIOS VERDES V2"/>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SECRETARIA GRAL V2"/>
      <sheetName val="DGOAT V2"/>
      <sheetName val="EDUCACION Y PART V2"/>
      <sheetName val="TECNOLOGIAS V2"/>
      <sheetName val="JURIDICA V2"/>
      <sheetName val="CONTROL INTERNO V2"/>
      <sheetName val="COMUNICACIONES V2"/>
      <sheetName val="CONSOLIDADO PPTO 2017"/>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15.Julio.20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1. AVANZAR HACIA UN CRECIMIENTO SOSTENIBLE Y BAJO EN CARBONO</v>
          </cell>
        </row>
      </sheetData>
      <sheetData sheetId="14">
        <row r="2">
          <cell r="A2" t="str">
            <v>1.1 Impulsar la transformación de sectores hacia sendas más eficientes y de bajo carbono</v>
          </cell>
        </row>
      </sheetData>
      <sheetData sheetId="15">
        <row r="2">
          <cell r="A2" t="str">
            <v>No Aplica</v>
          </cell>
        </row>
        <row r="3">
          <cell r="A3" t="str">
            <v>Energías renovables y eficiencia energética</v>
          </cell>
        </row>
        <row r="4">
          <cell r="A4" t="str">
            <v>Transporte multimodal de carga y transporte urbano sostenible</v>
          </cell>
        </row>
        <row r="5">
          <cell r="A5" t="str">
            <v>Construcción sostenible</v>
          </cell>
        </row>
        <row r="6">
          <cell r="A6" t="str">
            <v>Producción agropecuaria en áreas de vocación, ganadería intensiva con sistemas silvopastoriles y uso eficiente del agua</v>
          </cell>
        </row>
        <row r="7">
          <cell r="A7" t="str">
            <v>Gestión integral de la energía en los sectores de minas e hidrocarburos</v>
          </cell>
        </row>
        <row r="8">
          <cell r="A8" t="str">
            <v>Gestión de pasivos ambientales</v>
          </cell>
        </row>
        <row r="9">
          <cell r="A9" t="str">
            <v>Cadenas de valor industriales eficientes</v>
          </cell>
        </row>
        <row r="10">
          <cell r="A10" t="str">
            <v>Turismo sostenible</v>
          </cell>
        </row>
        <row r="11">
          <cell r="A11" t="str">
            <v>Innovación y ecoinnovación</v>
          </cell>
        </row>
        <row r="12">
          <cell r="A12" t="str">
            <v>Vivienda rural sostenible</v>
          </cell>
        </row>
        <row r="13">
          <cell r="A13" t="str">
            <v>Reducción del mercurio en la minería de oro artesanal y de pequeña escala</v>
          </cell>
        </row>
        <row r="14">
          <cell r="A14" t="str">
            <v>Disminución de conflictos socioambientales asociados a la exploración y explotación de hidrocarburos y minerales</v>
          </cell>
        </row>
        <row r="15">
          <cell r="A15" t="str">
            <v>Tratamiento de aguas residuales y reciclaje de residuos sólidos</v>
          </cell>
        </row>
        <row r="16">
          <cell r="A16" t="str">
            <v>Salud ambiental</v>
          </cell>
        </row>
        <row r="17">
          <cell r="A17" t="str">
            <v>Conservación de la diversidad biológica</v>
          </cell>
        </row>
        <row r="18">
          <cell r="A18" t="str">
            <v>Gestión adecuada del Sistema Nacional de Áreas Protegidas (SINAP)</v>
          </cell>
        </row>
        <row r="19">
          <cell r="A19" t="str">
            <v>Reducción de la deforestación</v>
          </cell>
        </row>
        <row r="20">
          <cell r="A20" t="str">
            <v>Restauración de ecosistemas terrestres y marinos</v>
          </cell>
        </row>
        <row r="21">
          <cell r="A21" t="str">
            <v>Política Integrada para el Desarrollo Sostenible de las zonas marinas, costeras e insulares</v>
          </cell>
        </row>
        <row r="22">
          <cell r="A22" t="str">
            <v>Uso de instrumentos económicos y la valoración de la biodiversidad para promover la conservación y la producción sostenible</v>
          </cell>
        </row>
        <row r="23">
          <cell r="A23" t="str">
            <v>Unificación de lineamientos para el ordenamiento integral del territorio</v>
          </cell>
        </row>
        <row r="24">
          <cell r="A24" t="str">
            <v>Formulación e implementación de instrumentos de ordenamiento integral del territorio</v>
          </cell>
        </row>
        <row r="25">
          <cell r="A25" t="str">
            <v>Producción y consumo sostenible, y posconsumo</v>
          </cell>
        </row>
        <row r="26">
          <cell r="A26" t="str">
            <v>Gestión integral de residuos</v>
          </cell>
        </row>
        <row r="27">
          <cell r="A27" t="str">
            <v>Gestión integral de residuos peligrosos</v>
          </cell>
        </row>
        <row r="28">
          <cell r="A28" t="str">
            <v>Negocios verdes</v>
          </cell>
        </row>
        <row r="29">
          <cell r="A29" t="str">
            <v>Fomento a la biotecnología y bioprospección</v>
          </cell>
        </row>
        <row r="30">
          <cell r="A30" t="str">
            <v>Gestión integral de sustancias químicas</v>
          </cell>
        </row>
        <row r="31">
          <cell r="A31" t="str">
            <v>Reducción del consumo de sustancias agotadoras de la capa de ozono</v>
          </cell>
        </row>
        <row r="32">
          <cell r="A32" t="str">
            <v>Manejo integrado de la contaminación, con énfasis en reconversión a tecnologías más limpias</v>
          </cell>
        </row>
        <row r="33">
          <cell r="A33" t="str">
            <v>Gestión integral del recurso hídrico</v>
          </cell>
        </row>
        <row r="34">
          <cell r="A34" t="str">
            <v>Planificación y la gestión ambiental urbana para el mejoramiento del bienestar social</v>
          </cell>
        </row>
        <row r="35">
          <cell r="A35" t="str">
            <v>Gestión de la contaminación del aire</v>
          </cell>
        </row>
        <row r="36">
          <cell r="A36" t="str">
            <v>Gestión integral del suelo</v>
          </cell>
        </row>
        <row r="37">
          <cell r="A37" t="str">
            <v>Política Nacional de Cambio Climático</v>
          </cell>
        </row>
        <row r="38">
          <cell r="A38" t="str">
            <v>Fortalecimiento de las capacidades regionales para consolidar territorios adaptados y bajos en carbono</v>
          </cell>
        </row>
        <row r="39">
          <cell r="A39" t="str">
            <v>Gestión de la información y el conocimiento en cambio climático</v>
          </cell>
        </row>
        <row r="40">
          <cell r="A40" t="str">
            <v>Asuntos internacionales</v>
          </cell>
        </row>
        <row r="41">
          <cell r="A41" t="str">
            <v>Financiación para el cambio climático</v>
          </cell>
        </row>
        <row r="42">
          <cell r="A42" t="str">
            <v>Licenciamiento ambiental</v>
          </cell>
        </row>
        <row r="43">
          <cell r="A43" t="str">
            <v>Generación de información y conocimiento en materia ambiental</v>
          </cell>
        </row>
        <row r="44">
          <cell r="A44" t="str">
            <v>Educación, cultura y participación</v>
          </cell>
        </row>
        <row r="45">
          <cell r="A45" t="str">
            <v>Fortalecimiento de las Corporaciones Autónomas Regionales y las autoridades ambientales urbanas</v>
          </cell>
        </row>
        <row r="46">
          <cell r="A46" t="str">
            <v>Seguimiento a las recomendaciones e instrumentos de la OCDE</v>
          </cell>
        </row>
        <row r="47">
          <cell r="A47" t="str">
            <v>Conocimiento del riesgo de desastre</v>
          </cell>
        </row>
        <row r="48">
          <cell r="A48" t="str">
            <v>Reducción del riesgo de desastre</v>
          </cell>
        </row>
        <row r="49">
          <cell r="A49" t="str">
            <v>Manejo de desastres</v>
          </cell>
        </row>
        <row r="50">
          <cell r="A50" t="str">
            <v>Gestión del conocimiento respecto al proceso de cambio climático y sus impactos</v>
          </cell>
        </row>
        <row r="51">
          <cell r="A51" t="str">
            <v>Planificación del desarrollo para la adaptación al cambio climático</v>
          </cell>
        </row>
        <row r="52">
          <cell r="A52" t="str">
            <v>Apoyar los avances en la planificación del desarrollo, las entidades coordinadoras del PNACC</v>
          </cell>
        </row>
        <row r="53">
          <cell r="A53" t="str">
            <v>Vivienda, ciudad y territorio</v>
          </cell>
        </row>
        <row r="54">
          <cell r="A54" t="str">
            <v>Transporte</v>
          </cell>
        </row>
        <row r="55">
          <cell r="A55" t="str">
            <v>Agricultura</v>
          </cell>
        </row>
        <row r="56">
          <cell r="A56" t="str">
            <v>Justicia y seguridad</v>
          </cell>
        </row>
        <row r="57">
          <cell r="A57" t="str">
            <v>Hacienda y crédito público</v>
          </cell>
        </row>
        <row r="58">
          <cell r="A58" t="str">
            <v>Minas y energía</v>
          </cell>
        </row>
        <row r="59">
          <cell r="A59" t="str">
            <v>Otros</v>
          </cell>
        </row>
        <row r="60">
          <cell r="A60" t="str">
            <v>Todas</v>
          </cell>
        </row>
      </sheetData>
      <sheetData sheetId="16">
        <row r="2">
          <cell r="A2" t="str">
            <v>ADMINISTRACIÓN DEL SISTEMA INTEGRADO DE GESTIÓN</v>
          </cell>
        </row>
        <row r="3">
          <cell r="A3" t="str">
            <v>ADMINISTRACIÓN DEL TALENTO HUMANO</v>
          </cell>
        </row>
        <row r="4">
          <cell r="A4" t="str">
            <v>ATENCIÓN AL CIUDADANO</v>
          </cell>
        </row>
        <row r="5">
          <cell r="A5" t="str">
            <v>CONTRATACIÓN</v>
          </cell>
        </row>
        <row r="6">
          <cell r="A6" t="str">
            <v>EVALUACIÓN INDEPENDIENTE</v>
          </cell>
        </row>
        <row r="7">
          <cell r="A7" t="str">
            <v>FORMULACIÓN Y SEGUIMIENTO DE POLÍTICAS PÚBLICAS AMBIENTALES</v>
          </cell>
        </row>
        <row r="8">
          <cell r="A8" t="str">
            <v>GESTIÓN ADMINISTRATIVA Y FINANCIERA</v>
          </cell>
        </row>
        <row r="9">
          <cell r="A9" t="str">
            <v>GESTIÓN DE INFORMACIÓN Y COMUNICACIONES</v>
          </cell>
        </row>
        <row r="10">
          <cell r="A10" t="str">
            <v>GESTIÓN DEL DESARROLLO SOSTENIBLE</v>
          </cell>
        </row>
        <row r="11">
          <cell r="A11" t="str">
            <v>GESTIÓN DISCIPLINARIA</v>
          </cell>
        </row>
        <row r="12">
          <cell r="A12" t="str">
            <v>GESTIÓN DOCUMENTAL</v>
          </cell>
        </row>
        <row r="13">
          <cell r="A13" t="str">
            <v>GESTIÓN INTEGRADA DEL PORTAFOLIO DE PLANES, PROGRAMAS Y PROYECTOS</v>
          </cell>
        </row>
        <row r="14">
          <cell r="A14" t="str">
            <v>GESTIÓN JURÍDICA</v>
          </cell>
        </row>
        <row r="15">
          <cell r="A15" t="str">
            <v>INSTRUMENTACIÓN AMBIENTAL</v>
          </cell>
        </row>
        <row r="16">
          <cell r="A16" t="str">
            <v>NEGOCIACIÓN INTERNACIONAL, RECURSOS DE COOPERACIÓN Y BANCA</v>
          </cell>
        </row>
        <row r="17">
          <cell r="A17" t="str">
            <v>SOPORTE TÉCNICO DE TIC</v>
          </cell>
        </row>
        <row r="18">
          <cell r="A18" t="str">
            <v>TODOS</v>
          </cell>
        </row>
      </sheetData>
      <sheetData sheetId="17">
        <row r="2">
          <cell r="A2">
            <v>1</v>
          </cell>
        </row>
        <row r="3">
          <cell r="A3">
            <v>2</v>
          </cell>
        </row>
        <row r="4">
          <cell r="A4">
            <v>3</v>
          </cell>
        </row>
      </sheetData>
      <sheetData sheetId="18">
        <row r="2">
          <cell r="A2" t="str">
            <v>METROS CUADRADOS</v>
          </cell>
        </row>
        <row r="3">
          <cell r="A3" t="str">
            <v>NÚMERO</v>
          </cell>
        </row>
        <row r="4">
          <cell r="A4" t="str">
            <v>PESOS</v>
          </cell>
        </row>
        <row r="5">
          <cell r="A5" t="str">
            <v>PORCENTAJE</v>
          </cell>
        </row>
        <row r="6">
          <cell r="A6">
            <v>0</v>
          </cell>
        </row>
        <row r="7">
          <cell r="A7">
            <v>0</v>
          </cell>
        </row>
        <row r="8">
          <cell r="A8">
            <v>0</v>
          </cell>
        </row>
      </sheetData>
      <sheetData sheetId="19">
        <row r="2">
          <cell r="A2" t="str">
            <v>POLITICA HIDRICA NACIONAL E INSTRUMENTACION - REC 11</v>
          </cell>
        </row>
      </sheetData>
      <sheetData sheetId="20"/>
      <sheetData sheetId="21"/>
      <sheetData sheetId="22"/>
      <sheetData sheetId="23"/>
      <sheetData sheetId="24"/>
      <sheetData sheetId="25"/>
      <sheetData sheetId="26"/>
      <sheetData sheetId="27"/>
      <sheetData sheetId="28">
        <row r="2">
          <cell r="A2" t="str">
            <v>NO APLICA</v>
          </cell>
        </row>
        <row r="3">
          <cell r="A3" t="str">
            <v>Actualización los términos de referencia para la realización del Diagnóstico Ambiental de Alternativas (DAA) y Estudios de Impacto Ambiental (EIA) de proyectos estratégicos</v>
          </cell>
        </row>
        <row r="4">
          <cell r="A4" t="str">
            <v>Actualización y desarrollo de normas, protocolos e incentivos para la reducción de las emisiones atmosféricas</v>
          </cell>
        </row>
        <row r="5">
          <cell r="A5" t="str">
            <v xml:space="preserve">Adopción de estrategias para incrementar las compras públicas sostenibles. </v>
          </cell>
        </row>
        <row r="6">
          <cell r="A6" t="str">
            <v>Adopción del Estatuto de Zonificación de uso adecuado del territorio</v>
          </cell>
        </row>
        <row r="7">
          <cell r="A7" t="str">
            <v>Adopción e  implementación  del Programa Nacional de Aguas Subterráneas</v>
          </cell>
        </row>
        <row r="8">
          <cell r="A8" t="str">
            <v>Adopción e  implementación del Programa Nacional de Monitoreo del Recurso Hídrico y fortalecer la Red de Monitoreo de la Calidad de aguas marinas y costeras (REDCAM);</v>
          </cell>
        </row>
        <row r="9">
          <cell r="A9" t="str">
            <v>Ajuste de los procedimientos y manuales usados en la evaluación de EIA con lineamientos de buenas prácticas de la OECD</v>
          </cell>
        </row>
        <row r="10">
          <cell r="A10" t="str">
            <v>Ampliación de áreas protegidas en zonas de ecosistemas subrepresentados</v>
          </cell>
        </row>
        <row r="11">
          <cell r="A11" t="str">
            <v xml:space="preserve">Análisis de los impactos de los fenómenos climáticos en ecosistemas estratégicos (entidades del SINA). </v>
          </cell>
        </row>
        <row r="12">
          <cell r="A12" t="str">
            <v>Analisis de los impactos del cambio climático en los bosques del país y su interacción con las transformaciones de origen antrópico, en el marco del Programa Forestal Nacional (IDEAM)</v>
          </cell>
        </row>
        <row r="13">
          <cell r="A13" t="str">
            <v>Analisis de mecanismos para ampliar la representatividad de diversos actores en los órganos directivos de las mismas</v>
          </cell>
        </row>
        <row r="14">
          <cell r="A14" t="str">
            <v>Apoyo a la consolidación de instancias de planificación regional y subregional (áreas metropolitanas, ciudad-región, regiones urbanas)</v>
          </cell>
        </row>
        <row r="15">
          <cell r="A15" t="str">
            <v xml:space="preserve">Apoyo a los municipios en la incorporación de criterios y acciones que disminuyan los impactos del cambio climático en las fases de evaluación, diagnóstico, formulación y actualización de los POT. </v>
          </cell>
        </row>
        <row r="16">
          <cell r="A16" t="str">
            <v>Articulación de instrumentos normativos relacionados con la gestión del suelo</v>
          </cell>
        </row>
        <row r="17">
          <cell r="A17" t="str">
            <v>Articulación del Plan Nacional de Adaptación al Cambio Climático (PNACC), la Estrategia de Desarrollo bajo en Carbono (ECDBC) y la Estrategia REDD+</v>
          </cell>
        </row>
        <row r="18">
          <cell r="A18" t="str">
            <v>Categorización de las  especies de fauna y flora silvestres</v>
          </cell>
        </row>
        <row r="19">
          <cell r="A19" t="str">
            <v>Conformación de un Comité de Seguimiento para determinar el avance en la implementación de las recomendaciones e instrumentos de la OCDE</v>
          </cell>
        </row>
        <row r="20">
          <cell r="A20" t="str">
            <v xml:space="preserve">Consolidación de la Evaluación Ambiental Estratégica (EAE) como instrumento de planificación sectorial y de toma de decisiones. </v>
          </cell>
        </row>
        <row r="21">
          <cell r="A21" t="str">
            <v>Consolidación de las cuentas nacionales ambientales (Comité Nacional de Cuentas Ambientales y formulación de las cuentas del agua, bosque y capital natural)</v>
          </cell>
        </row>
        <row r="22">
          <cell r="A22" t="str">
            <v>Consolidación del Sistema de Información Ambiental (SIAC) consolidar el Sistema de Información Ambiental (SIAC) (interoperabilidad de los subsistemas, consulta de bases de datos, una estrategia de comunicación, geo-portal, programa nacional de monitoreo d</v>
          </cell>
        </row>
        <row r="23">
          <cell r="A23" t="str">
            <v>Consolidación del sistema de monitoreo de bosques y carbono</v>
          </cell>
        </row>
        <row r="24">
          <cell r="A24" t="str">
            <v>Coordinación con el MVCT, los procesos de acompañamiento a entidades territoriales para fortalecer la incorporación del análisis de riesgo en los Planes de Ordenamiento Territorial</v>
          </cell>
        </row>
        <row r="25">
          <cell r="A25" t="str">
            <v xml:space="preserve">Creación del Fondo Nacional de Cambio Climático </v>
          </cell>
        </row>
        <row r="26">
          <cell r="A26" t="str">
            <v>Cumplmiento de las convenciones internacionales ratificadas por el país en la materia</v>
          </cell>
        </row>
        <row r="27">
          <cell r="A27" t="str">
            <v>Definición de estrategias de solución de conflictos</v>
          </cell>
        </row>
        <row r="28">
          <cell r="A28" t="str">
            <v>Definición de zonas amortiguadoras</v>
          </cell>
        </row>
        <row r="29">
          <cell r="A29" t="str">
            <v>Desarrollo de alianzas con los sectores productivos del país haciendo énfasis en el mejoramiento de los medios de vida en el campo</v>
          </cell>
        </row>
        <row r="30">
          <cell r="A30" t="str">
            <v>Desarrollo de estudios de Impactos Económicos del Cambio Climático del DNP</v>
          </cell>
        </row>
        <row r="31">
          <cell r="A31" t="str">
            <v>Desarrollo de la estrategia integral de saneamiento del río Bogotá</v>
          </cell>
        </row>
        <row r="32">
          <cell r="A32" t="str">
            <v>Desarrollo de los ajustes normativos necesarios para la implementación de la Política Nacional para la Gestión Integral del Recurso Hídrico</v>
          </cell>
        </row>
        <row r="33">
          <cell r="A33" t="str">
            <v>Desarrollo de procesos de monitoreo y seguimiento a la calidad de los suelos</v>
          </cell>
        </row>
        <row r="34">
          <cell r="A34" t="str">
            <v>Desarrollo de productos financieros  con el sector privado para su involucramiento en los temas de financiamiento climático</v>
          </cell>
        </row>
        <row r="35">
          <cell r="A35" t="str">
            <v>Desarrollo de programas orientados a implementar buenas prácticas ambientales y de manufactura, sustitución de insumos y materias primas, y reconversión  tecnológica</v>
          </cell>
        </row>
        <row r="36">
          <cell r="A36" t="str">
            <v>Desarrollo de un marco legal, institucional y técnico que permita la gestión coordinada de los riesgos a la salud y el medio ambiente relacionados con las sustancias químicas</v>
          </cell>
        </row>
        <row r="37">
          <cell r="A37" t="str">
            <v>Desarrollo de un programa nacional de regulación hídrica en cuencas prioritarias con problemas de abastecimiento</v>
          </cell>
        </row>
        <row r="38">
          <cell r="A38" t="str">
            <v xml:space="preserve">Desarrollo de un programa nacional para la prevención, mitigación y control de la erosión costera </v>
          </cell>
        </row>
        <row r="39">
          <cell r="A39" t="str">
            <v>Diseño  y puesta en marcha el sistema de monitoreo, evaluación y reporte de cambio climático</v>
          </cell>
        </row>
        <row r="40">
          <cell r="A40" t="str">
            <v>Diseño de herramientas de conocimiento del riesgo por contaminación del aire</v>
          </cell>
        </row>
        <row r="41">
          <cell r="A41" t="str">
            <v xml:space="preserve">Diseño de una estrategia para la educación, cultura y participación, que favorezca la generación de alianzas con los actores sociales, étnico territoriales, sectoriales e institucionales para una efectiva gestión ambiental del territorio. </v>
          </cell>
        </row>
        <row r="42">
          <cell r="A42" t="str">
            <v>Diseño e implementación de un sistema de evaluación y desempeño de las Corporaciones.</v>
          </cell>
        </row>
        <row r="43">
          <cell r="A43" t="str">
            <v>Ejecución de la Estrategia de Corresponsabilidad Social en la lucha contra Incendios Forestales</v>
          </cell>
        </row>
        <row r="44">
          <cell r="A44" t="str">
            <v>Ejecución de programas de producción sostenible que además de reducir la deforestación, reduzcan las emisiones de GEI y la degradación ambiental</v>
          </cell>
        </row>
        <row r="45">
          <cell r="A45" t="str">
            <v>Ejecución de programas orientados a modificar los patrones de producción y consumo hacia la sostenibilidad</v>
          </cell>
        </row>
        <row r="46">
          <cell r="A46" t="str">
            <v>Ejecución de programas y proyectos regionales y locales de restauración</v>
          </cell>
        </row>
        <row r="47">
          <cell r="A47" t="str">
            <v>Ejecución del Programa de Cultura del Agua, Participación y Manejo de Conflictos relacionados con el recurso hídrico</v>
          </cell>
        </row>
        <row r="48">
          <cell r="A48" t="str">
            <v>Elaboración de 6 mapas de amenaza por inundación y 10 mapas de amenaza por crecientes súbitas por parte del IDEAM.</v>
          </cell>
        </row>
        <row r="49">
          <cell r="A49" t="str">
            <v>Elaboración de las Evaluaciones Regionales del Agua (ERA</v>
          </cell>
        </row>
        <row r="50">
          <cell r="A50" t="str">
            <v>Elaboración y apoyo técnico en la interpretación de escenarios de cambio climático nacionales y regionales, bajo el liderazgo del IDEAM.</v>
          </cell>
        </row>
        <row r="51">
          <cell r="A51" t="str">
            <v xml:space="preserve">Elaboración y socialización de la Estructura Ecológica Principal </v>
          </cell>
        </row>
        <row r="52">
          <cell r="A52" t="str">
            <v>Establecimiento de Acuerdos regionales para el uso sostenible, la preservación y la restauración de ecosistemas estratégicos como los páramos, manglares, arrecifes de coral, humedales y el bosque seco tropical</v>
          </cell>
        </row>
        <row r="53">
          <cell r="A53" t="str">
            <v>Establecimiento de estrategias de conservación ex situ a nivel local</v>
          </cell>
        </row>
        <row r="54">
          <cell r="A54" t="str">
            <v>Establecimiento de incentivos en los diferentes eslabones de la cadena para prevenir la generación de residuos y fomentar el reciclaje</v>
          </cell>
        </row>
        <row r="55">
          <cell r="A55" t="str">
            <v>Establecimiento de los objetivos de calidad de aguas y sedimentos marinos y los criterios y límites permisibles para los vertimientos al mar.</v>
          </cell>
        </row>
        <row r="56">
          <cell r="A56" t="str">
            <v>Establecimiento de políticas e instrumentos para la prevención y control de la contaminación por ruido</v>
          </cell>
        </row>
        <row r="57">
          <cell r="A57" t="str">
            <v>Establecimiento de un registro nacional único de consultores certificados para la elaboración de los instrumentos de evaluación, incluyendo los Planes de Manejo Ambiental (PMA), el DAA y el EIA</v>
          </cell>
        </row>
        <row r="58">
          <cell r="A58" t="str">
            <v>Establecimiento de un sistema de monitoreo del flujo de recursos públicos y privados en materia de cambio climático.</v>
          </cell>
        </row>
        <row r="59">
          <cell r="A59" t="str">
            <v>Establecimiento del Registro de Emisión y Transferencia de Contaminantes (RETC) en concordancia con las mejores prácticas internacionales</v>
          </cell>
        </row>
        <row r="60">
          <cell r="A60" t="str">
            <v>Evaluación de mecanismos regulatorios y de mercado que propicie el desarrollo de estas actividades</v>
          </cell>
        </row>
        <row r="61">
          <cell r="A61" t="str">
            <v>Evaluación y manejo del riesgo a la salud y el ambiente de las sustancias químicas, incluidos los químicos industriales</v>
          </cell>
        </row>
        <row r="62">
          <cell r="A62" t="str">
            <v>Expedición de una ley general para la gestión integral de residuos con énfasis en prevención de la generación, el aprovechamiento, la valorización y el fortalecimiento institucional</v>
          </cell>
        </row>
        <row r="63">
          <cell r="A63" t="str">
            <v>Formulación de un plan nacional para la gestión integral de residuos (MADS-MAVCT-DNP)</v>
          </cell>
        </row>
        <row r="64">
          <cell r="A64" t="str">
            <v>Formulación de un proyecto de Ley de Cambio Climático que incluya los mecanismos de coordinación interinstitucional.</v>
          </cell>
        </row>
        <row r="65">
          <cell r="A65" t="str">
            <v>Formulación de una agenda de investigación ambiental, innovación y cambio climático integrada al Sistema de Ciencia, Tecnología e Innovación.</v>
          </cell>
        </row>
        <row r="66">
          <cell r="A66" t="str">
            <v>Formulación e implementación de los Planes de Manejo Ambiental de Acuíferos y los Planes de Manejo Ambiental de Microcuencas</v>
          </cell>
        </row>
        <row r="67">
          <cell r="A67" t="str">
            <v>Formulación e implementación de los Planes de Ordenación y Manejo de Cuencas (POMCA)</v>
          </cell>
        </row>
        <row r="68">
          <cell r="A68" t="str">
            <v>Formulación e implementación de los Planes de Ordenación y Manejo Integrado de las Unidades Ambientales Costeras (POMIUAC)</v>
          </cell>
        </row>
        <row r="69">
          <cell r="A69" t="str">
            <v>Formulación e implementación de los Planes de Ordenamiento del Recurso Hídrico (PORH)</v>
          </cell>
        </row>
        <row r="70">
          <cell r="A70" t="str">
            <v>Formulación e implementación de los Planes Estratégicos de Macrocuencas para Magdalena-Cauca, Caribe, Pacífico, Orinoco y Amazonasy la puesta en marcha de sus Consejos Ambientales Regionales</v>
          </cell>
        </row>
        <row r="71">
          <cell r="A71" t="str">
            <v>Formulación y adopción de una política integrada  para la gestión de las zonas marinas, costeras e insulares del país</v>
          </cell>
        </row>
        <row r="72">
          <cell r="A72" t="str">
            <v>Formulación y orientación de  la implementación de la Estrategia Nacional de Financiamiento Climático</v>
          </cell>
        </row>
        <row r="73">
          <cell r="A73" t="str">
            <v>Fortalecimiento de la capacidad de las autoridades ambientales regionales para orientar a los actores dentro de su jurisdicción en la identificación de medidas de adaptación basada en ecosistemas</v>
          </cell>
        </row>
        <row r="74">
          <cell r="A74" t="str">
            <v>Fortalecimiento de la capacidad regional y se fomentará el reciclaje en el ámbito municipal y distrital</v>
          </cell>
        </row>
        <row r="75">
          <cell r="A75" t="str">
            <v>Fortalecimiento de la coordinación con las autoridades territoriales</v>
          </cell>
        </row>
        <row r="76">
          <cell r="A76" t="str">
            <v>Fortalecimiento de la gobernanza forestal y de la capacidad regional para la administración de Zonas de Reserva Forestal en el país</v>
          </cell>
        </row>
        <row r="77">
          <cell r="A77" t="str">
            <v>Fortalecimiento de la implementación de las tasas por utilización de aguas y las tasas retributivas por vertimientos puntuales</v>
          </cell>
        </row>
        <row r="78">
          <cell r="A78" t="str">
            <v>Fortalecimiento de las capacidades de los institutos de investigación del SINA y de Parques Nacionales Naturales para aportar en el proceso de toma de decisiones.</v>
          </cell>
        </row>
        <row r="79">
          <cell r="A79" t="str">
            <v xml:space="preserve">Fortalecimiento de los procesos de evaluación, control y seguimiento de la calidad del agua y vertimientos a cuerpos de agua continental, marina y costera; </v>
          </cell>
        </row>
        <row r="80">
          <cell r="A80" t="str">
            <v>Fortalecimiento de los procesos de participación ciudadana</v>
          </cell>
        </row>
        <row r="81">
          <cell r="A81" t="str">
            <v>Fortalecimiento de los Sistemas de Áreas Protegidas Regionales y Departamentales</v>
          </cell>
        </row>
        <row r="82">
          <cell r="A82" t="str">
            <v>Fortalecimiento del Comité de Asuntos Internacionales como instancia de coordinación interinstitucional y orientación estratégica en materia de política exterior en cambio climático,</v>
          </cell>
        </row>
        <row r="83">
          <cell r="A83" t="str">
            <v>Fortalecimiento del Comité de Gestión Financiera para el cambio climático</v>
          </cell>
        </row>
        <row r="84">
          <cell r="A84" t="str">
            <v>Fortalecimiento del IDEAM para adelantar las acciones de  modelación del clima y el análisis de sus implicaciones a nivel territorial</v>
          </cell>
        </row>
        <row r="85">
          <cell r="A85" t="str">
            <v>Fortalecimiento del marco de política para la gestión de prevención, preparación y respuesta ante los accidentes químicos</v>
          </cell>
        </row>
        <row r="86">
          <cell r="A86" t="str">
            <v>Fortalecimiento del rol de las entidades del SINA para identificar los contaminantes, sus fuentes y llevar el registro de emisiones</v>
          </cell>
        </row>
        <row r="87">
          <cell r="A87" t="str">
            <v>Fortalecimiento del seguimiento y control por parte de las autoridades ambientales a los diferentes actores involucrados</v>
          </cell>
        </row>
        <row r="88">
          <cell r="A88" t="str">
            <v xml:space="preserve">Fortalecimiento del sistema de monitoreo y de alertas tempranas del IDEAM </v>
          </cell>
        </row>
        <row r="89">
          <cell r="A89" t="str">
            <v xml:space="preserve">Fortalecimiento del Sistema Nacional de Bioseguridad </v>
          </cell>
        </row>
        <row r="90">
          <cell r="A90" t="str">
            <v>Fortalecimiento por parte del MADS y el IDEAM, la herramienta web para la toma de decisiones en adaptación a nivel nacional, regional y local y, diseñar herramientas de comunicación, capacitación, sensibilización y formación en cambio climático</v>
          </cell>
        </row>
        <row r="91">
          <cell r="A91" t="str">
            <v>Fortalecimiento y puesta en marcha el Centro Nacional de Modelación Hidrometeorológica a cargo del IDEAM</v>
          </cell>
        </row>
        <row r="92">
          <cell r="A92" t="str">
            <v>Garantia de la incorporación de principios ambientales en la gestión del suelo y en los planes y programas de vivienda</v>
          </cell>
        </row>
        <row r="93">
          <cell r="A93" t="str">
            <v>Generación de alternativas productivas basadas en el uso sostenible de la biodiversidad</v>
          </cell>
        </row>
        <row r="94">
          <cell r="A94" t="str">
            <v>Generación de un portafolio de medidas para la apropiación del financiamiento climático en el sector público</v>
          </cell>
        </row>
        <row r="95">
          <cell r="A95" t="str">
            <v xml:space="preserve">Implementación de la Estrategia de Comunicación, Educación, Sensibilización y Formación al público sobre cambio climático </v>
          </cell>
        </row>
        <row r="96">
          <cell r="A96" t="str">
            <v>Implementación de la estrategia de sostenibilidad financiera para la gestión integral del recurso hídrico</v>
          </cell>
        </row>
        <row r="97">
          <cell r="A97" t="str">
            <v>Implementación de la Estrategia Nacional de Prevención, Seguimiento, Control y Vigilancia Forestal</v>
          </cell>
        </row>
        <row r="98">
          <cell r="A98" t="str">
            <v>Implementación de la Estrategia Nacional de Reducción de Emisiones por Deforestación y Degradación (REDD+)</v>
          </cell>
        </row>
        <row r="99">
          <cell r="A99" t="str">
            <v xml:space="preserve">Implementación de la Estrategia Nacional para la Prevención y Control al Tráfico Ilegal de Especies Silvestres </v>
          </cell>
        </row>
        <row r="100">
          <cell r="A100" t="str">
            <v>Implementación de la Visión Amazonía, para un enfoque de desarrollo regional bajo en deforestación</v>
          </cell>
        </row>
        <row r="101">
          <cell r="A101" t="str">
            <v>Implementación de las agendas interministeriales y sectoriale para fortalecer el proceso de planificación hacia la producción sostenible</v>
          </cell>
        </row>
        <row r="102">
          <cell r="A102" t="str">
            <v>Implementación de los planes de manejo de áreas protegidas</v>
          </cell>
        </row>
        <row r="103">
          <cell r="A103" t="str">
            <v>Implementación de los planes para el monitoreo y control de especies invasoras</v>
          </cell>
        </row>
        <row r="104">
          <cell r="A104" t="str">
            <v>Implementación de los Planes para la  conservación de recursos acuáticos y pesqueros y especies claves en los ecosistemas</v>
          </cell>
        </row>
        <row r="105">
          <cell r="A105" t="str">
            <v>Implementación de programas para promover el consumo responsable y la responsabilidad extendida del productor para la gestión de residuos post-consumo</v>
          </cell>
        </row>
        <row r="106">
          <cell r="A106" t="str">
            <v>Implementación de Programas Regionales de Negocios Verdes en la Amazonía, Pacífico, Caribe, Centro y Orinoquía</v>
          </cell>
        </row>
        <row r="107">
          <cell r="A107" t="str">
            <v>Implementación de un Sistema Globalmente Armonizado de Clasificación y Etiquetado de Productos Químicos (GHS) en mínimo 4 sectores</v>
          </cell>
        </row>
        <row r="108">
          <cell r="A108" t="str">
            <v xml:space="preserve">Implementación de una estrategia de articulación y coordinación del SINA buscando mejorar la interacción de las autoridades ambientales, los sectores y los entes territoriales, para asegurar el cumplimiento de la regulación ambiental. </v>
          </cell>
        </row>
        <row r="109">
          <cell r="A109" t="str">
            <v>Implementación de una estrategia de regionalización del cambio climático</v>
          </cell>
        </row>
        <row r="110">
          <cell r="A110" t="str">
            <v>Implementación de una estrategia para el establecimiento de acuerdos con fines de bioprospección, aprovechamiento comercial e industrial de acceso a recursos genéticos y/o productos derivados</v>
          </cell>
        </row>
        <row r="111">
          <cell r="A111" t="str">
            <v>Implementación del inventario forestal nacional</v>
          </cell>
        </row>
        <row r="112">
          <cell r="A112" t="str">
            <v>Implementación del Plan de Acción Nacional para la Gestión de Sustancias Químicas en Colombia (2013-2020) en coordinación con las entidades competentes</v>
          </cell>
        </row>
        <row r="113">
          <cell r="A113" t="str">
            <v xml:space="preserve">Implementación del Plan Estratégico para la Diversidad Biológica 2011-2020 </v>
          </cell>
        </row>
        <row r="114">
          <cell r="A114" t="str">
            <v>Implementación del Plan Nacional de Biodiversidad</v>
          </cell>
        </row>
        <row r="115">
          <cell r="A115" t="str">
            <v xml:space="preserve">Implementación del Plan Nacional de Restauración Ecológica y los protocolos formulados para la restauración de ecosistemas estratégicos </v>
          </cell>
        </row>
        <row r="116">
          <cell r="A116" t="str">
            <v>Implementación del Programa Nacional de Legalización</v>
          </cell>
        </row>
        <row r="117">
          <cell r="A117" t="str">
            <v>Implementación del Programa Nacional de Pago por Servicios Ambentales - PSA en ecosistemas estratégicos</v>
          </cell>
        </row>
        <row r="118">
          <cell r="A118" t="str">
            <v>Implementación del Sistema de Información del Recurso Hídrico articulado con los demás subsistemas del SIAC</v>
          </cell>
        </row>
        <row r="119">
          <cell r="A119" t="str">
            <v>Implementación del Subsistema de Áreas Marinas Protegidas</v>
          </cell>
        </row>
        <row r="120">
          <cell r="A120" t="str">
            <v xml:space="preserve">Inclución de las proyecciones de cambio climático en el componente de diagnóstico y en el proceso de formulación y actualización de los Planes de Ordenamiento y Manejo de Cuencas, Planes de Manejo Ambiental de Microcuencas y Planes de Manejo Ambiental de </v>
          </cell>
        </row>
        <row r="121">
          <cell r="A121" t="str">
            <v>Incorporación de la biodiversidad y los servicios ecosistémicos en los instrumentos de planificación y ordenamiento urbano</v>
          </cell>
        </row>
        <row r="122">
          <cell r="A122" t="str">
            <v>Incremento de las visitas de seguimiento de proyectos licenciados</v>
          </cell>
        </row>
        <row r="123">
          <cell r="A123" t="str">
            <v xml:space="preserve">Mejoramiento de la  instrumentalización,para medir las amenazas de origen hidrometeorológico y marino.  </v>
          </cell>
        </row>
        <row r="124">
          <cell r="A124" t="str">
            <v>Mejoramiento de la calidad de los combustibles y las tecnologías vehiculares</v>
          </cell>
        </row>
        <row r="125">
          <cell r="A125" t="str">
            <v>Mejoramiento de los sistemas de vigilancia y monitoreo</v>
          </cell>
        </row>
        <row r="126">
          <cell r="A126" t="str">
            <v>Mejoramiento del conocimiento del potencial del país a partir de la generación de inventarios nacionales de biodiversidad</v>
          </cell>
        </row>
        <row r="127">
          <cell r="A127" t="str">
            <v>Modificación del alcance del Informe de Cumplimiento Ambiental</v>
          </cell>
        </row>
        <row r="128">
          <cell r="A128" t="str">
            <v>Operación y mantenimiento del sistema de evaluación y seguimiento de medidas para la adaptación, como herramienta de mejoramiento de las iniciativas implementadas en el país.</v>
          </cell>
        </row>
        <row r="129">
          <cell r="A129" t="str">
            <v>Orientación del alistamiento del país para el acceso a fuentes internacionales, incluyendo el Fondo Verde Climático</v>
          </cell>
        </row>
        <row r="130">
          <cell r="A130" t="str">
            <v>Preparación e implementación de las contribuciones nacionalmente determinadas de acuerdo con los avances y orientaciones de la Convención Marco de Naciones Unidas de Cambio Climático (CMNUCC)</v>
          </cell>
        </row>
        <row r="131">
          <cell r="A131" t="str">
            <v>Promoción de la investigación sobre la bioprospección</v>
          </cell>
        </row>
        <row r="132">
          <cell r="A132" t="str">
            <v>Promoción de la investigación, innovación y transferencia de tecnología para el conocimiento de los suelos, su conservación, recuperación, uso y manejo sostenible</v>
          </cell>
        </row>
        <row r="133">
          <cell r="A133" t="str">
            <v>Promoción de la legalidad de la oferta y la demanda de productos maderables (pacto intersectorial por la madera legal)</v>
          </cell>
        </row>
        <row r="134">
          <cell r="A134" t="str">
            <v>Promoción del uso de alternativas que no afecten la capa de ozono y que sean de bajo potencial de calentamiento global en las diferentes actividades sectoriales.</v>
          </cell>
        </row>
        <row r="135">
          <cell r="A135" t="str">
            <v>Promoción del uso de herramientas de manejo para la conservación de la biodiversidad en paisajes rurales transformados</v>
          </cell>
        </row>
        <row r="136">
          <cell r="A136" t="str">
            <v>Promoción del uso sostenible del suelo, los modelos de movilidad sostenibles y la investigación ambiental urbana</v>
          </cell>
        </row>
        <row r="137">
          <cell r="A137" t="str">
            <v>Realización de un análisis de las debilidades y fortalezas de las Corporaciones en relación con la oferta ambiental del territorio bajo su jurisdicción, los retos ambientales y su capacidad técnica, operativa y financiera</v>
          </cell>
        </row>
        <row r="138">
          <cell r="A138" t="str">
            <v>Realizar estudios sobre valoración de servicios ecosistémicos costeros, marinos e insulares</v>
          </cell>
        </row>
        <row r="139">
          <cell r="A139" t="str">
            <v>Realizar las coordinaciones territoriales para fortalecer los subsistemas regionales de áreas protegidas</v>
          </cell>
        </row>
        <row r="140">
          <cell r="A140" t="str">
            <v>Reducción del consumo de sustancias agotadoras de la capa de ozono de acuerdo con el cronograma de eliminación establecido por el Protocolo de Montreal</v>
          </cell>
        </row>
        <row r="141">
          <cell r="A141" t="str">
            <v>Reducción del déficit del espacio público e incrementar el área verde urbana</v>
          </cell>
        </row>
        <row r="142">
          <cell r="A142" t="str">
            <v>Reglamentación e implementación de la Ley de Residuos de Aparatos Eléctricos y Electrónicos (RAEE)</v>
          </cell>
        </row>
        <row r="143">
          <cell r="A143" t="str">
            <v>Revisión de instrumentos económicos y financieros existentes y se formularán nuevos instrumentos</v>
          </cell>
        </row>
        <row r="144">
          <cell r="A144" t="str">
            <v>Unificación de los criterios que usan las autoridades ambientales para el licenciamiento</v>
          </cell>
        </row>
        <row r="145">
          <cell r="A145" t="str">
            <v>Todas</v>
          </cell>
        </row>
      </sheetData>
      <sheetData sheetId="29">
        <row r="2">
          <cell r="A2" t="str">
            <v>NO APLICA</v>
          </cell>
        </row>
      </sheetData>
      <sheetData sheetId="30">
        <row r="2">
          <cell r="A2" t="str">
            <v>NO APLICA</v>
          </cell>
        </row>
      </sheetData>
      <sheetData sheetId="31">
        <row r="2">
          <cell r="A2" t="str">
            <v>NO APLICA</v>
          </cell>
        </row>
        <row r="3">
          <cell r="A3" t="str">
            <v xml:space="preserve">Adición al concepto en las bases del plan: Crecimiento verde entendido como la perpetuación de los sistemas de conocimiento, los territorios y los modelos de ordenamiento territorial indígena en la medida que sustentan la riqueza y el potencial ambiental </v>
          </cell>
        </row>
        <row r="4">
          <cell r="A4" t="str">
            <v xml:space="preserve">Concertar e implementar acciones encaminadas a la mitigación y adaptación a las afectaciones generadas a raíz del cambio climático. </v>
          </cell>
        </row>
        <row r="5">
          <cell r="A5" t="str">
            <v>Construcción e implementación de programas diferenciados y específicos de restauración eco-sistémica, en territorios indígenas a partir de sus sistemas de ordenamiento ancestral.</v>
          </cell>
        </row>
        <row r="6">
          <cell r="A6" t="str">
            <v xml:space="preserve">Construcción e implementación de una agenda ambiental entre pueblos indígenas y Estado. Coordinación en la definición e implementación de la estrategia REDD+. </v>
          </cell>
        </row>
        <row r="7">
          <cell r="A7" t="str">
            <v xml:space="preserve">Creación de fondos de agua para la conservación de fuentes hidrográficas, en territorios indígenas y en coordinación con las autoridades ambientales. </v>
          </cell>
        </row>
        <row r="8">
          <cell r="A8" t="str">
            <v>Creación de líneas de política concertadas para la promoción y desarrollo de programas de turismo desde las comunidades indígenas.</v>
          </cell>
        </row>
        <row r="9">
          <cell r="A9" t="str">
            <v>Creación y funcionamiento concertado de un sistema de información geográfico propio de la Comisión Nacional de Territorios Indígenas, articulado al Portal Geográfico Nacional.</v>
          </cell>
        </row>
        <row r="10">
          <cell r="A10" t="str">
            <v>Diseñar e implementar en concertación y coordinación con las autoridades indígenas programas ambientales que rescaten prácticas tradicionales de conservación ancestral en cuanto manejo ambiental de los recursos naturales.</v>
          </cell>
        </row>
        <row r="11">
          <cell r="A11" t="str">
            <v>El Ministerio de Ambiente y Desarrollo Sostenible coordinará la identificación e implementación de Programas de Gestión Ambiental Local en las Kumpañy por parte de la Autoridades Ambientales Regionales y Municipales, con base de los resultados del proceso</v>
          </cell>
        </row>
        <row r="12">
          <cell r="A12" t="str">
            <v>Financiar las iniciativas propias de las comunidades indígenas para la realización de planes y proyectos de reforestación, regeneración natural de bosques, cuencas y de mejoramiento ambiental, las cuales podrán ser cofinanciadas por las diferentes autorid</v>
          </cell>
        </row>
        <row r="13">
          <cell r="A13" t="str">
            <v xml:space="preserve">Incluir en el proyecto de ley de áreas protegidas la creación de una categoría especial de manejo para los territorios indígenas, así como sus condiciones y características de conservación. </v>
          </cell>
        </row>
        <row r="14">
          <cell r="A14" t="str">
            <v>Ordenamiento ambiental del territorio a partir de los sistemas de conocimiento indígena como instrumento base para la gestión ambiental en los territorios indígenas.</v>
          </cell>
        </row>
        <row r="15">
          <cell r="A15" t="str">
            <v>Procesos de gestión integral del recurso hídrico y los sistemas de cuencas a partir de los conocimientos y el ordenamiento territorial y ancestral de los pueblos indígenas, de manera articulada con el Ministerio de Ambiente y las autoridades ambientales.</v>
          </cell>
        </row>
        <row r="16">
          <cell r="A16" t="str">
            <v>Programa de fortalecimiento y recuperación de hitos culturales de los Pueblos Indígenas.</v>
          </cell>
        </row>
        <row r="17">
          <cell r="A17" t="str">
            <v>Programa de restauración y conservación de ecosistemas ambiental y culturalmente sensibles.</v>
          </cell>
        </row>
        <row r="18">
          <cell r="A18" t="str">
            <v>Realización de estudios hidrológicos y monitoreo de aguas en territorios indígenas afectados por la minería, en coordinación con las autoridades ambientales.</v>
          </cell>
        </row>
        <row r="19">
          <cell r="A19" t="str">
            <v>Todos</v>
          </cell>
        </row>
      </sheetData>
      <sheetData sheetId="32">
        <row r="2">
          <cell r="A2" t="str">
            <v>NO APLICA</v>
          </cell>
        </row>
      </sheetData>
      <sheetData sheetId="33">
        <row r="2">
          <cell r="A2" t="str">
            <v>NO APLICA</v>
          </cell>
        </row>
      </sheetData>
      <sheetData sheetId="34">
        <row r="2">
          <cell r="A2" t="str">
            <v>NO APLICA</v>
          </cell>
        </row>
        <row r="3">
          <cell r="A3" t="str">
            <v>TODOS</v>
          </cell>
        </row>
        <row r="4">
          <cell r="A4" t="str">
            <v>AFROCOLOMBIANO</v>
          </cell>
        </row>
        <row r="5">
          <cell r="A5" t="str">
            <v>INDÍGENA</v>
          </cell>
        </row>
        <row r="6">
          <cell r="A6" t="str">
            <v>PALENQUERO</v>
          </cell>
        </row>
        <row r="7">
          <cell r="A7" t="str">
            <v>RAIZAL</v>
          </cell>
        </row>
        <row r="8">
          <cell r="A8" t="str">
            <v>ROOM</v>
          </cell>
        </row>
      </sheetData>
      <sheetData sheetId="35">
        <row r="2">
          <cell r="A2" t="str">
            <v>NO APLICA</v>
          </cell>
        </row>
      </sheetData>
      <sheetData sheetId="36">
        <row r="2">
          <cell r="A2" t="str">
            <v>NO APLICA</v>
          </cell>
        </row>
        <row r="3">
          <cell r="A3" t="str">
            <v>TODOS</v>
          </cell>
        </row>
        <row r="4">
          <cell r="A4" t="str">
            <v>ADOLESCENTES</v>
          </cell>
        </row>
        <row r="5">
          <cell r="A5" t="str">
            <v>DESPLAZADOS</v>
          </cell>
        </row>
        <row r="6">
          <cell r="A6" t="str">
            <v>DESVINCULADOS GRUPOS ARMADOS</v>
          </cell>
        </row>
        <row r="7">
          <cell r="A7" t="str">
            <v>DISCAPACITADOS</v>
          </cell>
        </row>
        <row r="8">
          <cell r="A8" t="str">
            <v>JÓVENES</v>
          </cell>
        </row>
        <row r="9">
          <cell r="A9" t="str">
            <v>NIÑOS</v>
          </cell>
        </row>
        <row r="10">
          <cell r="A10" t="str">
            <v>TERCERA EDAD</v>
          </cell>
        </row>
        <row r="11">
          <cell r="A11" t="str">
            <v>CAMPESINOS</v>
          </cell>
        </row>
        <row r="12">
          <cell r="A12" t="str">
            <v>COMUNIDADES</v>
          </cell>
        </row>
        <row r="13">
          <cell r="A13" t="str">
            <v>GREMIOS</v>
          </cell>
        </row>
      </sheetData>
      <sheetData sheetId="37">
        <row r="2">
          <cell r="A2" t="str">
            <v>NO APLICA</v>
          </cell>
        </row>
        <row r="3">
          <cell r="A3" t="str">
            <v>FEMENINO</v>
          </cell>
        </row>
        <row r="4">
          <cell r="A4" t="str">
            <v>LGBTI</v>
          </cell>
        </row>
        <row r="5">
          <cell r="A5" t="str">
            <v>MASCULINO</v>
          </cell>
        </row>
        <row r="6">
          <cell r="A6" t="str">
            <v>TODOS</v>
          </cell>
        </row>
      </sheetData>
      <sheetData sheetId="38">
        <row r="2">
          <cell r="A2" t="str">
            <v>NO APLICA</v>
          </cell>
        </row>
        <row r="3">
          <cell r="A3" t="str">
            <v>NACIONAL</v>
          </cell>
        </row>
        <row r="4">
          <cell r="A4" t="str">
            <v>Caribe</v>
          </cell>
        </row>
        <row r="5">
          <cell r="A5" t="str">
            <v>Centro Oriente</v>
          </cell>
        </row>
        <row r="6">
          <cell r="A6" t="str">
            <v>Centro Sur</v>
          </cell>
        </row>
        <row r="7">
          <cell r="A7" t="str">
            <v>Eje Cafetero</v>
          </cell>
        </row>
        <row r="8">
          <cell r="A8" t="str">
            <v>Llano</v>
          </cell>
        </row>
        <row r="9">
          <cell r="A9" t="str">
            <v>Pacífico</v>
          </cell>
        </row>
        <row r="10">
          <cell r="A10" t="str">
            <v>Todas</v>
          </cell>
        </row>
      </sheetData>
      <sheetData sheetId="39">
        <row r="2">
          <cell r="A2" t="str">
            <v>NO APLICA</v>
          </cell>
        </row>
        <row r="3">
          <cell r="A3" t="str">
            <v>NACIONAL</v>
          </cell>
        </row>
        <row r="4">
          <cell r="A4" t="str">
            <v>Amazonas</v>
          </cell>
        </row>
        <row r="5">
          <cell r="A5" t="str">
            <v>Antioquia</v>
          </cell>
        </row>
        <row r="6">
          <cell r="A6" t="str">
            <v>Arauca</v>
          </cell>
        </row>
        <row r="7">
          <cell r="A7" t="str">
            <v>Atlántico</v>
          </cell>
        </row>
        <row r="8">
          <cell r="A8" t="str">
            <v>Bogotá</v>
          </cell>
        </row>
        <row r="9">
          <cell r="A9" t="str">
            <v>Bolívar</v>
          </cell>
        </row>
        <row r="10">
          <cell r="A10" t="str">
            <v>Boyacá</v>
          </cell>
        </row>
        <row r="11">
          <cell r="A11" t="str">
            <v>Caldas</v>
          </cell>
        </row>
        <row r="12">
          <cell r="A12" t="str">
            <v>Caquetá</v>
          </cell>
        </row>
        <row r="13">
          <cell r="A13" t="str">
            <v>Casanare</v>
          </cell>
        </row>
        <row r="14">
          <cell r="A14" t="str">
            <v>Cauca</v>
          </cell>
        </row>
        <row r="15">
          <cell r="A15" t="str">
            <v>Cesar</v>
          </cell>
        </row>
        <row r="16">
          <cell r="A16" t="str">
            <v>Chocó</v>
          </cell>
        </row>
        <row r="17">
          <cell r="A17" t="str">
            <v>Córdoba</v>
          </cell>
        </row>
        <row r="18">
          <cell r="A18" t="str">
            <v>Cundinamarca</v>
          </cell>
        </row>
        <row r="19">
          <cell r="A19" t="str">
            <v>Guainía</v>
          </cell>
        </row>
        <row r="20">
          <cell r="A20" t="str">
            <v>Guajira</v>
          </cell>
        </row>
        <row r="21">
          <cell r="A21" t="str">
            <v>Guaviare</v>
          </cell>
        </row>
        <row r="22">
          <cell r="A22" t="str">
            <v>Huila</v>
          </cell>
        </row>
        <row r="23">
          <cell r="A23" t="str">
            <v>Magdalena</v>
          </cell>
        </row>
        <row r="24">
          <cell r="A24" t="str">
            <v>Meta</v>
          </cell>
        </row>
        <row r="25">
          <cell r="A25" t="str">
            <v>Nariño</v>
          </cell>
        </row>
        <row r="26">
          <cell r="A26" t="str">
            <v>Norte de Santander</v>
          </cell>
        </row>
        <row r="27">
          <cell r="A27" t="str">
            <v>Putumayo</v>
          </cell>
        </row>
        <row r="28">
          <cell r="A28" t="str">
            <v>Quindío</v>
          </cell>
        </row>
        <row r="29">
          <cell r="A29" t="str">
            <v>Risaralda</v>
          </cell>
        </row>
        <row r="30">
          <cell r="A30" t="str">
            <v>San Andrés, Providencia y Santa Catalina</v>
          </cell>
        </row>
        <row r="31">
          <cell r="A31" t="str">
            <v>Santander</v>
          </cell>
        </row>
        <row r="32">
          <cell r="A32" t="str">
            <v>Sucre</v>
          </cell>
        </row>
        <row r="33">
          <cell r="A33" t="str">
            <v>Tolima</v>
          </cell>
        </row>
        <row r="34">
          <cell r="A34" t="str">
            <v>Valle</v>
          </cell>
        </row>
        <row r="35">
          <cell r="A35" t="str">
            <v>Vaupés</v>
          </cell>
        </row>
        <row r="36">
          <cell r="A36" t="str">
            <v>Vichada</v>
          </cell>
        </row>
        <row r="37">
          <cell r="A37" t="str">
            <v>Todos</v>
          </cell>
        </row>
      </sheetData>
      <sheetData sheetId="40">
        <row r="2">
          <cell r="A2" t="str">
            <v>NO APLICA</v>
          </cell>
        </row>
        <row r="3">
          <cell r="A3" t="str">
            <v>NACIONAL</v>
          </cell>
        </row>
        <row r="4">
          <cell r="A4" t="str">
            <v>TODOS</v>
          </cell>
        </row>
        <row r="5">
          <cell r="A5" t="str">
            <v>ABEJORRAL</v>
          </cell>
        </row>
        <row r="6">
          <cell r="A6" t="str">
            <v>ÁBREGO</v>
          </cell>
        </row>
        <row r="7">
          <cell r="A7" t="str">
            <v>ABRIAQUÍ</v>
          </cell>
        </row>
        <row r="8">
          <cell r="A8" t="str">
            <v>ACACÍAS</v>
          </cell>
        </row>
        <row r="9">
          <cell r="A9" t="str">
            <v>ACANDÍ</v>
          </cell>
        </row>
        <row r="10">
          <cell r="A10" t="str">
            <v>ACEVEDO</v>
          </cell>
        </row>
        <row r="11">
          <cell r="A11" t="str">
            <v>ACHÍ</v>
          </cell>
        </row>
        <row r="12">
          <cell r="A12" t="str">
            <v>AGRADO</v>
          </cell>
        </row>
        <row r="13">
          <cell r="A13" t="str">
            <v>AGUA DE DIOS</v>
          </cell>
        </row>
        <row r="14">
          <cell r="A14" t="str">
            <v>AGUACHICA</v>
          </cell>
        </row>
        <row r="15">
          <cell r="A15" t="str">
            <v>AGUADA</v>
          </cell>
        </row>
        <row r="16">
          <cell r="A16" t="str">
            <v>AGUADAS</v>
          </cell>
        </row>
        <row r="17">
          <cell r="A17" t="str">
            <v>AGUAZUL</v>
          </cell>
        </row>
        <row r="18">
          <cell r="A18" t="str">
            <v>AGUSTÍN CODAZZI</v>
          </cell>
        </row>
        <row r="19">
          <cell r="A19" t="str">
            <v>AIPE</v>
          </cell>
        </row>
        <row r="20">
          <cell r="A20" t="str">
            <v>ALBÁN</v>
          </cell>
        </row>
        <row r="21">
          <cell r="A21" t="str">
            <v>ALBANIA</v>
          </cell>
        </row>
        <row r="22">
          <cell r="A22" t="str">
            <v>ALCALÁ</v>
          </cell>
        </row>
        <row r="23">
          <cell r="A23" t="str">
            <v>ALDANA</v>
          </cell>
        </row>
        <row r="24">
          <cell r="A24" t="str">
            <v>ALEJANDRÍA</v>
          </cell>
        </row>
        <row r="25">
          <cell r="A25" t="str">
            <v>ALGARROBO</v>
          </cell>
        </row>
        <row r="26">
          <cell r="A26" t="str">
            <v>ALGECIRAS</v>
          </cell>
        </row>
        <row r="27">
          <cell r="A27" t="str">
            <v>ALMAGUER</v>
          </cell>
        </row>
        <row r="28">
          <cell r="A28" t="str">
            <v>ALMEIDA</v>
          </cell>
        </row>
        <row r="29">
          <cell r="A29" t="str">
            <v>ALPUJARRA</v>
          </cell>
        </row>
        <row r="30">
          <cell r="A30" t="str">
            <v>ALTAMIRA</v>
          </cell>
        </row>
        <row r="31">
          <cell r="A31" t="str">
            <v>ALTO BAUDÓ</v>
          </cell>
        </row>
        <row r="32">
          <cell r="A32" t="str">
            <v>ALTOS DEL ROSARIO</v>
          </cell>
        </row>
        <row r="33">
          <cell r="A33" t="str">
            <v>ALVARADO</v>
          </cell>
        </row>
        <row r="34">
          <cell r="A34" t="str">
            <v>AMAGÁ</v>
          </cell>
        </row>
        <row r="35">
          <cell r="A35" t="str">
            <v>AMALFI</v>
          </cell>
        </row>
        <row r="36">
          <cell r="A36" t="str">
            <v>AMBALEMA</v>
          </cell>
        </row>
        <row r="37">
          <cell r="A37" t="str">
            <v>ANAPOIMA</v>
          </cell>
        </row>
        <row r="38">
          <cell r="A38" t="str">
            <v>ANCUYÁ</v>
          </cell>
        </row>
        <row r="39">
          <cell r="A39" t="str">
            <v>ANDALUCÍA</v>
          </cell>
        </row>
        <row r="40">
          <cell r="A40" t="str">
            <v>ANDES</v>
          </cell>
        </row>
        <row r="41">
          <cell r="A41" t="str">
            <v>ANGELÓPOLIS</v>
          </cell>
        </row>
        <row r="42">
          <cell r="A42" t="str">
            <v>ANGOSTURA</v>
          </cell>
        </row>
        <row r="43">
          <cell r="A43" t="str">
            <v>ANOLAIMA</v>
          </cell>
        </row>
        <row r="44">
          <cell r="A44" t="str">
            <v>ANORÍ</v>
          </cell>
        </row>
        <row r="45">
          <cell r="A45" t="str">
            <v>ANSERMA</v>
          </cell>
        </row>
        <row r="46">
          <cell r="A46" t="str">
            <v>ANSERMANUEVO</v>
          </cell>
        </row>
        <row r="47">
          <cell r="A47" t="str">
            <v>ANZÁ</v>
          </cell>
        </row>
        <row r="48">
          <cell r="A48" t="str">
            <v>ANZOÁTEGUI</v>
          </cell>
        </row>
        <row r="49">
          <cell r="A49" t="str">
            <v>APARTADÓ</v>
          </cell>
        </row>
        <row r="50">
          <cell r="A50" t="str">
            <v>APÍA</v>
          </cell>
        </row>
        <row r="51">
          <cell r="A51" t="str">
            <v>APULO</v>
          </cell>
        </row>
        <row r="52">
          <cell r="A52" t="str">
            <v>AQUITANIA</v>
          </cell>
        </row>
        <row r="53">
          <cell r="A53" t="str">
            <v>ARACATACA</v>
          </cell>
        </row>
        <row r="54">
          <cell r="A54" t="str">
            <v>ARANZAZU</v>
          </cell>
        </row>
        <row r="55">
          <cell r="A55" t="str">
            <v>ARATOCA</v>
          </cell>
        </row>
        <row r="56">
          <cell r="A56" t="str">
            <v>ARAUCA</v>
          </cell>
        </row>
        <row r="57">
          <cell r="A57" t="str">
            <v>ARAUQUITA</v>
          </cell>
        </row>
        <row r="58">
          <cell r="A58" t="str">
            <v>ARBELÁEZ</v>
          </cell>
        </row>
        <row r="59">
          <cell r="A59" t="str">
            <v>ARBOLEDA</v>
          </cell>
        </row>
        <row r="60">
          <cell r="A60" t="str">
            <v>ARBOLEDAS</v>
          </cell>
        </row>
        <row r="61">
          <cell r="A61" t="str">
            <v>ARBOLETES</v>
          </cell>
        </row>
        <row r="62">
          <cell r="A62" t="str">
            <v>ARCABUCO</v>
          </cell>
        </row>
        <row r="63">
          <cell r="A63" t="str">
            <v>ARENAL</v>
          </cell>
        </row>
        <row r="64">
          <cell r="A64" t="str">
            <v>ARGELIA</v>
          </cell>
        </row>
        <row r="65">
          <cell r="A65" t="str">
            <v>ARIGUANÍ</v>
          </cell>
        </row>
        <row r="66">
          <cell r="A66" t="str">
            <v>ARJONA</v>
          </cell>
        </row>
        <row r="67">
          <cell r="A67" t="str">
            <v>ARMENIA</v>
          </cell>
        </row>
        <row r="68">
          <cell r="A68" t="str">
            <v>ARMERO GUAYABAL</v>
          </cell>
        </row>
        <row r="69">
          <cell r="A69" t="str">
            <v>ARROYOHONDO</v>
          </cell>
        </row>
        <row r="70">
          <cell r="A70" t="str">
            <v>ASTREA</v>
          </cell>
        </row>
        <row r="71">
          <cell r="A71" t="str">
            <v>ATACO</v>
          </cell>
        </row>
        <row r="72">
          <cell r="A72" t="str">
            <v>ATRATO</v>
          </cell>
        </row>
        <row r="73">
          <cell r="A73" t="str">
            <v>AYAPEL</v>
          </cell>
        </row>
        <row r="74">
          <cell r="A74" t="str">
            <v>BAGADÓ</v>
          </cell>
        </row>
        <row r="75">
          <cell r="A75" t="str">
            <v>BAHÍA SOLANO</v>
          </cell>
        </row>
        <row r="76">
          <cell r="A76" t="str">
            <v>BAJO BAUDÓ</v>
          </cell>
        </row>
        <row r="77">
          <cell r="A77" t="str">
            <v>BALBOA</v>
          </cell>
        </row>
        <row r="78">
          <cell r="A78" t="str">
            <v>BARANOA</v>
          </cell>
        </row>
        <row r="79">
          <cell r="A79" t="str">
            <v>BARAYA</v>
          </cell>
        </row>
        <row r="80">
          <cell r="A80" t="str">
            <v>BARBACOAS</v>
          </cell>
        </row>
        <row r="81">
          <cell r="A81" t="str">
            <v>BARBOSA</v>
          </cell>
        </row>
        <row r="82">
          <cell r="A82" t="str">
            <v>BARICHARA</v>
          </cell>
        </row>
        <row r="83">
          <cell r="A83" t="str">
            <v>BARRANCA DE UPÍA</v>
          </cell>
        </row>
        <row r="84">
          <cell r="A84" t="str">
            <v>BARRANCABERMEJA</v>
          </cell>
        </row>
        <row r="85">
          <cell r="A85" t="str">
            <v>BARRANCAS</v>
          </cell>
        </row>
        <row r="86">
          <cell r="A86" t="str">
            <v>BARRANCO DE LOBA</v>
          </cell>
        </row>
        <row r="87">
          <cell r="A87" t="str">
            <v>BARRANCO MINAS</v>
          </cell>
        </row>
        <row r="88">
          <cell r="A88" t="str">
            <v>BARRANQUILLA</v>
          </cell>
        </row>
        <row r="89">
          <cell r="A89" t="str">
            <v>BECERRIL</v>
          </cell>
        </row>
        <row r="90">
          <cell r="A90" t="str">
            <v>BELALCÁZAR</v>
          </cell>
        </row>
        <row r="91">
          <cell r="A91" t="str">
            <v>BELÉN</v>
          </cell>
        </row>
        <row r="92">
          <cell r="A92" t="str">
            <v>BELÉN DE LOS ANDAQUÍES</v>
          </cell>
        </row>
        <row r="93">
          <cell r="A93" t="str">
            <v>BELÉN DE UMBRÍA</v>
          </cell>
        </row>
        <row r="94">
          <cell r="A94" t="str">
            <v>BELLO</v>
          </cell>
        </row>
        <row r="95">
          <cell r="A95" t="str">
            <v>BELMIRA</v>
          </cell>
        </row>
        <row r="96">
          <cell r="A96" t="str">
            <v>BELTRÁN</v>
          </cell>
        </row>
        <row r="97">
          <cell r="A97" t="str">
            <v>BERBEO</v>
          </cell>
        </row>
        <row r="98">
          <cell r="A98" t="str">
            <v>BETANIA</v>
          </cell>
        </row>
        <row r="99">
          <cell r="A99" t="str">
            <v>BETÉITIVA</v>
          </cell>
        </row>
        <row r="100">
          <cell r="A100" t="str">
            <v>BETULIA</v>
          </cell>
        </row>
        <row r="101">
          <cell r="A101" t="str">
            <v>BITUIMA</v>
          </cell>
        </row>
        <row r="102">
          <cell r="A102" t="str">
            <v>BOAVITA</v>
          </cell>
        </row>
        <row r="103">
          <cell r="A103" t="str">
            <v>BOCHALEMA</v>
          </cell>
        </row>
        <row r="104">
          <cell r="A104" t="str">
            <v>BOGOTÁ, D.C.</v>
          </cell>
        </row>
        <row r="105">
          <cell r="A105" t="str">
            <v>BOJACÁ</v>
          </cell>
        </row>
        <row r="106">
          <cell r="A106" t="str">
            <v>BOJAYÁ</v>
          </cell>
        </row>
        <row r="107">
          <cell r="A107" t="str">
            <v>BOLÍVAR</v>
          </cell>
        </row>
        <row r="108">
          <cell r="A108" t="str">
            <v>BOSCONIA</v>
          </cell>
        </row>
        <row r="109">
          <cell r="A109" t="str">
            <v>BOYACÁ</v>
          </cell>
        </row>
        <row r="110">
          <cell r="A110" t="str">
            <v>BRICEÑO</v>
          </cell>
        </row>
        <row r="111">
          <cell r="A111" t="str">
            <v>BUCARAMANGA</v>
          </cell>
        </row>
        <row r="112">
          <cell r="A112" t="str">
            <v>BUCARASICA</v>
          </cell>
        </row>
        <row r="113">
          <cell r="A113" t="str">
            <v>BUENAVENTURA</v>
          </cell>
        </row>
        <row r="114">
          <cell r="A114" t="str">
            <v>BUENAVISTA</v>
          </cell>
        </row>
        <row r="115">
          <cell r="A115" t="str">
            <v>BUENOS AIRES</v>
          </cell>
        </row>
        <row r="116">
          <cell r="A116" t="str">
            <v>BUESACO</v>
          </cell>
        </row>
        <row r="117">
          <cell r="A117" t="str">
            <v>BUGALAGRANDE</v>
          </cell>
        </row>
        <row r="118">
          <cell r="A118" t="str">
            <v>BURITICÁ</v>
          </cell>
        </row>
        <row r="119">
          <cell r="A119" t="str">
            <v>BUSBANZÁ</v>
          </cell>
        </row>
        <row r="120">
          <cell r="A120" t="str">
            <v>CABRERA</v>
          </cell>
        </row>
        <row r="121">
          <cell r="A121" t="str">
            <v>CABUYARO</v>
          </cell>
        </row>
        <row r="122">
          <cell r="A122" t="str">
            <v>CACAHUAL</v>
          </cell>
        </row>
        <row r="123">
          <cell r="A123" t="str">
            <v>CÁCERES</v>
          </cell>
        </row>
        <row r="124">
          <cell r="A124" t="str">
            <v>CACHIPAY</v>
          </cell>
        </row>
        <row r="125">
          <cell r="A125" t="str">
            <v>CÁCHIRA</v>
          </cell>
        </row>
        <row r="126">
          <cell r="A126" t="str">
            <v>CÁCOTA</v>
          </cell>
        </row>
        <row r="127">
          <cell r="A127" t="str">
            <v>CAICEDO</v>
          </cell>
        </row>
        <row r="128">
          <cell r="A128" t="str">
            <v>CAICEDONIA</v>
          </cell>
        </row>
        <row r="129">
          <cell r="A129" t="str">
            <v>CAIMITO</v>
          </cell>
        </row>
        <row r="130">
          <cell r="A130" t="str">
            <v>CAJAMARCA</v>
          </cell>
        </row>
        <row r="131">
          <cell r="A131" t="str">
            <v>CAJIBÍO</v>
          </cell>
        </row>
        <row r="132">
          <cell r="A132" t="str">
            <v>CAJICÁ</v>
          </cell>
        </row>
        <row r="133">
          <cell r="A133" t="str">
            <v>CALAMAR</v>
          </cell>
        </row>
        <row r="134">
          <cell r="A134" t="str">
            <v>CALARCÁ</v>
          </cell>
        </row>
        <row r="135">
          <cell r="A135" t="str">
            <v>CALDAS</v>
          </cell>
        </row>
        <row r="136">
          <cell r="A136" t="str">
            <v>CALDONO</v>
          </cell>
        </row>
        <row r="137">
          <cell r="A137" t="str">
            <v>CALI</v>
          </cell>
        </row>
        <row r="138">
          <cell r="A138" t="str">
            <v>CALIFORNIA</v>
          </cell>
        </row>
        <row r="139">
          <cell r="A139" t="str">
            <v>CALIMA</v>
          </cell>
        </row>
        <row r="140">
          <cell r="A140" t="str">
            <v>CALOTO</v>
          </cell>
        </row>
        <row r="141">
          <cell r="A141" t="str">
            <v>CAMPAMENTO</v>
          </cell>
        </row>
        <row r="142">
          <cell r="A142" t="str">
            <v>CAMPO DE LA CRUZ</v>
          </cell>
        </row>
        <row r="143">
          <cell r="A143" t="str">
            <v>CAMPOALEGRE</v>
          </cell>
        </row>
        <row r="144">
          <cell r="A144" t="str">
            <v>CAMPOHERMOSO</v>
          </cell>
        </row>
        <row r="145">
          <cell r="A145" t="str">
            <v>CANALETE</v>
          </cell>
        </row>
        <row r="146">
          <cell r="A146" t="str">
            <v>CANDELARIA</v>
          </cell>
        </row>
        <row r="147">
          <cell r="A147" t="str">
            <v>CANTAGALLO</v>
          </cell>
        </row>
        <row r="148">
          <cell r="A148" t="str">
            <v>CAÑASGORDAS</v>
          </cell>
        </row>
        <row r="149">
          <cell r="A149" t="str">
            <v>CAPARRAPÍ</v>
          </cell>
        </row>
        <row r="150">
          <cell r="A150" t="str">
            <v>CAPITANEJO</v>
          </cell>
        </row>
        <row r="151">
          <cell r="A151" t="str">
            <v>CÁQUEZA</v>
          </cell>
        </row>
        <row r="152">
          <cell r="A152" t="str">
            <v>CARACOLÍ</v>
          </cell>
        </row>
        <row r="153">
          <cell r="A153" t="str">
            <v>CARAMANTA</v>
          </cell>
        </row>
        <row r="154">
          <cell r="A154" t="str">
            <v>CARCASÍ</v>
          </cell>
        </row>
        <row r="155">
          <cell r="A155" t="str">
            <v>CAREPA</v>
          </cell>
        </row>
        <row r="156">
          <cell r="A156" t="str">
            <v>CARMEN DE APICALÁ</v>
          </cell>
        </row>
        <row r="157">
          <cell r="A157" t="str">
            <v>CARMEN DE CARUPA</v>
          </cell>
        </row>
        <row r="158">
          <cell r="A158" t="str">
            <v>CARMEN DEL DARIÉN</v>
          </cell>
        </row>
        <row r="159">
          <cell r="A159" t="str">
            <v>CAROLINA</v>
          </cell>
        </row>
        <row r="160">
          <cell r="A160" t="str">
            <v>CARTAGENA DE INDIAS</v>
          </cell>
        </row>
        <row r="161">
          <cell r="A161" t="str">
            <v>CARTAGENA DEL CHAIRÁ</v>
          </cell>
        </row>
        <row r="162">
          <cell r="A162" t="str">
            <v>CARTAGO</v>
          </cell>
        </row>
        <row r="163">
          <cell r="A163" t="str">
            <v>CARURÚ</v>
          </cell>
        </row>
        <row r="164">
          <cell r="A164" t="str">
            <v>CASABIANCA</v>
          </cell>
        </row>
        <row r="165">
          <cell r="A165" t="str">
            <v>CASTILLA LA NUEVA</v>
          </cell>
        </row>
        <row r="166">
          <cell r="A166" t="str">
            <v>CAUCASIA</v>
          </cell>
        </row>
        <row r="167">
          <cell r="A167" t="str">
            <v>CEPITÁ</v>
          </cell>
        </row>
        <row r="168">
          <cell r="A168" t="str">
            <v>CERETÉ</v>
          </cell>
        </row>
        <row r="169">
          <cell r="A169" t="str">
            <v>CERINZA</v>
          </cell>
        </row>
        <row r="170">
          <cell r="A170" t="str">
            <v>CERRITO</v>
          </cell>
        </row>
        <row r="171">
          <cell r="A171" t="str">
            <v>CERRO DE SAN ANTONIO</v>
          </cell>
        </row>
        <row r="172">
          <cell r="A172" t="str">
            <v>CÉRTEGUI</v>
          </cell>
        </row>
        <row r="173">
          <cell r="A173" t="str">
            <v>CHACHAGÜÍ</v>
          </cell>
        </row>
        <row r="174">
          <cell r="A174" t="str">
            <v>CHAGUANÍ</v>
          </cell>
        </row>
        <row r="175">
          <cell r="A175" t="str">
            <v>CHALÁN</v>
          </cell>
        </row>
        <row r="176">
          <cell r="A176" t="str">
            <v>CHÁMEZA</v>
          </cell>
        </row>
        <row r="177">
          <cell r="A177" t="str">
            <v>CHAPARRAL</v>
          </cell>
        </row>
        <row r="178">
          <cell r="A178" t="str">
            <v>CHARALÁ</v>
          </cell>
        </row>
        <row r="179">
          <cell r="A179" t="str">
            <v>CHARTA</v>
          </cell>
        </row>
        <row r="180">
          <cell r="A180" t="str">
            <v>CHÍA</v>
          </cell>
        </row>
        <row r="181">
          <cell r="A181" t="str">
            <v>CHIGORODÓ</v>
          </cell>
        </row>
        <row r="182">
          <cell r="A182" t="str">
            <v>CHIMA</v>
          </cell>
        </row>
        <row r="183">
          <cell r="A183" t="str">
            <v>CHIMÁ</v>
          </cell>
        </row>
        <row r="184">
          <cell r="A184" t="str">
            <v>CHIMICHAGUA</v>
          </cell>
        </row>
        <row r="185">
          <cell r="A185" t="str">
            <v>CHINÁCOTA</v>
          </cell>
        </row>
        <row r="186">
          <cell r="A186" t="str">
            <v>CHINAVITA</v>
          </cell>
        </row>
        <row r="187">
          <cell r="A187" t="str">
            <v>CHINCHINÁ</v>
          </cell>
        </row>
        <row r="188">
          <cell r="A188" t="str">
            <v>CHINÚ</v>
          </cell>
        </row>
        <row r="189">
          <cell r="A189" t="str">
            <v>CHIPAQUE</v>
          </cell>
        </row>
        <row r="190">
          <cell r="A190" t="str">
            <v>CHIPATÁ</v>
          </cell>
        </row>
        <row r="191">
          <cell r="A191" t="str">
            <v>CHIQUINQUIRÁ</v>
          </cell>
        </row>
        <row r="192">
          <cell r="A192" t="str">
            <v>CHÍQUIZA</v>
          </cell>
        </row>
        <row r="193">
          <cell r="A193" t="str">
            <v>CHIRIGUANÁ</v>
          </cell>
        </row>
        <row r="194">
          <cell r="A194" t="str">
            <v>CHISCAS</v>
          </cell>
        </row>
        <row r="195">
          <cell r="A195" t="str">
            <v>CHITA</v>
          </cell>
        </row>
        <row r="196">
          <cell r="A196" t="str">
            <v>CHITAGÁ</v>
          </cell>
        </row>
        <row r="197">
          <cell r="A197" t="str">
            <v>CHITARAQUE</v>
          </cell>
        </row>
        <row r="198">
          <cell r="A198" t="str">
            <v>CHIVATÁ</v>
          </cell>
        </row>
        <row r="199">
          <cell r="A199" t="str">
            <v>CHIVOLO</v>
          </cell>
        </row>
        <row r="200">
          <cell r="A200" t="str">
            <v>CHIVOR</v>
          </cell>
        </row>
        <row r="201">
          <cell r="A201" t="str">
            <v>CHOACHÍ</v>
          </cell>
        </row>
        <row r="202">
          <cell r="A202" t="str">
            <v>CHOCONTÁ</v>
          </cell>
        </row>
        <row r="203">
          <cell r="A203" t="str">
            <v>CICUCO</v>
          </cell>
        </row>
        <row r="204">
          <cell r="A204" t="str">
            <v>CIÉNAGA</v>
          </cell>
        </row>
        <row r="205">
          <cell r="A205" t="str">
            <v>CIÉNAGA DE ORO</v>
          </cell>
        </row>
        <row r="206">
          <cell r="A206" t="str">
            <v>CIÉNEGA</v>
          </cell>
        </row>
        <row r="207">
          <cell r="A207" t="str">
            <v>CIMITARRA</v>
          </cell>
        </row>
        <row r="208">
          <cell r="A208" t="str">
            <v>CIRCASIA</v>
          </cell>
        </row>
        <row r="209">
          <cell r="A209" t="str">
            <v>CISNEROS</v>
          </cell>
        </row>
        <row r="210">
          <cell r="A210" t="str">
            <v>CIUDAD BOLÍVAR</v>
          </cell>
        </row>
        <row r="211">
          <cell r="A211" t="str">
            <v>CLEMENCIA</v>
          </cell>
        </row>
        <row r="212">
          <cell r="A212" t="str">
            <v>COCORNÁ</v>
          </cell>
        </row>
        <row r="213">
          <cell r="A213" t="str">
            <v>COELLO</v>
          </cell>
        </row>
        <row r="214">
          <cell r="A214" t="str">
            <v>COGUA</v>
          </cell>
        </row>
        <row r="215">
          <cell r="A215" t="str">
            <v>COLOMBIA</v>
          </cell>
        </row>
        <row r="216">
          <cell r="A216" t="str">
            <v>COLÓN</v>
          </cell>
        </row>
        <row r="217">
          <cell r="A217" t="str">
            <v>COLOSO</v>
          </cell>
        </row>
        <row r="218">
          <cell r="A218" t="str">
            <v>CÓMBITA</v>
          </cell>
        </row>
        <row r="219">
          <cell r="A219" t="str">
            <v>CONCEPCIÓN</v>
          </cell>
        </row>
        <row r="220">
          <cell r="A220" t="str">
            <v>CONCORDIA</v>
          </cell>
        </row>
        <row r="221">
          <cell r="A221" t="str">
            <v>CONDOTO</v>
          </cell>
        </row>
        <row r="222">
          <cell r="A222" t="str">
            <v>CONFINES</v>
          </cell>
        </row>
        <row r="223">
          <cell r="A223" t="str">
            <v>CONSACÁ</v>
          </cell>
        </row>
        <row r="224">
          <cell r="A224" t="str">
            <v>CONTADERO</v>
          </cell>
        </row>
        <row r="225">
          <cell r="A225" t="str">
            <v>CONTRATACIÓN</v>
          </cell>
        </row>
        <row r="226">
          <cell r="A226" t="str">
            <v>CONVENCIÓN</v>
          </cell>
        </row>
        <row r="227">
          <cell r="A227" t="str">
            <v>COPACABANA</v>
          </cell>
        </row>
        <row r="228">
          <cell r="A228" t="str">
            <v>COPER</v>
          </cell>
        </row>
        <row r="229">
          <cell r="A229" t="str">
            <v>CÓRDOBA</v>
          </cell>
        </row>
        <row r="230">
          <cell r="A230" t="str">
            <v>CORINTO</v>
          </cell>
        </row>
        <row r="231">
          <cell r="A231" t="str">
            <v>COROMORO</v>
          </cell>
        </row>
        <row r="232">
          <cell r="A232" t="str">
            <v>COROZAL</v>
          </cell>
        </row>
        <row r="233">
          <cell r="A233" t="str">
            <v>CORRALES</v>
          </cell>
        </row>
        <row r="234">
          <cell r="A234" t="str">
            <v>COTA</v>
          </cell>
        </row>
        <row r="235">
          <cell r="A235" t="str">
            <v>COTORRA</v>
          </cell>
        </row>
        <row r="236">
          <cell r="A236" t="str">
            <v>COVARACHÍA</v>
          </cell>
        </row>
        <row r="237">
          <cell r="A237" t="str">
            <v>COVEÑAS</v>
          </cell>
        </row>
        <row r="238">
          <cell r="A238" t="str">
            <v>COYAIMA</v>
          </cell>
        </row>
        <row r="239">
          <cell r="A239" t="str">
            <v>CRAVO NORTE</v>
          </cell>
        </row>
        <row r="240">
          <cell r="A240" t="str">
            <v>CUASPÚD</v>
          </cell>
        </row>
        <row r="241">
          <cell r="A241" t="str">
            <v>CUBARÁ</v>
          </cell>
        </row>
        <row r="242">
          <cell r="A242" t="str">
            <v>CUCAITA</v>
          </cell>
        </row>
        <row r="243">
          <cell r="A243" t="str">
            <v>CUCUNUBÁ</v>
          </cell>
        </row>
        <row r="244">
          <cell r="A244" t="str">
            <v>CÚCUTA</v>
          </cell>
        </row>
        <row r="245">
          <cell r="A245" t="str">
            <v>CUCUTILLA</v>
          </cell>
        </row>
        <row r="246">
          <cell r="A246" t="str">
            <v>CUÍTIVA</v>
          </cell>
        </row>
        <row r="247">
          <cell r="A247" t="str">
            <v>CUMARAL</v>
          </cell>
        </row>
        <row r="248">
          <cell r="A248" t="str">
            <v>CUMARIBO</v>
          </cell>
        </row>
        <row r="249">
          <cell r="A249" t="str">
            <v>CUMBAL</v>
          </cell>
        </row>
        <row r="250">
          <cell r="A250" t="str">
            <v>CUMBITARA</v>
          </cell>
        </row>
        <row r="251">
          <cell r="A251" t="str">
            <v>CUNDAY</v>
          </cell>
        </row>
        <row r="252">
          <cell r="A252" t="str">
            <v>CURILLO</v>
          </cell>
        </row>
        <row r="253">
          <cell r="A253" t="str">
            <v>CURITÍ</v>
          </cell>
        </row>
        <row r="254">
          <cell r="A254" t="str">
            <v>CURUMANÍ</v>
          </cell>
        </row>
        <row r="255">
          <cell r="A255" t="str">
            <v>DABEIBA</v>
          </cell>
        </row>
        <row r="256">
          <cell r="A256" t="str">
            <v>DAGUA</v>
          </cell>
        </row>
        <row r="257">
          <cell r="A257" t="str">
            <v>DIBULLA</v>
          </cell>
        </row>
        <row r="258">
          <cell r="A258" t="str">
            <v>DISTRACCIÓN</v>
          </cell>
        </row>
        <row r="259">
          <cell r="A259" t="str">
            <v>DOLORES</v>
          </cell>
        </row>
        <row r="260">
          <cell r="A260" t="str">
            <v>DONMATÍAS</v>
          </cell>
        </row>
        <row r="261">
          <cell r="A261" t="str">
            <v>DOSQUEBRADAS</v>
          </cell>
        </row>
        <row r="262">
          <cell r="A262" t="str">
            <v>DUITAMA</v>
          </cell>
        </row>
        <row r="263">
          <cell r="A263" t="str">
            <v>DURANIA</v>
          </cell>
        </row>
        <row r="264">
          <cell r="A264" t="str">
            <v>EBÉJICO</v>
          </cell>
        </row>
        <row r="265">
          <cell r="A265" t="str">
            <v>EL ÁGUILA</v>
          </cell>
        </row>
        <row r="266">
          <cell r="A266" t="str">
            <v>EL BAGRE</v>
          </cell>
        </row>
        <row r="267">
          <cell r="A267" t="str">
            <v>EL BANCO</v>
          </cell>
        </row>
        <row r="268">
          <cell r="A268" t="str">
            <v>EL CAIRO</v>
          </cell>
        </row>
        <row r="269">
          <cell r="A269" t="str">
            <v>EL CALVARIO</v>
          </cell>
        </row>
        <row r="270">
          <cell r="A270" t="str">
            <v>EL CANTÓN DEL SAN PABLO</v>
          </cell>
        </row>
        <row r="271">
          <cell r="A271" t="str">
            <v>EL CARMEN</v>
          </cell>
        </row>
        <row r="272">
          <cell r="A272" t="str">
            <v>EL CARMEN DE ATRATO</v>
          </cell>
        </row>
        <row r="273">
          <cell r="A273" t="str">
            <v>EL CARMEN DE BOLÍVAR</v>
          </cell>
        </row>
        <row r="274">
          <cell r="A274" t="str">
            <v>EL CARMEN DE CHUCURÍ</v>
          </cell>
        </row>
        <row r="275">
          <cell r="A275" t="str">
            <v>EL CARMEN DE VIBORAL</v>
          </cell>
        </row>
        <row r="276">
          <cell r="A276" t="str">
            <v>EL CASTILLO</v>
          </cell>
        </row>
        <row r="277">
          <cell r="A277" t="str">
            <v>EL CERRITO</v>
          </cell>
        </row>
        <row r="278">
          <cell r="A278" t="str">
            <v>EL CHARCO</v>
          </cell>
        </row>
        <row r="279">
          <cell r="A279" t="str">
            <v>EL COCUY</v>
          </cell>
        </row>
        <row r="280">
          <cell r="A280" t="str">
            <v>EL COLEGIO</v>
          </cell>
        </row>
        <row r="281">
          <cell r="A281" t="str">
            <v>EL COPEY</v>
          </cell>
        </row>
        <row r="282">
          <cell r="A282" t="str">
            <v>EL DONCELLO</v>
          </cell>
        </row>
        <row r="283">
          <cell r="A283" t="str">
            <v>EL DORADO</v>
          </cell>
        </row>
        <row r="284">
          <cell r="A284" t="str">
            <v>EL DOVIO</v>
          </cell>
        </row>
        <row r="285">
          <cell r="A285" t="str">
            <v>EL ENCANTO</v>
          </cell>
        </row>
        <row r="286">
          <cell r="A286" t="str">
            <v>EL ESPINO</v>
          </cell>
        </row>
        <row r="287">
          <cell r="A287" t="str">
            <v>EL GUACAMAYO</v>
          </cell>
        </row>
        <row r="288">
          <cell r="A288" t="str">
            <v>EL GUAMO</v>
          </cell>
        </row>
        <row r="289">
          <cell r="A289" t="str">
            <v>EL LITORAL DEL SAN JUAN</v>
          </cell>
        </row>
        <row r="290">
          <cell r="A290" t="str">
            <v>EL MOLINO</v>
          </cell>
        </row>
        <row r="291">
          <cell r="A291" t="str">
            <v>EL PASO</v>
          </cell>
        </row>
        <row r="292">
          <cell r="A292" t="str">
            <v>EL PAUJÍL</v>
          </cell>
        </row>
        <row r="293">
          <cell r="A293" t="str">
            <v>EL PEÑOL</v>
          </cell>
        </row>
        <row r="294">
          <cell r="A294" t="str">
            <v>EL PEÑÓN</v>
          </cell>
        </row>
        <row r="295">
          <cell r="A295" t="str">
            <v>EL PIÑÓN</v>
          </cell>
        </row>
        <row r="296">
          <cell r="A296" t="str">
            <v>EL PLAYÓN</v>
          </cell>
        </row>
        <row r="297">
          <cell r="A297" t="str">
            <v>EL RETÉN</v>
          </cell>
        </row>
        <row r="298">
          <cell r="A298" t="str">
            <v>EL RETORNO</v>
          </cell>
        </row>
        <row r="299">
          <cell r="A299" t="str">
            <v>EL ROBLE</v>
          </cell>
        </row>
        <row r="300">
          <cell r="A300" t="str">
            <v>EL ROSAL</v>
          </cell>
        </row>
        <row r="301">
          <cell r="A301" t="str">
            <v>EL ROSARIO</v>
          </cell>
        </row>
        <row r="302">
          <cell r="A302" t="str">
            <v>EL SANTUARIO</v>
          </cell>
        </row>
        <row r="303">
          <cell r="A303" t="str">
            <v>EL TABLÓN DE GÓMEZ</v>
          </cell>
        </row>
        <row r="304">
          <cell r="A304" t="str">
            <v>EL TAMBO</v>
          </cell>
        </row>
        <row r="305">
          <cell r="A305" t="str">
            <v>EL TARRA</v>
          </cell>
        </row>
        <row r="306">
          <cell r="A306" t="str">
            <v>EL ZULIA</v>
          </cell>
        </row>
        <row r="307">
          <cell r="A307" t="str">
            <v>ELÍAS</v>
          </cell>
        </row>
        <row r="308">
          <cell r="A308" t="str">
            <v>ENCINO</v>
          </cell>
        </row>
        <row r="309">
          <cell r="A309" t="str">
            <v>ENCISO</v>
          </cell>
        </row>
        <row r="310">
          <cell r="A310" t="str">
            <v>ENTRERRÍOS</v>
          </cell>
        </row>
        <row r="311">
          <cell r="A311" t="str">
            <v>ENVIGADO</v>
          </cell>
        </row>
        <row r="312">
          <cell r="A312" t="str">
            <v>ESPINAL</v>
          </cell>
        </row>
        <row r="313">
          <cell r="A313" t="str">
            <v>FACATATIVÁ</v>
          </cell>
        </row>
        <row r="314">
          <cell r="A314" t="str">
            <v>FALAN</v>
          </cell>
        </row>
        <row r="315">
          <cell r="A315" t="str">
            <v>FILADELFIA</v>
          </cell>
        </row>
        <row r="316">
          <cell r="A316" t="str">
            <v>FILANDIA</v>
          </cell>
        </row>
        <row r="317">
          <cell r="A317" t="str">
            <v>FIRAVITOBA</v>
          </cell>
        </row>
        <row r="318">
          <cell r="A318" t="str">
            <v>FLANDES</v>
          </cell>
        </row>
        <row r="319">
          <cell r="A319" t="str">
            <v>FLORENCIA</v>
          </cell>
        </row>
        <row r="320">
          <cell r="A320" t="str">
            <v>FLORESTA</v>
          </cell>
        </row>
        <row r="321">
          <cell r="A321" t="str">
            <v>FLORIÁN</v>
          </cell>
        </row>
        <row r="322">
          <cell r="A322" t="str">
            <v>FLORIDA</v>
          </cell>
        </row>
        <row r="323">
          <cell r="A323" t="str">
            <v>FLORIDABLANCA</v>
          </cell>
        </row>
        <row r="324">
          <cell r="A324" t="str">
            <v>FÓMEQUE</v>
          </cell>
        </row>
        <row r="325">
          <cell r="A325" t="str">
            <v>FONSECA</v>
          </cell>
        </row>
        <row r="326">
          <cell r="A326" t="str">
            <v>FORTUL</v>
          </cell>
        </row>
        <row r="327">
          <cell r="A327" t="str">
            <v>FOSCA</v>
          </cell>
        </row>
        <row r="328">
          <cell r="A328" t="str">
            <v>FRANCISCO PIZARRO</v>
          </cell>
        </row>
        <row r="329">
          <cell r="A329" t="str">
            <v>FREDONIA</v>
          </cell>
        </row>
        <row r="330">
          <cell r="A330" t="str">
            <v>FRESNO</v>
          </cell>
        </row>
        <row r="331">
          <cell r="A331" t="str">
            <v>FRONTINO</v>
          </cell>
        </row>
        <row r="332">
          <cell r="A332" t="str">
            <v>FUENTE DE ORO</v>
          </cell>
        </row>
        <row r="333">
          <cell r="A333" t="str">
            <v>FUNDACIÓN</v>
          </cell>
        </row>
        <row r="334">
          <cell r="A334" t="str">
            <v>FUNES</v>
          </cell>
        </row>
        <row r="335">
          <cell r="A335" t="str">
            <v>FUNZA</v>
          </cell>
        </row>
        <row r="336">
          <cell r="A336" t="str">
            <v>FÚQUENE</v>
          </cell>
        </row>
        <row r="337">
          <cell r="A337" t="str">
            <v>FUSAGASUGÁ</v>
          </cell>
        </row>
        <row r="338">
          <cell r="A338" t="str">
            <v>GACHALÁ</v>
          </cell>
        </row>
        <row r="339">
          <cell r="A339" t="str">
            <v>GACHANCIPÁ</v>
          </cell>
        </row>
        <row r="340">
          <cell r="A340" t="str">
            <v>GACHANTIVÁ</v>
          </cell>
        </row>
        <row r="341">
          <cell r="A341" t="str">
            <v>GACHETÁ</v>
          </cell>
        </row>
        <row r="342">
          <cell r="A342" t="str">
            <v>GALÁN</v>
          </cell>
        </row>
        <row r="343">
          <cell r="A343" t="str">
            <v>GALAPA</v>
          </cell>
        </row>
        <row r="344">
          <cell r="A344" t="str">
            <v>GALERAS</v>
          </cell>
        </row>
        <row r="345">
          <cell r="A345" t="str">
            <v>GAMA</v>
          </cell>
        </row>
        <row r="346">
          <cell r="A346" t="str">
            <v>GAMARRA</v>
          </cell>
        </row>
        <row r="347">
          <cell r="A347" t="str">
            <v>GÁMBITA</v>
          </cell>
        </row>
        <row r="348">
          <cell r="A348" t="str">
            <v>GÁMEZA</v>
          </cell>
        </row>
        <row r="349">
          <cell r="A349" t="str">
            <v>GARAGOA</v>
          </cell>
        </row>
        <row r="350">
          <cell r="A350" t="str">
            <v>GARZÓN</v>
          </cell>
        </row>
        <row r="351">
          <cell r="A351" t="str">
            <v>GÉNOVA</v>
          </cell>
        </row>
        <row r="352">
          <cell r="A352" t="str">
            <v>GIGANTE</v>
          </cell>
        </row>
        <row r="353">
          <cell r="A353" t="str">
            <v>GINEBRA</v>
          </cell>
        </row>
        <row r="354">
          <cell r="A354" t="str">
            <v>GIRALDO</v>
          </cell>
        </row>
        <row r="355">
          <cell r="A355" t="str">
            <v>GIRARDOT</v>
          </cell>
        </row>
        <row r="356">
          <cell r="A356" t="str">
            <v>GIRARDOTA</v>
          </cell>
        </row>
        <row r="357">
          <cell r="A357" t="str">
            <v>GIRÓN</v>
          </cell>
        </row>
        <row r="358">
          <cell r="A358" t="str">
            <v>GÓMEZ PLATA</v>
          </cell>
        </row>
        <row r="359">
          <cell r="A359" t="str">
            <v>GONZÁLEZ</v>
          </cell>
        </row>
        <row r="360">
          <cell r="A360" t="str">
            <v>GRAMALOTE</v>
          </cell>
        </row>
        <row r="361">
          <cell r="A361" t="str">
            <v>GRANADA</v>
          </cell>
        </row>
        <row r="362">
          <cell r="A362" t="str">
            <v>GUACA</v>
          </cell>
        </row>
        <row r="363">
          <cell r="A363" t="str">
            <v>GUACAMAYAS</v>
          </cell>
        </row>
        <row r="364">
          <cell r="A364" t="str">
            <v>GUACARÍ</v>
          </cell>
        </row>
        <row r="365">
          <cell r="A365" t="str">
            <v>GUACHENÉ</v>
          </cell>
        </row>
        <row r="366">
          <cell r="A366" t="str">
            <v>GUACHETÁ</v>
          </cell>
        </row>
        <row r="367">
          <cell r="A367" t="str">
            <v>GUACHUCAL</v>
          </cell>
        </row>
        <row r="368">
          <cell r="A368" t="str">
            <v>GUADALAJARA DE BUGA</v>
          </cell>
        </row>
        <row r="369">
          <cell r="A369" t="str">
            <v>GUADALUPE</v>
          </cell>
        </row>
        <row r="370">
          <cell r="A370" t="str">
            <v>GUADUAS</v>
          </cell>
        </row>
        <row r="371">
          <cell r="A371" t="str">
            <v>GUAITARILLA</v>
          </cell>
        </row>
        <row r="372">
          <cell r="A372" t="str">
            <v>GUALMATÁN</v>
          </cell>
        </row>
        <row r="373">
          <cell r="A373" t="str">
            <v>GUAMAL</v>
          </cell>
        </row>
        <row r="374">
          <cell r="A374" t="str">
            <v>GUAMO</v>
          </cell>
        </row>
        <row r="375">
          <cell r="A375" t="str">
            <v>GUAPÍ</v>
          </cell>
        </row>
        <row r="376">
          <cell r="A376" t="str">
            <v>GUAPOTÁ</v>
          </cell>
        </row>
        <row r="377">
          <cell r="A377" t="str">
            <v>GUARANDA</v>
          </cell>
        </row>
        <row r="378">
          <cell r="A378" t="str">
            <v>GUARNE</v>
          </cell>
        </row>
        <row r="379">
          <cell r="A379" t="str">
            <v>GUASCA</v>
          </cell>
        </row>
        <row r="380">
          <cell r="A380" t="str">
            <v>GUATAPÉ</v>
          </cell>
        </row>
        <row r="381">
          <cell r="A381" t="str">
            <v>GUATAQUÍ</v>
          </cell>
        </row>
        <row r="382">
          <cell r="A382" t="str">
            <v>GUATAVITA</v>
          </cell>
        </row>
        <row r="383">
          <cell r="A383" t="str">
            <v>GUATEQUE</v>
          </cell>
        </row>
        <row r="384">
          <cell r="A384" t="str">
            <v>GUÁTICA</v>
          </cell>
        </row>
        <row r="385">
          <cell r="A385" t="str">
            <v>GUAVATÁ</v>
          </cell>
        </row>
        <row r="386">
          <cell r="A386" t="str">
            <v>GUAYABAL DE SÍQUIMA</v>
          </cell>
        </row>
        <row r="387">
          <cell r="A387" t="str">
            <v>GUAYABETAL</v>
          </cell>
        </row>
        <row r="388">
          <cell r="A388" t="str">
            <v>GUAYATÁ</v>
          </cell>
        </row>
        <row r="389">
          <cell r="A389" t="str">
            <v>GÜEPSA</v>
          </cell>
        </row>
        <row r="390">
          <cell r="A390" t="str">
            <v>GÜICÁN</v>
          </cell>
        </row>
        <row r="391">
          <cell r="A391" t="str">
            <v>GUTIÉRREZ</v>
          </cell>
        </row>
        <row r="392">
          <cell r="A392" t="str">
            <v>HACARÍ</v>
          </cell>
        </row>
        <row r="393">
          <cell r="A393" t="str">
            <v>HATILLO DE LOBA</v>
          </cell>
        </row>
        <row r="394">
          <cell r="A394" t="str">
            <v>HATO</v>
          </cell>
        </row>
        <row r="395">
          <cell r="A395" t="str">
            <v>HATO COROZAL</v>
          </cell>
        </row>
        <row r="396">
          <cell r="A396" t="str">
            <v>HATONUEVO</v>
          </cell>
        </row>
        <row r="397">
          <cell r="A397" t="str">
            <v>HELICONIA</v>
          </cell>
        </row>
        <row r="398">
          <cell r="A398" t="str">
            <v>HERRÁN</v>
          </cell>
        </row>
        <row r="399">
          <cell r="A399" t="str">
            <v>HERVEO</v>
          </cell>
        </row>
        <row r="400">
          <cell r="A400" t="str">
            <v>HISPANIA</v>
          </cell>
        </row>
        <row r="401">
          <cell r="A401" t="str">
            <v>HOBO</v>
          </cell>
        </row>
        <row r="402">
          <cell r="A402" t="str">
            <v>HONDA</v>
          </cell>
        </row>
        <row r="403">
          <cell r="A403" t="str">
            <v>IBAGUÉ</v>
          </cell>
        </row>
        <row r="404">
          <cell r="A404" t="str">
            <v>ICONONZO</v>
          </cell>
        </row>
        <row r="405">
          <cell r="A405" t="str">
            <v>ILES</v>
          </cell>
        </row>
        <row r="406">
          <cell r="A406" t="str">
            <v>IMUÉS</v>
          </cell>
        </row>
        <row r="407">
          <cell r="A407" t="str">
            <v>INÍRIDA</v>
          </cell>
        </row>
        <row r="408">
          <cell r="A408" t="str">
            <v>INZÁ</v>
          </cell>
        </row>
        <row r="409">
          <cell r="A409" t="str">
            <v>IPIALES</v>
          </cell>
        </row>
        <row r="410">
          <cell r="A410" t="str">
            <v>ÍQUIRA</v>
          </cell>
        </row>
        <row r="411">
          <cell r="A411" t="str">
            <v>ISNOS</v>
          </cell>
        </row>
        <row r="412">
          <cell r="A412" t="str">
            <v>ISTMINA</v>
          </cell>
        </row>
        <row r="413">
          <cell r="A413" t="str">
            <v>ITAGÜÍ</v>
          </cell>
        </row>
        <row r="414">
          <cell r="A414" t="str">
            <v>ITUANGO</v>
          </cell>
        </row>
        <row r="415">
          <cell r="A415" t="str">
            <v>IZA</v>
          </cell>
        </row>
        <row r="416">
          <cell r="A416" t="str">
            <v>JAMBALÓ</v>
          </cell>
        </row>
        <row r="417">
          <cell r="A417" t="str">
            <v>JAMUNDÍ</v>
          </cell>
        </row>
        <row r="418">
          <cell r="A418" t="str">
            <v>JARDÍN</v>
          </cell>
        </row>
        <row r="419">
          <cell r="A419" t="str">
            <v>JENESANO</v>
          </cell>
        </row>
        <row r="420">
          <cell r="A420" t="str">
            <v>JERICÓ</v>
          </cell>
        </row>
        <row r="421">
          <cell r="A421" t="str">
            <v>JERUSALÉN</v>
          </cell>
        </row>
        <row r="422">
          <cell r="A422" t="str">
            <v>JESÚS MARÍA</v>
          </cell>
        </row>
        <row r="423">
          <cell r="A423" t="str">
            <v>JORDÁN</v>
          </cell>
        </row>
        <row r="424">
          <cell r="A424" t="str">
            <v>JUAN DE ACOSTA</v>
          </cell>
        </row>
        <row r="425">
          <cell r="A425" t="str">
            <v>JUNÍN</v>
          </cell>
        </row>
        <row r="426">
          <cell r="A426" t="str">
            <v>JURADÓ</v>
          </cell>
        </row>
        <row r="427">
          <cell r="A427" t="str">
            <v>LA APARTADA</v>
          </cell>
        </row>
        <row r="428">
          <cell r="A428" t="str">
            <v>LA ARGENTINA</v>
          </cell>
        </row>
        <row r="429">
          <cell r="A429" t="str">
            <v>LA BELLEZA</v>
          </cell>
        </row>
        <row r="430">
          <cell r="A430" t="str">
            <v>LA CALERA</v>
          </cell>
        </row>
        <row r="431">
          <cell r="A431" t="str">
            <v>LA CAPILLA</v>
          </cell>
        </row>
        <row r="432">
          <cell r="A432" t="str">
            <v>LA CEJA</v>
          </cell>
        </row>
        <row r="433">
          <cell r="A433" t="str">
            <v>LA CELIA</v>
          </cell>
        </row>
        <row r="434">
          <cell r="A434" t="str">
            <v>LA CHORRERA</v>
          </cell>
        </row>
        <row r="435">
          <cell r="A435" t="str">
            <v>LA CRUZ</v>
          </cell>
        </row>
        <row r="436">
          <cell r="A436" t="str">
            <v>LA CUMBRE</v>
          </cell>
        </row>
        <row r="437">
          <cell r="A437" t="str">
            <v>LA DORADA</v>
          </cell>
        </row>
        <row r="438">
          <cell r="A438" t="str">
            <v>LA ESPERANZA</v>
          </cell>
        </row>
        <row r="439">
          <cell r="A439" t="str">
            <v>LA ESTRELLA</v>
          </cell>
        </row>
        <row r="440">
          <cell r="A440" t="str">
            <v>LA FLORIDA</v>
          </cell>
        </row>
        <row r="441">
          <cell r="A441" t="str">
            <v>LA GLORIA</v>
          </cell>
        </row>
        <row r="442">
          <cell r="A442" t="str">
            <v>LA GUADALUPE</v>
          </cell>
        </row>
        <row r="443">
          <cell r="A443" t="str">
            <v>LA JAGUA DE IBIRICO</v>
          </cell>
        </row>
        <row r="444">
          <cell r="A444" t="str">
            <v>LA JAGUA DEL PILAR</v>
          </cell>
        </row>
        <row r="445">
          <cell r="A445" t="str">
            <v>LA LLANADA</v>
          </cell>
        </row>
        <row r="446">
          <cell r="A446" t="str">
            <v>LA MACARENA</v>
          </cell>
        </row>
        <row r="447">
          <cell r="A447" t="str">
            <v>LA MERCED</v>
          </cell>
        </row>
        <row r="448">
          <cell r="A448" t="str">
            <v>LA MESA</v>
          </cell>
        </row>
        <row r="449">
          <cell r="A449" t="str">
            <v>LA MONTAÑITA</v>
          </cell>
        </row>
        <row r="450">
          <cell r="A450" t="str">
            <v>LA PALMA</v>
          </cell>
        </row>
        <row r="451">
          <cell r="A451" t="str">
            <v>LA PAZ</v>
          </cell>
        </row>
        <row r="452">
          <cell r="A452" t="str">
            <v>LA PEDRERA</v>
          </cell>
        </row>
        <row r="453">
          <cell r="A453" t="str">
            <v>LA PEÑA</v>
          </cell>
        </row>
        <row r="454">
          <cell r="A454" t="str">
            <v>LA PINTADA</v>
          </cell>
        </row>
        <row r="455">
          <cell r="A455" t="str">
            <v>LA PLATA</v>
          </cell>
        </row>
        <row r="456">
          <cell r="A456" t="str">
            <v>LA PLAYA</v>
          </cell>
        </row>
        <row r="457">
          <cell r="A457" t="str">
            <v>LA PRIMAVERA</v>
          </cell>
        </row>
        <row r="458">
          <cell r="A458" t="str">
            <v>LA SALINA</v>
          </cell>
        </row>
        <row r="459">
          <cell r="A459" t="str">
            <v>LA SIERRA</v>
          </cell>
        </row>
        <row r="460">
          <cell r="A460" t="str">
            <v>LA TEBAIDA</v>
          </cell>
        </row>
        <row r="461">
          <cell r="A461" t="str">
            <v>LA TOLA</v>
          </cell>
        </row>
        <row r="462">
          <cell r="A462" t="str">
            <v>LA UNIÓN</v>
          </cell>
        </row>
        <row r="463">
          <cell r="A463" t="str">
            <v>LA UVITA</v>
          </cell>
        </row>
        <row r="464">
          <cell r="A464" t="str">
            <v>LA VEGA</v>
          </cell>
        </row>
        <row r="465">
          <cell r="A465" t="str">
            <v>LA VICTORIA</v>
          </cell>
        </row>
        <row r="466">
          <cell r="A466" t="str">
            <v>LA VIRGINIA</v>
          </cell>
        </row>
        <row r="467">
          <cell r="A467" t="str">
            <v>LABATECA</v>
          </cell>
        </row>
        <row r="468">
          <cell r="A468" t="str">
            <v>LABRANZAGRANDE</v>
          </cell>
        </row>
        <row r="469">
          <cell r="A469" t="str">
            <v>LANDÁZURI</v>
          </cell>
        </row>
        <row r="470">
          <cell r="A470" t="str">
            <v>LEBRIJA</v>
          </cell>
        </row>
        <row r="471">
          <cell r="A471" t="str">
            <v>LEIVA</v>
          </cell>
        </row>
        <row r="472">
          <cell r="A472" t="str">
            <v>LEJANÍAS</v>
          </cell>
        </row>
        <row r="473">
          <cell r="A473" t="str">
            <v>LENGUAZAQUE</v>
          </cell>
        </row>
        <row r="474">
          <cell r="A474" t="str">
            <v>LÉRIDA</v>
          </cell>
        </row>
        <row r="475">
          <cell r="A475" t="str">
            <v>LETICIA</v>
          </cell>
        </row>
        <row r="476">
          <cell r="A476" t="str">
            <v>LÍBANO</v>
          </cell>
        </row>
        <row r="477">
          <cell r="A477" t="str">
            <v>LIBORINA</v>
          </cell>
        </row>
        <row r="478">
          <cell r="A478" t="str">
            <v>LINARES</v>
          </cell>
        </row>
        <row r="479">
          <cell r="A479" t="str">
            <v>LLORÓ</v>
          </cell>
        </row>
        <row r="480">
          <cell r="A480" t="str">
            <v>LÓPEZ DE MICAY</v>
          </cell>
        </row>
        <row r="481">
          <cell r="A481" t="str">
            <v>LORICA</v>
          </cell>
        </row>
        <row r="482">
          <cell r="A482" t="str">
            <v>LOS ANDES</v>
          </cell>
        </row>
        <row r="483">
          <cell r="A483" t="str">
            <v>LOS CÓRDOBAS</v>
          </cell>
        </row>
        <row r="484">
          <cell r="A484" t="str">
            <v>LOS PALMITOS</v>
          </cell>
        </row>
        <row r="485">
          <cell r="A485" t="str">
            <v>LOS PATIOS</v>
          </cell>
        </row>
        <row r="486">
          <cell r="A486" t="str">
            <v>LOS SANTOS</v>
          </cell>
        </row>
        <row r="487">
          <cell r="A487" t="str">
            <v>LOURDES</v>
          </cell>
        </row>
        <row r="488">
          <cell r="A488" t="str">
            <v>LURUACO</v>
          </cell>
        </row>
        <row r="489">
          <cell r="A489" t="str">
            <v>MACANAL</v>
          </cell>
        </row>
        <row r="490">
          <cell r="A490" t="str">
            <v>MACARAVITA</v>
          </cell>
        </row>
        <row r="491">
          <cell r="A491" t="str">
            <v>MACEO</v>
          </cell>
        </row>
        <row r="492">
          <cell r="A492" t="str">
            <v>MACHETÁ</v>
          </cell>
        </row>
        <row r="493">
          <cell r="A493" t="str">
            <v>MADRID</v>
          </cell>
        </row>
        <row r="494">
          <cell r="A494" t="str">
            <v>MAGANGUÉ</v>
          </cell>
        </row>
        <row r="495">
          <cell r="A495" t="str">
            <v>MAGÜÍ</v>
          </cell>
        </row>
        <row r="496">
          <cell r="A496" t="str">
            <v>MAHATES</v>
          </cell>
        </row>
        <row r="497">
          <cell r="A497" t="str">
            <v>MAICAO</v>
          </cell>
        </row>
        <row r="498">
          <cell r="A498" t="str">
            <v>MAJAGUAL</v>
          </cell>
        </row>
        <row r="499">
          <cell r="A499" t="str">
            <v>MÁLAGA</v>
          </cell>
        </row>
        <row r="500">
          <cell r="A500" t="str">
            <v>MALAMBO</v>
          </cell>
        </row>
        <row r="501">
          <cell r="A501" t="str">
            <v>MALLAMA</v>
          </cell>
        </row>
        <row r="502">
          <cell r="A502" t="str">
            <v>MANATÍ</v>
          </cell>
        </row>
        <row r="503">
          <cell r="A503" t="str">
            <v>MANAURE</v>
          </cell>
        </row>
        <row r="504">
          <cell r="A504" t="str">
            <v>MANAURE BALCÓN DEL CESAR</v>
          </cell>
        </row>
        <row r="505">
          <cell r="A505" t="str">
            <v>MANÍ</v>
          </cell>
        </row>
        <row r="506">
          <cell r="A506" t="str">
            <v>MANIZALES</v>
          </cell>
        </row>
        <row r="507">
          <cell r="A507" t="str">
            <v>MANTA</v>
          </cell>
        </row>
        <row r="508">
          <cell r="A508" t="str">
            <v>MANZANARES</v>
          </cell>
        </row>
        <row r="509">
          <cell r="A509" t="str">
            <v>MAPIRIPÁN</v>
          </cell>
        </row>
        <row r="510">
          <cell r="A510" t="str">
            <v>MAPIRIPANA</v>
          </cell>
        </row>
        <row r="511">
          <cell r="A511" t="str">
            <v>MARGARITA</v>
          </cell>
        </row>
        <row r="512">
          <cell r="A512" t="str">
            <v>MARÍA LA BAJA</v>
          </cell>
        </row>
        <row r="513">
          <cell r="A513" t="str">
            <v>MARINILLA</v>
          </cell>
        </row>
        <row r="514">
          <cell r="A514" t="str">
            <v>MARIPÍ</v>
          </cell>
        </row>
        <row r="515">
          <cell r="A515" t="str">
            <v>MARMATO</v>
          </cell>
        </row>
        <row r="516">
          <cell r="A516" t="str">
            <v>MARQUETALIA</v>
          </cell>
        </row>
        <row r="517">
          <cell r="A517" t="str">
            <v>MARSELLA</v>
          </cell>
        </row>
        <row r="518">
          <cell r="A518" t="str">
            <v>MARULANDA</v>
          </cell>
        </row>
        <row r="519">
          <cell r="A519" t="str">
            <v>MATANZA</v>
          </cell>
        </row>
        <row r="520">
          <cell r="A520" t="str">
            <v>MEDELLÍN</v>
          </cell>
        </row>
        <row r="521">
          <cell r="A521" t="str">
            <v>MEDINA</v>
          </cell>
        </row>
        <row r="522">
          <cell r="A522" t="str">
            <v>MEDIO ATRATO</v>
          </cell>
        </row>
        <row r="523">
          <cell r="A523" t="str">
            <v>MEDIO BAUDÓ</v>
          </cell>
        </row>
        <row r="524">
          <cell r="A524" t="str">
            <v>MEDIO SAN JUAN</v>
          </cell>
        </row>
        <row r="525">
          <cell r="A525" t="str">
            <v>MELGAR</v>
          </cell>
        </row>
        <row r="526">
          <cell r="A526" t="str">
            <v>MERCADERES</v>
          </cell>
        </row>
        <row r="527">
          <cell r="A527" t="str">
            <v>MESETAS</v>
          </cell>
        </row>
        <row r="528">
          <cell r="A528" t="str">
            <v>MILÁN</v>
          </cell>
        </row>
        <row r="529">
          <cell r="A529" t="str">
            <v>MIRAFLORES</v>
          </cell>
        </row>
        <row r="530">
          <cell r="A530" t="str">
            <v>MIRANDA</v>
          </cell>
        </row>
        <row r="531">
          <cell r="A531" t="str">
            <v>MIRITÍ - PARANÁ</v>
          </cell>
        </row>
        <row r="532">
          <cell r="A532" t="str">
            <v>MISTRATÓ</v>
          </cell>
        </row>
        <row r="533">
          <cell r="A533" t="str">
            <v>MITÚ</v>
          </cell>
        </row>
        <row r="534">
          <cell r="A534" t="str">
            <v>MOCOA</v>
          </cell>
        </row>
        <row r="535">
          <cell r="A535" t="str">
            <v>MOGOTES</v>
          </cell>
        </row>
        <row r="536">
          <cell r="A536" t="str">
            <v>MOLAGAVITA</v>
          </cell>
        </row>
        <row r="537">
          <cell r="A537" t="str">
            <v>MOMIL</v>
          </cell>
        </row>
        <row r="538">
          <cell r="A538" t="str">
            <v>MOMPÓS</v>
          </cell>
        </row>
        <row r="539">
          <cell r="A539" t="str">
            <v>MONGUA</v>
          </cell>
        </row>
        <row r="540">
          <cell r="A540" t="str">
            <v>MONGUÍ</v>
          </cell>
        </row>
        <row r="541">
          <cell r="A541" t="str">
            <v>MONIQUIRÁ</v>
          </cell>
        </row>
        <row r="542">
          <cell r="A542" t="str">
            <v>MONTEBELLO</v>
          </cell>
        </row>
        <row r="543">
          <cell r="A543" t="str">
            <v>MONTECRISTO</v>
          </cell>
        </row>
        <row r="544">
          <cell r="A544" t="str">
            <v>MONTELÍBANO</v>
          </cell>
        </row>
        <row r="545">
          <cell r="A545" t="str">
            <v>MONTENEGRO</v>
          </cell>
        </row>
        <row r="546">
          <cell r="A546" t="str">
            <v>MONTERÍA</v>
          </cell>
        </row>
        <row r="547">
          <cell r="A547" t="str">
            <v>MONTERREY</v>
          </cell>
        </row>
        <row r="548">
          <cell r="A548" t="str">
            <v>MOÑITOS</v>
          </cell>
        </row>
        <row r="549">
          <cell r="A549" t="str">
            <v>MORALES</v>
          </cell>
        </row>
        <row r="550">
          <cell r="A550" t="str">
            <v>MORELIA</v>
          </cell>
        </row>
        <row r="551">
          <cell r="A551" t="str">
            <v>MORICHAL</v>
          </cell>
        </row>
        <row r="552">
          <cell r="A552" t="str">
            <v>MORROA</v>
          </cell>
        </row>
        <row r="553">
          <cell r="A553" t="str">
            <v>MOSQUERA</v>
          </cell>
        </row>
        <row r="554">
          <cell r="A554" t="str">
            <v>MOTAVITA</v>
          </cell>
        </row>
        <row r="555">
          <cell r="A555" t="str">
            <v>MURILLO</v>
          </cell>
        </row>
        <row r="556">
          <cell r="A556" t="str">
            <v>MURINDÓ</v>
          </cell>
        </row>
        <row r="557">
          <cell r="A557" t="str">
            <v>MUTATÁ</v>
          </cell>
        </row>
        <row r="558">
          <cell r="A558" t="str">
            <v>MUTISCUA</v>
          </cell>
        </row>
        <row r="559">
          <cell r="A559" t="str">
            <v>MUZO</v>
          </cell>
        </row>
        <row r="560">
          <cell r="A560" t="str">
            <v>NARIÑO</v>
          </cell>
        </row>
        <row r="561">
          <cell r="A561" t="str">
            <v>NÁTAGA</v>
          </cell>
        </row>
        <row r="562">
          <cell r="A562" t="str">
            <v>NATAGAIMA</v>
          </cell>
        </row>
        <row r="563">
          <cell r="A563" t="str">
            <v>NECHÍ</v>
          </cell>
        </row>
        <row r="564">
          <cell r="A564" t="str">
            <v>NECOCLÍ</v>
          </cell>
        </row>
        <row r="565">
          <cell r="A565" t="str">
            <v>NEIRA</v>
          </cell>
        </row>
        <row r="566">
          <cell r="A566" t="str">
            <v>NEIVA</v>
          </cell>
        </row>
        <row r="567">
          <cell r="A567" t="str">
            <v>NEMOCÓN</v>
          </cell>
        </row>
        <row r="568">
          <cell r="A568" t="str">
            <v>NILO</v>
          </cell>
        </row>
        <row r="569">
          <cell r="A569" t="str">
            <v>NIMAIMA</v>
          </cell>
        </row>
        <row r="570">
          <cell r="A570" t="str">
            <v>NOBSA</v>
          </cell>
        </row>
        <row r="571">
          <cell r="A571" t="str">
            <v>NOCAIMA</v>
          </cell>
        </row>
        <row r="572">
          <cell r="A572" t="str">
            <v>NORCASIA</v>
          </cell>
        </row>
        <row r="573">
          <cell r="A573" t="str">
            <v>NOROSÍ</v>
          </cell>
        </row>
        <row r="574">
          <cell r="A574" t="str">
            <v>NÓVITA</v>
          </cell>
        </row>
        <row r="575">
          <cell r="A575" t="str">
            <v>NUEVA GRANADA</v>
          </cell>
        </row>
        <row r="576">
          <cell r="A576" t="str">
            <v>NUEVO COLÓN</v>
          </cell>
        </row>
        <row r="577">
          <cell r="A577" t="str">
            <v>NUNCHÍA</v>
          </cell>
        </row>
        <row r="578">
          <cell r="A578" t="str">
            <v>NUQUÍ</v>
          </cell>
        </row>
        <row r="579">
          <cell r="A579" t="str">
            <v>OBANDO</v>
          </cell>
        </row>
        <row r="580">
          <cell r="A580" t="str">
            <v>OCAMONTE</v>
          </cell>
        </row>
        <row r="581">
          <cell r="A581" t="str">
            <v>OCAÑA</v>
          </cell>
        </row>
        <row r="582">
          <cell r="A582" t="str">
            <v>OIBA</v>
          </cell>
        </row>
        <row r="583">
          <cell r="A583" t="str">
            <v>OICATÁ</v>
          </cell>
        </row>
        <row r="584">
          <cell r="A584" t="str">
            <v>OLAYA</v>
          </cell>
        </row>
        <row r="585">
          <cell r="A585" t="str">
            <v>OLAYA HERRERA</v>
          </cell>
        </row>
        <row r="586">
          <cell r="A586" t="str">
            <v>ONZAGA</v>
          </cell>
        </row>
        <row r="587">
          <cell r="A587" t="str">
            <v>OPORAPA</v>
          </cell>
        </row>
        <row r="588">
          <cell r="A588" t="str">
            <v>ORITO</v>
          </cell>
        </row>
        <row r="589">
          <cell r="A589" t="str">
            <v>OROCUÉ</v>
          </cell>
        </row>
        <row r="590">
          <cell r="A590" t="str">
            <v>ORTEGA</v>
          </cell>
        </row>
        <row r="591">
          <cell r="A591" t="str">
            <v>OSPINA</v>
          </cell>
        </row>
        <row r="592">
          <cell r="A592" t="str">
            <v>OTANCHE</v>
          </cell>
        </row>
        <row r="593">
          <cell r="A593" t="str">
            <v>OVEJAS</v>
          </cell>
        </row>
        <row r="594">
          <cell r="A594" t="str">
            <v>PACHAVITA</v>
          </cell>
        </row>
        <row r="595">
          <cell r="A595" t="str">
            <v>PACHO</v>
          </cell>
        </row>
        <row r="596">
          <cell r="A596" t="str">
            <v>PACOA</v>
          </cell>
        </row>
        <row r="597">
          <cell r="A597" t="str">
            <v>PÁCORA</v>
          </cell>
        </row>
        <row r="598">
          <cell r="A598" t="str">
            <v>PADILLA</v>
          </cell>
        </row>
        <row r="599">
          <cell r="A599" t="str">
            <v>PÁEZ</v>
          </cell>
        </row>
        <row r="600">
          <cell r="A600" t="str">
            <v>PAICOL</v>
          </cell>
        </row>
        <row r="601">
          <cell r="A601" t="str">
            <v>PAILITAS</v>
          </cell>
        </row>
        <row r="602">
          <cell r="A602" t="str">
            <v>PAIME</v>
          </cell>
        </row>
        <row r="603">
          <cell r="A603" t="str">
            <v>PAIPA</v>
          </cell>
        </row>
        <row r="604">
          <cell r="A604" t="str">
            <v>PAJARITO</v>
          </cell>
        </row>
        <row r="605">
          <cell r="A605" t="str">
            <v>PALERMO</v>
          </cell>
        </row>
        <row r="606">
          <cell r="A606" t="str">
            <v>PALESTINA</v>
          </cell>
        </row>
        <row r="607">
          <cell r="A607" t="str">
            <v>PALMAR</v>
          </cell>
        </row>
        <row r="608">
          <cell r="A608" t="str">
            <v>PALMAR DE VARELA</v>
          </cell>
        </row>
        <row r="609">
          <cell r="A609" t="str">
            <v>PALMAS DEL SOCORRO</v>
          </cell>
        </row>
        <row r="610">
          <cell r="A610" t="str">
            <v>PALMIRA</v>
          </cell>
        </row>
        <row r="611">
          <cell r="A611" t="str">
            <v>PALMITO</v>
          </cell>
        </row>
        <row r="612">
          <cell r="A612" t="str">
            <v>PALOCABILDO</v>
          </cell>
        </row>
        <row r="613">
          <cell r="A613" t="str">
            <v>PAMPLONA</v>
          </cell>
        </row>
        <row r="614">
          <cell r="A614" t="str">
            <v>PAMPLONITA</v>
          </cell>
        </row>
        <row r="615">
          <cell r="A615" t="str">
            <v>PANA PANA</v>
          </cell>
        </row>
        <row r="616">
          <cell r="A616" t="str">
            <v>PANDI</v>
          </cell>
        </row>
        <row r="617">
          <cell r="A617" t="str">
            <v>PANQUEBA</v>
          </cell>
        </row>
        <row r="618">
          <cell r="A618" t="str">
            <v>PAPUNAUA</v>
          </cell>
        </row>
        <row r="619">
          <cell r="A619" t="str">
            <v>PÁRAMO</v>
          </cell>
        </row>
        <row r="620">
          <cell r="A620" t="str">
            <v>PARATEBUENO</v>
          </cell>
        </row>
        <row r="621">
          <cell r="A621" t="str">
            <v>PASCA</v>
          </cell>
        </row>
        <row r="622">
          <cell r="A622" t="str">
            <v>PASTO</v>
          </cell>
        </row>
        <row r="623">
          <cell r="A623" t="str">
            <v>PATÍA</v>
          </cell>
        </row>
        <row r="624">
          <cell r="A624" t="str">
            <v>PAUNA</v>
          </cell>
        </row>
        <row r="625">
          <cell r="A625" t="str">
            <v>PAYA</v>
          </cell>
        </row>
        <row r="626">
          <cell r="A626" t="str">
            <v>PAZ DE ARIPORO</v>
          </cell>
        </row>
        <row r="627">
          <cell r="A627" t="str">
            <v>PAZ DE RÍO</v>
          </cell>
        </row>
        <row r="628">
          <cell r="A628" t="str">
            <v>PEDRAZA</v>
          </cell>
        </row>
        <row r="629">
          <cell r="A629" t="str">
            <v>PELAYA</v>
          </cell>
        </row>
        <row r="630">
          <cell r="A630" t="str">
            <v>PENSILVANIA</v>
          </cell>
        </row>
        <row r="631">
          <cell r="A631" t="str">
            <v>PEÑOL</v>
          </cell>
        </row>
        <row r="632">
          <cell r="A632" t="str">
            <v>PEQUE</v>
          </cell>
        </row>
        <row r="633">
          <cell r="A633" t="str">
            <v>PEREIRA</v>
          </cell>
        </row>
        <row r="634">
          <cell r="A634" t="str">
            <v>PESCA</v>
          </cell>
        </row>
        <row r="635">
          <cell r="A635" t="str">
            <v>PIAMONTE</v>
          </cell>
        </row>
        <row r="636">
          <cell r="A636" t="str">
            <v>PIEDECUESTA</v>
          </cell>
        </row>
        <row r="637">
          <cell r="A637" t="str">
            <v>PIEDRAS</v>
          </cell>
        </row>
        <row r="638">
          <cell r="A638" t="str">
            <v>PIENDAMÓ</v>
          </cell>
        </row>
        <row r="639">
          <cell r="A639" t="str">
            <v>PIJAO</v>
          </cell>
        </row>
        <row r="640">
          <cell r="A640" t="str">
            <v>PIJIÑO DEL CARMEN</v>
          </cell>
        </row>
        <row r="641">
          <cell r="A641" t="str">
            <v>PINCHOTE</v>
          </cell>
        </row>
        <row r="642">
          <cell r="A642" t="str">
            <v>PINILLOS</v>
          </cell>
        </row>
        <row r="643">
          <cell r="A643" t="str">
            <v>PIOJÓ</v>
          </cell>
        </row>
        <row r="644">
          <cell r="A644" t="str">
            <v>PISBA</v>
          </cell>
        </row>
        <row r="645">
          <cell r="A645" t="str">
            <v>PITAL</v>
          </cell>
        </row>
        <row r="646">
          <cell r="A646" t="str">
            <v>PITALITO</v>
          </cell>
        </row>
        <row r="647">
          <cell r="A647" t="str">
            <v>PIVIJAY</v>
          </cell>
        </row>
        <row r="648">
          <cell r="A648" t="str">
            <v>PLANADAS</v>
          </cell>
        </row>
        <row r="649">
          <cell r="A649" t="str">
            <v>PLANETA RICA</v>
          </cell>
        </row>
        <row r="650">
          <cell r="A650" t="str">
            <v>PLATO</v>
          </cell>
        </row>
        <row r="651">
          <cell r="A651" t="str">
            <v>POLICARPA</v>
          </cell>
        </row>
        <row r="652">
          <cell r="A652" t="str">
            <v>POLONUEVO</v>
          </cell>
        </row>
        <row r="653">
          <cell r="A653" t="str">
            <v>PONEDERA</v>
          </cell>
        </row>
        <row r="654">
          <cell r="A654" t="str">
            <v>POPAYÁN</v>
          </cell>
        </row>
        <row r="655">
          <cell r="A655" t="str">
            <v>PORE</v>
          </cell>
        </row>
        <row r="656">
          <cell r="A656" t="str">
            <v>POTOSÍ</v>
          </cell>
        </row>
        <row r="657">
          <cell r="A657" t="str">
            <v>PRADERA</v>
          </cell>
        </row>
        <row r="658">
          <cell r="A658" t="str">
            <v>PRADO</v>
          </cell>
        </row>
        <row r="659">
          <cell r="A659" t="str">
            <v>PROVIDENCIA</v>
          </cell>
        </row>
        <row r="660">
          <cell r="A660" t="str">
            <v>PUEBLO BELLO</v>
          </cell>
        </row>
        <row r="661">
          <cell r="A661" t="str">
            <v>PUEBLO NUEVO</v>
          </cell>
        </row>
        <row r="662">
          <cell r="A662" t="str">
            <v>PUEBLO RICO</v>
          </cell>
        </row>
        <row r="663">
          <cell r="A663" t="str">
            <v>PUEBLORRICO</v>
          </cell>
        </row>
        <row r="664">
          <cell r="A664" t="str">
            <v>PUEBLOVIEJO</v>
          </cell>
        </row>
        <row r="665">
          <cell r="A665" t="str">
            <v>PUENTE NACIONAL</v>
          </cell>
        </row>
        <row r="666">
          <cell r="A666" t="str">
            <v>PUERRES</v>
          </cell>
        </row>
        <row r="667">
          <cell r="A667" t="str">
            <v>PUERTO ALEGRÍA</v>
          </cell>
        </row>
        <row r="668">
          <cell r="A668" t="str">
            <v>PUERTO ARICA</v>
          </cell>
        </row>
        <row r="669">
          <cell r="A669" t="str">
            <v>PUERTO ASÍS</v>
          </cell>
        </row>
        <row r="670">
          <cell r="A670" t="str">
            <v>PUERTO BERRÍO</v>
          </cell>
        </row>
        <row r="671">
          <cell r="A671" t="str">
            <v>PUERTO BOYACÁ</v>
          </cell>
        </row>
        <row r="672">
          <cell r="A672" t="str">
            <v>PUERTO CAICEDO</v>
          </cell>
        </row>
        <row r="673">
          <cell r="A673" t="str">
            <v>PUERTO CARREÑO</v>
          </cell>
        </row>
        <row r="674">
          <cell r="A674" t="str">
            <v>PUERTO COLOMBIA</v>
          </cell>
        </row>
        <row r="675">
          <cell r="A675" t="str">
            <v>PUERTO CONCORDIA</v>
          </cell>
        </row>
        <row r="676">
          <cell r="A676" t="str">
            <v>PUERTO ESCONDIDO</v>
          </cell>
        </row>
        <row r="677">
          <cell r="A677" t="str">
            <v>PUERTO GAITÁN</v>
          </cell>
        </row>
        <row r="678">
          <cell r="A678" t="str">
            <v>PUERTO GUZMÁN</v>
          </cell>
        </row>
        <row r="679">
          <cell r="A679" t="str">
            <v>PUERTO LEGUÍZAMO</v>
          </cell>
        </row>
        <row r="680">
          <cell r="A680" t="str">
            <v>PUERTO LIBERTADOR</v>
          </cell>
        </row>
        <row r="681">
          <cell r="A681" t="str">
            <v>PUERTO LLERAS</v>
          </cell>
        </row>
        <row r="682">
          <cell r="A682" t="str">
            <v>PUERTO LÓPEZ</v>
          </cell>
        </row>
        <row r="683">
          <cell r="A683" t="str">
            <v>PUERTO NARE</v>
          </cell>
        </row>
        <row r="684">
          <cell r="A684" t="str">
            <v>PUERTO NARIÑO</v>
          </cell>
        </row>
        <row r="685">
          <cell r="A685" t="str">
            <v>PUERTO PARRA</v>
          </cell>
        </row>
        <row r="686">
          <cell r="A686" t="str">
            <v>PUERTO RICO</v>
          </cell>
        </row>
        <row r="687">
          <cell r="A687" t="str">
            <v>PUERTO RONDÓN</v>
          </cell>
        </row>
        <row r="688">
          <cell r="A688" t="str">
            <v>PUERTO SALGAR</v>
          </cell>
        </row>
        <row r="689">
          <cell r="A689" t="str">
            <v>PUERTO SANTANDER</v>
          </cell>
        </row>
        <row r="690">
          <cell r="A690" t="str">
            <v>PUERTO TEJADA</v>
          </cell>
        </row>
        <row r="691">
          <cell r="A691" t="str">
            <v>PUERTO TRIUNFO</v>
          </cell>
        </row>
        <row r="692">
          <cell r="A692" t="str">
            <v>PUERTO WILCHES</v>
          </cell>
        </row>
        <row r="693">
          <cell r="A693" t="str">
            <v>PULÍ</v>
          </cell>
        </row>
        <row r="694">
          <cell r="A694" t="str">
            <v>PUPIALES</v>
          </cell>
        </row>
        <row r="695">
          <cell r="A695" t="str">
            <v>PURACÉ</v>
          </cell>
        </row>
        <row r="696">
          <cell r="A696" t="str">
            <v>PURIFICACIÓN</v>
          </cell>
        </row>
        <row r="697">
          <cell r="A697" t="str">
            <v>PURÍSIMA DE LA CONCEPCIÓN</v>
          </cell>
        </row>
        <row r="698">
          <cell r="A698" t="str">
            <v>QUEBRADANEGRA</v>
          </cell>
        </row>
        <row r="699">
          <cell r="A699" t="str">
            <v>QUETAME</v>
          </cell>
        </row>
        <row r="700">
          <cell r="A700" t="str">
            <v>QUIBDÓ</v>
          </cell>
        </row>
        <row r="701">
          <cell r="A701" t="str">
            <v>QUIMBAYA</v>
          </cell>
        </row>
        <row r="702">
          <cell r="A702" t="str">
            <v>QUINCHÍA</v>
          </cell>
        </row>
        <row r="703">
          <cell r="A703" t="str">
            <v>QUÍPAMA</v>
          </cell>
        </row>
        <row r="704">
          <cell r="A704" t="str">
            <v>QUIPILE</v>
          </cell>
        </row>
        <row r="705">
          <cell r="A705" t="str">
            <v>RAGONVALIA</v>
          </cell>
        </row>
        <row r="706">
          <cell r="A706" t="str">
            <v>RAMIRIQUÍ</v>
          </cell>
        </row>
        <row r="707">
          <cell r="A707" t="str">
            <v>RÁQUIRA</v>
          </cell>
        </row>
        <row r="708">
          <cell r="A708" t="str">
            <v>RECETOR</v>
          </cell>
        </row>
        <row r="709">
          <cell r="A709" t="str">
            <v>REGIDOR</v>
          </cell>
        </row>
        <row r="710">
          <cell r="A710" t="str">
            <v>REMEDIOS</v>
          </cell>
        </row>
        <row r="711">
          <cell r="A711" t="str">
            <v>REMOLINO</v>
          </cell>
        </row>
        <row r="712">
          <cell r="A712" t="str">
            <v>REPELÓN</v>
          </cell>
        </row>
        <row r="713">
          <cell r="A713" t="str">
            <v>RESTREPO</v>
          </cell>
        </row>
        <row r="714">
          <cell r="A714" t="str">
            <v>EL RETIRO</v>
          </cell>
        </row>
        <row r="715">
          <cell r="A715" t="str">
            <v>RICAURTE</v>
          </cell>
        </row>
        <row r="716">
          <cell r="A716" t="str">
            <v>RÍO DE ORO</v>
          </cell>
        </row>
        <row r="717">
          <cell r="A717" t="str">
            <v>RÍO IRÓ</v>
          </cell>
        </row>
        <row r="718">
          <cell r="A718" t="str">
            <v>RÍO QUITO</v>
          </cell>
        </row>
        <row r="719">
          <cell r="A719" t="str">
            <v>RÍO VIEJO</v>
          </cell>
        </row>
        <row r="720">
          <cell r="A720" t="str">
            <v>RIOBLANCO</v>
          </cell>
        </row>
        <row r="721">
          <cell r="A721" t="str">
            <v>RIOFRÍO</v>
          </cell>
        </row>
        <row r="722">
          <cell r="A722" t="str">
            <v>RIOHACHA</v>
          </cell>
        </row>
        <row r="723">
          <cell r="A723" t="str">
            <v>RIONEGRO</v>
          </cell>
        </row>
        <row r="724">
          <cell r="A724" t="str">
            <v>RIOSUCIO</v>
          </cell>
        </row>
        <row r="725">
          <cell r="A725" t="str">
            <v>RISARALDA</v>
          </cell>
        </row>
        <row r="726">
          <cell r="A726" t="str">
            <v>RIVERA</v>
          </cell>
        </row>
        <row r="727">
          <cell r="A727" t="str">
            <v>ROBERTO PAYÁN</v>
          </cell>
        </row>
        <row r="728">
          <cell r="A728" t="str">
            <v>ROLDANILLO</v>
          </cell>
        </row>
        <row r="729">
          <cell r="A729" t="str">
            <v>RONCESVALLES</v>
          </cell>
        </row>
        <row r="730">
          <cell r="A730" t="str">
            <v>RONDÓN</v>
          </cell>
        </row>
        <row r="731">
          <cell r="A731" t="str">
            <v>ROSAS</v>
          </cell>
        </row>
        <row r="732">
          <cell r="A732" t="str">
            <v>ROVIRA</v>
          </cell>
        </row>
        <row r="733">
          <cell r="A733" t="str">
            <v>SABANA DE TORRES</v>
          </cell>
        </row>
        <row r="734">
          <cell r="A734" t="str">
            <v>SABANAGRANDE</v>
          </cell>
        </row>
        <row r="735">
          <cell r="A735" t="str">
            <v>SABANALARGA</v>
          </cell>
        </row>
        <row r="736">
          <cell r="A736" t="str">
            <v>SABANAS DE SAN ÁNGEL</v>
          </cell>
        </row>
        <row r="737">
          <cell r="A737" t="str">
            <v>SABANETA</v>
          </cell>
        </row>
        <row r="738">
          <cell r="A738" t="str">
            <v>SABOYÁ</v>
          </cell>
        </row>
        <row r="739">
          <cell r="A739" t="str">
            <v>SÁCAMA</v>
          </cell>
        </row>
        <row r="740">
          <cell r="A740" t="str">
            <v>SÁCHICA</v>
          </cell>
        </row>
        <row r="741">
          <cell r="A741" t="str">
            <v>SAHAGÚN</v>
          </cell>
        </row>
        <row r="742">
          <cell r="A742" t="str">
            <v>SALADOBLANCO</v>
          </cell>
        </row>
        <row r="743">
          <cell r="A743" t="str">
            <v>SALAMINA</v>
          </cell>
        </row>
        <row r="744">
          <cell r="A744" t="str">
            <v>SALAZAR</v>
          </cell>
        </row>
        <row r="745">
          <cell r="A745" t="str">
            <v>SALDAÑA</v>
          </cell>
        </row>
        <row r="746">
          <cell r="A746" t="str">
            <v>SALENTO</v>
          </cell>
        </row>
        <row r="747">
          <cell r="A747" t="str">
            <v>SALGAR</v>
          </cell>
        </row>
        <row r="748">
          <cell r="A748" t="str">
            <v>SAMACÁ</v>
          </cell>
        </row>
        <row r="749">
          <cell r="A749" t="str">
            <v>SAMANÁ</v>
          </cell>
        </row>
        <row r="750">
          <cell r="A750" t="str">
            <v>SAMANIEGO</v>
          </cell>
        </row>
        <row r="751">
          <cell r="A751" t="str">
            <v>SAMPUÉS</v>
          </cell>
        </row>
        <row r="752">
          <cell r="A752" t="str">
            <v>SAN AGUSTÍN</v>
          </cell>
        </row>
        <row r="753">
          <cell r="A753" t="str">
            <v>SAN ALBERTO</v>
          </cell>
        </row>
        <row r="754">
          <cell r="A754" t="str">
            <v>SAN ANDRÉS</v>
          </cell>
        </row>
        <row r="755">
          <cell r="A755" t="str">
            <v>SAN ANDRÉS DE CUERQUÍA</v>
          </cell>
        </row>
        <row r="756">
          <cell r="A756" t="str">
            <v>SAN ANDRÉS DE SOTAVENTO</v>
          </cell>
        </row>
        <row r="757">
          <cell r="A757" t="str">
            <v>SAN ANDRÉS DE TUMACO</v>
          </cell>
        </row>
        <row r="758">
          <cell r="A758" t="str">
            <v>SAN ANTERO</v>
          </cell>
        </row>
        <row r="759">
          <cell r="A759" t="str">
            <v>SAN ANTONIO</v>
          </cell>
        </row>
        <row r="760">
          <cell r="A760" t="str">
            <v>SAN ANTONIO DEL TEQUENDAMA</v>
          </cell>
        </row>
        <row r="761">
          <cell r="A761" t="str">
            <v>SAN BENITO</v>
          </cell>
        </row>
        <row r="762">
          <cell r="A762" t="str">
            <v>SAN BENITO ABAD</v>
          </cell>
        </row>
        <row r="763">
          <cell r="A763" t="str">
            <v>SAN BERNARDO</v>
          </cell>
        </row>
        <row r="764">
          <cell r="A764" t="str">
            <v>SAN BERNARDO DEL VIENTO</v>
          </cell>
        </row>
        <row r="765">
          <cell r="A765" t="str">
            <v>SAN CALIXTO</v>
          </cell>
        </row>
        <row r="766">
          <cell r="A766" t="str">
            <v>SAN CARLOS</v>
          </cell>
        </row>
        <row r="767">
          <cell r="A767" t="str">
            <v>SAN CARLOS DE GUAROA</v>
          </cell>
        </row>
        <row r="768">
          <cell r="A768" t="str">
            <v>SAN CAYETANO</v>
          </cell>
        </row>
        <row r="769">
          <cell r="A769" t="str">
            <v>SAN CRISTÓBAL</v>
          </cell>
        </row>
        <row r="770">
          <cell r="A770" t="str">
            <v>SAN DIEGO</v>
          </cell>
        </row>
        <row r="771">
          <cell r="A771" t="str">
            <v>SAN EDUARDO</v>
          </cell>
        </row>
        <row r="772">
          <cell r="A772" t="str">
            <v>SAN ESTANISLAO</v>
          </cell>
        </row>
        <row r="773">
          <cell r="A773" t="str">
            <v>SAN FELIPE</v>
          </cell>
        </row>
        <row r="774">
          <cell r="A774" t="str">
            <v>SAN FERNANDO</v>
          </cell>
        </row>
        <row r="775">
          <cell r="A775" t="str">
            <v>SAN FRANCISCO</v>
          </cell>
        </row>
        <row r="776">
          <cell r="A776" t="str">
            <v>SAN GIL</v>
          </cell>
        </row>
        <row r="777">
          <cell r="A777" t="str">
            <v>SAN JACINTO</v>
          </cell>
        </row>
        <row r="778">
          <cell r="A778" t="str">
            <v>SAN JACINTO DEL CAUCA</v>
          </cell>
        </row>
        <row r="779">
          <cell r="A779" t="str">
            <v>SAN JERÓNIMO</v>
          </cell>
        </row>
        <row r="780">
          <cell r="A780" t="str">
            <v>SAN JOAQUÍN</v>
          </cell>
        </row>
        <row r="781">
          <cell r="A781" t="str">
            <v>SAN JOSÉ</v>
          </cell>
        </row>
        <row r="782">
          <cell r="A782" t="str">
            <v>SAN JOSÉ DE LA MONTAÑA</v>
          </cell>
        </row>
        <row r="783">
          <cell r="A783" t="str">
            <v>SAN JOSÉ DE MIRANDA</v>
          </cell>
        </row>
        <row r="784">
          <cell r="A784" t="str">
            <v>SAN JOSÉ DE PARE</v>
          </cell>
        </row>
        <row r="785">
          <cell r="A785" t="str">
            <v>SAN JOSÉ DE URÉ</v>
          </cell>
        </row>
        <row r="786">
          <cell r="A786" t="str">
            <v>SAN JOSÉ DEL FRAGUA</v>
          </cell>
        </row>
        <row r="787">
          <cell r="A787" t="str">
            <v>SAN JOSÉ DEL GUAVIARE</v>
          </cell>
        </row>
        <row r="788">
          <cell r="A788" t="str">
            <v>SAN JOSÉ DEL PALMAR</v>
          </cell>
        </row>
        <row r="789">
          <cell r="A789" t="str">
            <v>SAN JUAN DE ARAMA</v>
          </cell>
        </row>
        <row r="790">
          <cell r="A790" t="str">
            <v>SAN JUAN DE BETULIA</v>
          </cell>
        </row>
        <row r="791">
          <cell r="A791" t="str">
            <v>SAN JUAN DE RIOSECO</v>
          </cell>
        </row>
        <row r="792">
          <cell r="A792" t="str">
            <v>SAN JUAN DE URABÁ</v>
          </cell>
        </row>
        <row r="793">
          <cell r="A793" t="str">
            <v>SAN JUAN DEL CESAR</v>
          </cell>
        </row>
        <row r="794">
          <cell r="A794" t="str">
            <v>SAN JUAN NEPOMUCENO</v>
          </cell>
        </row>
        <row r="795">
          <cell r="A795" t="str">
            <v>SAN JUANITO</v>
          </cell>
        </row>
        <row r="796">
          <cell r="A796" t="str">
            <v>SAN LORENZO</v>
          </cell>
        </row>
        <row r="797">
          <cell r="A797" t="str">
            <v>SAN LUIS</v>
          </cell>
        </row>
        <row r="798">
          <cell r="A798" t="str">
            <v>SAN LUIS DE CUBARRAL</v>
          </cell>
        </row>
        <row r="799">
          <cell r="A799" t="str">
            <v>SAN LUIS DE GACENO</v>
          </cell>
        </row>
        <row r="800">
          <cell r="A800" t="str">
            <v>SAN LUIS DE PALENQUE</v>
          </cell>
        </row>
        <row r="801">
          <cell r="A801" t="str">
            <v>SAN LUIS DE SINCÉ</v>
          </cell>
        </row>
        <row r="802">
          <cell r="A802" t="str">
            <v>SAN MARCOS</v>
          </cell>
        </row>
        <row r="803">
          <cell r="A803" t="str">
            <v>SAN MARTÍN</v>
          </cell>
        </row>
        <row r="804">
          <cell r="A804" t="str">
            <v>SAN MARTÍN DE LOBA</v>
          </cell>
        </row>
        <row r="805">
          <cell r="A805" t="str">
            <v>SAN MATEO</v>
          </cell>
        </row>
        <row r="806">
          <cell r="A806" t="str">
            <v>SAN MIGUEL</v>
          </cell>
        </row>
        <row r="807">
          <cell r="A807" t="str">
            <v>SAN MIGUEL DE SEMA</v>
          </cell>
        </row>
        <row r="808">
          <cell r="A808" t="str">
            <v>SAN ONOFRE</v>
          </cell>
        </row>
        <row r="809">
          <cell r="A809" t="str">
            <v>SAN PABLO</v>
          </cell>
        </row>
        <row r="810">
          <cell r="A810" t="str">
            <v>SAN PABLO DE BORBUR</v>
          </cell>
        </row>
        <row r="811">
          <cell r="A811" t="str">
            <v>SAN PEDRO</v>
          </cell>
        </row>
        <row r="812">
          <cell r="A812" t="str">
            <v>SAN PEDRO DE CARTAGO</v>
          </cell>
        </row>
        <row r="813">
          <cell r="A813" t="str">
            <v>SAN PEDRO DE LOS MILAGROS</v>
          </cell>
        </row>
        <row r="814">
          <cell r="A814" t="str">
            <v>SAN PEDRO DE URABÁ</v>
          </cell>
        </row>
        <row r="815">
          <cell r="A815" t="str">
            <v>SAN PELAYO</v>
          </cell>
        </row>
        <row r="816">
          <cell r="A816" t="str">
            <v>SAN RAFAEL</v>
          </cell>
        </row>
        <row r="817">
          <cell r="A817" t="str">
            <v>SAN ROQUE</v>
          </cell>
        </row>
        <row r="818">
          <cell r="A818" t="str">
            <v>SAN SEBASTIÁN</v>
          </cell>
        </row>
        <row r="819">
          <cell r="A819" t="str">
            <v>SAN SEBASTIÁN DE BUENAVISTA</v>
          </cell>
        </row>
        <row r="820">
          <cell r="A820" t="str">
            <v>SAN SEBASTIÁN DE MARIQUITA</v>
          </cell>
        </row>
        <row r="821">
          <cell r="A821" t="str">
            <v>SAN VICENTE DE CHUCURÍ</v>
          </cell>
        </row>
        <row r="822">
          <cell r="A822" t="str">
            <v>SAN VICENTE DEL CAGUÁN</v>
          </cell>
        </row>
        <row r="823">
          <cell r="A823" t="str">
            <v>SAN VICENTE FERRER</v>
          </cell>
        </row>
        <row r="824">
          <cell r="A824" t="str">
            <v>SAN ZENÓN</v>
          </cell>
        </row>
        <row r="825">
          <cell r="A825" t="str">
            <v>SANDONÁ</v>
          </cell>
        </row>
        <row r="826">
          <cell r="A826" t="str">
            <v>SANTA ANA</v>
          </cell>
        </row>
        <row r="827">
          <cell r="A827" t="str">
            <v>SANTA BÁRBARA</v>
          </cell>
        </row>
        <row r="828">
          <cell r="A828" t="str">
            <v>SANTA BÁRBARA DE PINTO</v>
          </cell>
        </row>
        <row r="829">
          <cell r="A829" t="str">
            <v>SANTA CATALINA</v>
          </cell>
        </row>
        <row r="830">
          <cell r="A830" t="str">
            <v>SANTA FÉ DE ANTIOQUIA</v>
          </cell>
        </row>
        <row r="831">
          <cell r="A831" t="str">
            <v>SANTA HELENA DEL OPÓN</v>
          </cell>
        </row>
        <row r="832">
          <cell r="A832" t="str">
            <v>SANTA ISABEL</v>
          </cell>
        </row>
        <row r="833">
          <cell r="A833" t="str">
            <v>SANTA LUCÍA</v>
          </cell>
        </row>
        <row r="834">
          <cell r="A834" t="str">
            <v>SANTA MARÍA</v>
          </cell>
        </row>
        <row r="835">
          <cell r="A835" t="str">
            <v>SANTA MARTA</v>
          </cell>
        </row>
        <row r="836">
          <cell r="A836" t="str">
            <v>SANTA ROSA</v>
          </cell>
        </row>
        <row r="837">
          <cell r="A837" t="str">
            <v>SANTA ROSA DE CABAL</v>
          </cell>
        </row>
        <row r="838">
          <cell r="A838" t="str">
            <v>SANTA ROSA DE OSOS</v>
          </cell>
        </row>
        <row r="839">
          <cell r="A839" t="str">
            <v>SANTA ROSA DE VITERBO</v>
          </cell>
        </row>
        <row r="840">
          <cell r="A840" t="str">
            <v>SANTA ROSA DEL SUR</v>
          </cell>
        </row>
        <row r="841">
          <cell r="A841" t="str">
            <v>SANTA ROSALÍA</v>
          </cell>
        </row>
        <row r="842">
          <cell r="A842" t="str">
            <v>SANTA SOFÍA</v>
          </cell>
        </row>
        <row r="843">
          <cell r="A843" t="str">
            <v>SANTACRUZ</v>
          </cell>
        </row>
        <row r="844">
          <cell r="A844" t="str">
            <v>SANTANA</v>
          </cell>
        </row>
        <row r="845">
          <cell r="A845" t="str">
            <v>SANTANDER DE QUILICHAO</v>
          </cell>
        </row>
        <row r="846">
          <cell r="A846" t="str">
            <v>SANTIAGO</v>
          </cell>
        </row>
        <row r="847">
          <cell r="A847" t="str">
            <v>SANTIAGO DE TOLÚ</v>
          </cell>
        </row>
        <row r="848">
          <cell r="A848" t="str">
            <v>SANTO DOMINGO</v>
          </cell>
        </row>
        <row r="849">
          <cell r="A849" t="str">
            <v>SANTO TOMÁS</v>
          </cell>
        </row>
        <row r="850">
          <cell r="A850" t="str">
            <v>SANTUARIO</v>
          </cell>
        </row>
        <row r="851">
          <cell r="A851" t="str">
            <v>SAPUYES</v>
          </cell>
        </row>
        <row r="852">
          <cell r="A852" t="str">
            <v>SARAVENA</v>
          </cell>
        </row>
        <row r="853">
          <cell r="A853" t="str">
            <v>SARDINATA</v>
          </cell>
        </row>
        <row r="854">
          <cell r="A854" t="str">
            <v>SASAIMA</v>
          </cell>
        </row>
        <row r="855">
          <cell r="A855" t="str">
            <v>SATIVANORTE</v>
          </cell>
        </row>
        <row r="856">
          <cell r="A856" t="str">
            <v>SATIVASUR</v>
          </cell>
        </row>
        <row r="857">
          <cell r="A857" t="str">
            <v>SEGOVIA</v>
          </cell>
        </row>
        <row r="858">
          <cell r="A858" t="str">
            <v>SESQUILÉ</v>
          </cell>
        </row>
        <row r="859">
          <cell r="A859" t="str">
            <v>SEVILLA</v>
          </cell>
        </row>
        <row r="860">
          <cell r="A860" t="str">
            <v>SIACHOQUE</v>
          </cell>
        </row>
        <row r="861">
          <cell r="A861" t="str">
            <v>SIBATÉ</v>
          </cell>
        </row>
        <row r="862">
          <cell r="A862" t="str">
            <v>SIBUNDOY</v>
          </cell>
        </row>
        <row r="863">
          <cell r="A863" t="str">
            <v>SILOS</v>
          </cell>
        </row>
        <row r="864">
          <cell r="A864" t="str">
            <v>SILVANIA</v>
          </cell>
        </row>
        <row r="865">
          <cell r="A865" t="str">
            <v>SILVIA</v>
          </cell>
        </row>
        <row r="866">
          <cell r="A866" t="str">
            <v>SIMACOTA</v>
          </cell>
        </row>
        <row r="867">
          <cell r="A867" t="str">
            <v>SIMIJACA</v>
          </cell>
        </row>
        <row r="868">
          <cell r="A868" t="str">
            <v>SIMITÍ</v>
          </cell>
        </row>
        <row r="869">
          <cell r="A869" t="str">
            <v>SINCELEJO</v>
          </cell>
        </row>
        <row r="870">
          <cell r="A870" t="str">
            <v>SIPÍ</v>
          </cell>
        </row>
        <row r="871">
          <cell r="A871" t="str">
            <v>SITIONUEVO</v>
          </cell>
        </row>
        <row r="872">
          <cell r="A872" t="str">
            <v>SOACHA</v>
          </cell>
        </row>
        <row r="873">
          <cell r="A873" t="str">
            <v>SOATÁ</v>
          </cell>
        </row>
        <row r="874">
          <cell r="A874" t="str">
            <v>SOCHA</v>
          </cell>
        </row>
        <row r="875">
          <cell r="A875" t="str">
            <v>SOCORRO</v>
          </cell>
        </row>
        <row r="876">
          <cell r="A876" t="str">
            <v>SOCOTÁ</v>
          </cell>
        </row>
        <row r="877">
          <cell r="A877" t="str">
            <v>SOGAMOSO</v>
          </cell>
        </row>
        <row r="878">
          <cell r="A878" t="str">
            <v>SOLANO</v>
          </cell>
        </row>
        <row r="879">
          <cell r="A879" t="str">
            <v>SOLEDAD</v>
          </cell>
        </row>
        <row r="880">
          <cell r="A880" t="str">
            <v>SOLITA</v>
          </cell>
        </row>
        <row r="881">
          <cell r="A881" t="str">
            <v>SOMONDOCO</v>
          </cell>
        </row>
        <row r="882">
          <cell r="A882" t="str">
            <v>SONSÓN</v>
          </cell>
        </row>
        <row r="883">
          <cell r="A883" t="str">
            <v>SOPETRÁN</v>
          </cell>
        </row>
        <row r="884">
          <cell r="A884" t="str">
            <v>SOPLAVIENTO</v>
          </cell>
        </row>
        <row r="885">
          <cell r="A885" t="str">
            <v>SOPÓ</v>
          </cell>
        </row>
        <row r="886">
          <cell r="A886" t="str">
            <v>SORA</v>
          </cell>
        </row>
        <row r="887">
          <cell r="A887" t="str">
            <v>SORACÁ</v>
          </cell>
        </row>
        <row r="888">
          <cell r="A888" t="str">
            <v>SOTAQUIRÁ</v>
          </cell>
        </row>
        <row r="889">
          <cell r="A889" t="str">
            <v>SOTARA</v>
          </cell>
        </row>
        <row r="890">
          <cell r="A890" t="str">
            <v>SUAITA</v>
          </cell>
        </row>
        <row r="891">
          <cell r="A891" t="str">
            <v>SUAN</v>
          </cell>
        </row>
        <row r="892">
          <cell r="A892" t="str">
            <v>SUÁREZ</v>
          </cell>
        </row>
        <row r="893">
          <cell r="A893" t="str">
            <v>SUAZA</v>
          </cell>
        </row>
        <row r="894">
          <cell r="A894" t="str">
            <v>SUBACHOQUE</v>
          </cell>
        </row>
        <row r="895">
          <cell r="A895" t="str">
            <v>SUCRE</v>
          </cell>
        </row>
        <row r="896">
          <cell r="A896" t="str">
            <v>SUESCA</v>
          </cell>
        </row>
        <row r="897">
          <cell r="A897" t="str">
            <v>SUPATÁ</v>
          </cell>
        </row>
        <row r="898">
          <cell r="A898" t="str">
            <v>SUPÍA</v>
          </cell>
        </row>
        <row r="899">
          <cell r="A899" t="str">
            <v>SURATÁ</v>
          </cell>
        </row>
        <row r="900">
          <cell r="A900" t="str">
            <v>SUSA</v>
          </cell>
        </row>
        <row r="901">
          <cell r="A901" t="str">
            <v>SUSACÓN</v>
          </cell>
        </row>
        <row r="902">
          <cell r="A902" t="str">
            <v>SUTAMARCHÁN</v>
          </cell>
        </row>
        <row r="903">
          <cell r="A903" t="str">
            <v>SUTATAUSA</v>
          </cell>
        </row>
        <row r="904">
          <cell r="A904" t="str">
            <v>SUTATENZA</v>
          </cell>
        </row>
        <row r="905">
          <cell r="A905" t="str">
            <v>TABIO</v>
          </cell>
        </row>
        <row r="906">
          <cell r="A906" t="str">
            <v>TADÓ</v>
          </cell>
        </row>
        <row r="907">
          <cell r="A907" t="str">
            <v>TALAIGUA NUEVO</v>
          </cell>
        </row>
        <row r="908">
          <cell r="A908" t="str">
            <v>TAMALAMEQUE</v>
          </cell>
        </row>
        <row r="909">
          <cell r="A909" t="str">
            <v>TÁMARA</v>
          </cell>
        </row>
        <row r="910">
          <cell r="A910" t="str">
            <v>TAME</v>
          </cell>
        </row>
        <row r="911">
          <cell r="A911" t="str">
            <v>TÁMESIS</v>
          </cell>
        </row>
        <row r="912">
          <cell r="A912" t="str">
            <v>TAMINANGO</v>
          </cell>
        </row>
        <row r="913">
          <cell r="A913" t="str">
            <v>TANGUA</v>
          </cell>
        </row>
        <row r="914">
          <cell r="A914" t="str">
            <v>TARAIRA</v>
          </cell>
        </row>
        <row r="915">
          <cell r="A915" t="str">
            <v>TARAPACÁ</v>
          </cell>
        </row>
        <row r="916">
          <cell r="A916" t="str">
            <v>TARAZÁ</v>
          </cell>
        </row>
        <row r="917">
          <cell r="A917" t="str">
            <v>TARQUI</v>
          </cell>
        </row>
        <row r="918">
          <cell r="A918" t="str">
            <v>TARSO</v>
          </cell>
        </row>
        <row r="919">
          <cell r="A919" t="str">
            <v>TASCO</v>
          </cell>
        </row>
        <row r="920">
          <cell r="A920" t="str">
            <v>TAURAMENA</v>
          </cell>
        </row>
        <row r="921">
          <cell r="A921" t="str">
            <v>TAUSA</v>
          </cell>
        </row>
        <row r="922">
          <cell r="A922" t="str">
            <v>TELLO</v>
          </cell>
        </row>
        <row r="923">
          <cell r="A923" t="str">
            <v>TENA</v>
          </cell>
        </row>
        <row r="924">
          <cell r="A924" t="str">
            <v>TENERIFE</v>
          </cell>
        </row>
        <row r="925">
          <cell r="A925" t="str">
            <v>TENJO</v>
          </cell>
        </row>
        <row r="926">
          <cell r="A926" t="str">
            <v>TENZA</v>
          </cell>
        </row>
        <row r="927">
          <cell r="A927" t="str">
            <v>TEORAMA</v>
          </cell>
        </row>
        <row r="928">
          <cell r="A928" t="str">
            <v>TERUEL</v>
          </cell>
        </row>
        <row r="929">
          <cell r="A929" t="str">
            <v>TESALIA</v>
          </cell>
        </row>
        <row r="930">
          <cell r="A930" t="str">
            <v>TIBACUY</v>
          </cell>
        </row>
        <row r="931">
          <cell r="A931" t="str">
            <v>TIBANÁ</v>
          </cell>
        </row>
        <row r="932">
          <cell r="A932" t="str">
            <v>TIBASOSA</v>
          </cell>
        </row>
        <row r="933">
          <cell r="A933" t="str">
            <v>TIBIRITA</v>
          </cell>
        </row>
        <row r="934">
          <cell r="A934" t="str">
            <v>TIBÚ</v>
          </cell>
        </row>
        <row r="935">
          <cell r="A935" t="str">
            <v>TIERRALTA</v>
          </cell>
        </row>
        <row r="936">
          <cell r="A936" t="str">
            <v>TIMANÁ</v>
          </cell>
        </row>
        <row r="937">
          <cell r="A937" t="str">
            <v>TIMBÍO</v>
          </cell>
        </row>
        <row r="938">
          <cell r="A938" t="str">
            <v>TIMBIQUÍ</v>
          </cell>
        </row>
        <row r="939">
          <cell r="A939" t="str">
            <v>TINJACÁ</v>
          </cell>
        </row>
        <row r="940">
          <cell r="A940" t="str">
            <v>TIPACOQUE</v>
          </cell>
        </row>
        <row r="941">
          <cell r="A941" t="str">
            <v>TIQUISIO</v>
          </cell>
        </row>
        <row r="942">
          <cell r="A942" t="str">
            <v>TITIRIBÍ</v>
          </cell>
        </row>
        <row r="943">
          <cell r="A943" t="str">
            <v>TOCA</v>
          </cell>
        </row>
        <row r="944">
          <cell r="A944" t="str">
            <v>TOCAIMA</v>
          </cell>
        </row>
        <row r="945">
          <cell r="A945" t="str">
            <v>TOCANCIPÁ</v>
          </cell>
        </row>
        <row r="946">
          <cell r="A946" t="str">
            <v>TOGÜÍ</v>
          </cell>
        </row>
        <row r="947">
          <cell r="A947" t="str">
            <v>TOLEDO</v>
          </cell>
        </row>
        <row r="948">
          <cell r="A948" t="str">
            <v>TOLÚ VIEJO</v>
          </cell>
        </row>
        <row r="949">
          <cell r="A949" t="str">
            <v>TONA</v>
          </cell>
        </row>
        <row r="950">
          <cell r="A950" t="str">
            <v>TÓPAGA</v>
          </cell>
        </row>
        <row r="951">
          <cell r="A951" t="str">
            <v>TOPAIPÍ</v>
          </cell>
        </row>
        <row r="952">
          <cell r="A952" t="str">
            <v>TORIBÍO</v>
          </cell>
        </row>
        <row r="953">
          <cell r="A953" t="str">
            <v>TORO</v>
          </cell>
        </row>
        <row r="954">
          <cell r="A954" t="str">
            <v>TOTA</v>
          </cell>
        </row>
        <row r="955">
          <cell r="A955" t="str">
            <v>TOTORÓ</v>
          </cell>
        </row>
        <row r="956">
          <cell r="A956" t="str">
            <v>TRINIDAD</v>
          </cell>
        </row>
        <row r="957">
          <cell r="A957" t="str">
            <v>TRUJILLO</v>
          </cell>
        </row>
        <row r="958">
          <cell r="A958" t="str">
            <v>TUBARÁ</v>
          </cell>
        </row>
        <row r="959">
          <cell r="A959" t="str">
            <v>TUCHÍN</v>
          </cell>
        </row>
        <row r="960">
          <cell r="A960" t="str">
            <v>TULUÁ</v>
          </cell>
        </row>
        <row r="961">
          <cell r="A961" t="str">
            <v>TUNJA</v>
          </cell>
        </row>
        <row r="962">
          <cell r="A962" t="str">
            <v>TUNUNGUÁ</v>
          </cell>
        </row>
        <row r="963">
          <cell r="A963" t="str">
            <v>TÚQUERRES</v>
          </cell>
        </row>
        <row r="964">
          <cell r="A964" t="str">
            <v>TURBACO</v>
          </cell>
        </row>
        <row r="965">
          <cell r="A965" t="str">
            <v>TURBANÁ</v>
          </cell>
        </row>
        <row r="966">
          <cell r="A966" t="str">
            <v>TURBO</v>
          </cell>
        </row>
        <row r="967">
          <cell r="A967" t="str">
            <v>TURMEQUÉ</v>
          </cell>
        </row>
        <row r="968">
          <cell r="A968" t="str">
            <v>TUTA</v>
          </cell>
        </row>
        <row r="969">
          <cell r="A969" t="str">
            <v>TUTAZÁ</v>
          </cell>
        </row>
        <row r="970">
          <cell r="A970" t="str">
            <v>UBALÁ</v>
          </cell>
        </row>
        <row r="971">
          <cell r="A971" t="str">
            <v>UBAQUE</v>
          </cell>
        </row>
        <row r="972">
          <cell r="A972" t="str">
            <v>ULLOA</v>
          </cell>
        </row>
        <row r="973">
          <cell r="A973" t="str">
            <v>ÚMBITA</v>
          </cell>
        </row>
        <row r="974">
          <cell r="A974" t="str">
            <v>UNE</v>
          </cell>
        </row>
        <row r="975">
          <cell r="A975" t="str">
            <v>UNGUÍA</v>
          </cell>
        </row>
        <row r="976">
          <cell r="A976" t="str">
            <v>UNIÓN PANAMERICANA</v>
          </cell>
        </row>
        <row r="977">
          <cell r="A977" t="str">
            <v>URAMITA</v>
          </cell>
        </row>
        <row r="978">
          <cell r="A978" t="str">
            <v>URIBE</v>
          </cell>
        </row>
        <row r="979">
          <cell r="A979" t="str">
            <v>URIBIA</v>
          </cell>
        </row>
        <row r="980">
          <cell r="A980" t="str">
            <v>URRAO</v>
          </cell>
        </row>
        <row r="981">
          <cell r="A981" t="str">
            <v>URUMITA</v>
          </cell>
        </row>
        <row r="982">
          <cell r="A982" t="str">
            <v>USIACURÍ</v>
          </cell>
        </row>
        <row r="983">
          <cell r="A983" t="str">
            <v>ÚTICA</v>
          </cell>
        </row>
        <row r="984">
          <cell r="A984" t="str">
            <v>VALDIVIA</v>
          </cell>
        </row>
        <row r="985">
          <cell r="A985" t="str">
            <v>VALENCIA</v>
          </cell>
        </row>
        <row r="986">
          <cell r="A986" t="str">
            <v>VALLE DE SAN JOSÉ</v>
          </cell>
        </row>
        <row r="987">
          <cell r="A987" t="str">
            <v>VALLE DE SAN JUAN</v>
          </cell>
        </row>
        <row r="988">
          <cell r="A988" t="str">
            <v>VALLE DEL GUAMUEZ</v>
          </cell>
        </row>
        <row r="989">
          <cell r="A989" t="str">
            <v>VALLEDUPAR</v>
          </cell>
        </row>
        <row r="990">
          <cell r="A990" t="str">
            <v>VALPARAÍSO</v>
          </cell>
        </row>
        <row r="991">
          <cell r="A991" t="str">
            <v>VEGACHÍ</v>
          </cell>
        </row>
        <row r="992">
          <cell r="A992" t="str">
            <v>VÉLEZ</v>
          </cell>
        </row>
        <row r="993">
          <cell r="A993" t="str">
            <v>VENADILLO</v>
          </cell>
        </row>
        <row r="994">
          <cell r="A994" t="str">
            <v>VENECIA</v>
          </cell>
        </row>
        <row r="995">
          <cell r="A995" t="str">
            <v>VENTAQUEMADA</v>
          </cell>
        </row>
        <row r="996">
          <cell r="A996" t="str">
            <v>VERGARA</v>
          </cell>
        </row>
        <row r="997">
          <cell r="A997" t="str">
            <v>VERSALLES</v>
          </cell>
        </row>
        <row r="998">
          <cell r="A998" t="str">
            <v>VETAS</v>
          </cell>
        </row>
        <row r="999">
          <cell r="A999" t="str">
            <v>VIANÍ</v>
          </cell>
        </row>
        <row r="1000">
          <cell r="A1000" t="str">
            <v>VICTORIA</v>
          </cell>
        </row>
        <row r="1001">
          <cell r="A1001" t="str">
            <v>VIGÍA DEL FUERTE</v>
          </cell>
        </row>
        <row r="1002">
          <cell r="A1002" t="str">
            <v>VIJES</v>
          </cell>
        </row>
        <row r="1003">
          <cell r="A1003" t="str">
            <v>VILLA CARO</v>
          </cell>
        </row>
        <row r="1004">
          <cell r="A1004" t="str">
            <v>VILLA DE LEYVA</v>
          </cell>
        </row>
        <row r="1005">
          <cell r="A1005" t="str">
            <v>VILLA DE SAN DIEGO DE UBATÉ</v>
          </cell>
        </row>
        <row r="1006">
          <cell r="A1006" t="str">
            <v>VILLA DEL ROSARIO</v>
          </cell>
        </row>
        <row r="1007">
          <cell r="A1007" t="str">
            <v>VILLA RICA</v>
          </cell>
        </row>
        <row r="1008">
          <cell r="A1008" t="str">
            <v>VILLAGARZÓN</v>
          </cell>
        </row>
        <row r="1009">
          <cell r="A1009" t="str">
            <v>VILLAGÓMEZ</v>
          </cell>
        </row>
        <row r="1010">
          <cell r="A1010" t="str">
            <v>VILLAHERMOSA</v>
          </cell>
        </row>
        <row r="1011">
          <cell r="A1011" t="str">
            <v>VILLAMARÍA</v>
          </cell>
        </row>
        <row r="1012">
          <cell r="A1012" t="str">
            <v>VILLANUEVA</v>
          </cell>
        </row>
        <row r="1013">
          <cell r="A1013" t="str">
            <v>VILLAPINZÓN</v>
          </cell>
        </row>
        <row r="1014">
          <cell r="A1014" t="str">
            <v>VILLARRICA</v>
          </cell>
        </row>
        <row r="1015">
          <cell r="A1015" t="str">
            <v>VILLAVICENCIO</v>
          </cell>
        </row>
        <row r="1016">
          <cell r="A1016" t="str">
            <v>VILLAVIEJA</v>
          </cell>
        </row>
        <row r="1017">
          <cell r="A1017" t="str">
            <v>VILLETA</v>
          </cell>
        </row>
        <row r="1018">
          <cell r="A1018" t="str">
            <v>VIOTÁ</v>
          </cell>
        </row>
        <row r="1019">
          <cell r="A1019" t="str">
            <v>VIRACACHÁ</v>
          </cell>
        </row>
        <row r="1020">
          <cell r="A1020" t="str">
            <v>VISTAHERMOSA</v>
          </cell>
        </row>
        <row r="1021">
          <cell r="A1021" t="str">
            <v>VITERBO</v>
          </cell>
        </row>
        <row r="1022">
          <cell r="A1022" t="str">
            <v>YACOPÍ</v>
          </cell>
        </row>
        <row r="1023">
          <cell r="A1023" t="str">
            <v>YACUANQUER</v>
          </cell>
        </row>
        <row r="1024">
          <cell r="A1024" t="str">
            <v>YAGUARÁ</v>
          </cell>
        </row>
        <row r="1025">
          <cell r="A1025" t="str">
            <v>YALÍ</v>
          </cell>
        </row>
        <row r="1026">
          <cell r="A1026" t="str">
            <v>YARUMAL</v>
          </cell>
        </row>
        <row r="1027">
          <cell r="A1027" t="str">
            <v>YAVARATÉ</v>
          </cell>
        </row>
        <row r="1028">
          <cell r="A1028" t="str">
            <v>YOLOMBÓ</v>
          </cell>
        </row>
        <row r="1029">
          <cell r="A1029" t="str">
            <v>YONDÓ</v>
          </cell>
        </row>
        <row r="1030">
          <cell r="A1030" t="str">
            <v>YOPAL</v>
          </cell>
        </row>
        <row r="1031">
          <cell r="A1031" t="str">
            <v>YOTOCO</v>
          </cell>
        </row>
        <row r="1032">
          <cell r="A1032" t="str">
            <v>YUMBO</v>
          </cell>
        </row>
        <row r="1033">
          <cell r="A1033" t="str">
            <v>ZAMBRANO</v>
          </cell>
        </row>
        <row r="1034">
          <cell r="A1034" t="str">
            <v>ZAPATOCA</v>
          </cell>
        </row>
        <row r="1035">
          <cell r="A1035" t="str">
            <v>ZAPAYÁN</v>
          </cell>
        </row>
        <row r="1036">
          <cell r="A1036" t="str">
            <v>ZARAGOZA</v>
          </cell>
        </row>
        <row r="1037">
          <cell r="A1037" t="str">
            <v>ZARZAL</v>
          </cell>
        </row>
        <row r="1038">
          <cell r="A1038" t="str">
            <v>ZETAQUIRA</v>
          </cell>
        </row>
        <row r="1039">
          <cell r="A1039" t="str">
            <v>ZIPACÓN</v>
          </cell>
        </row>
        <row r="1040">
          <cell r="A1040" t="str">
            <v>ZIPAQUIRÁ</v>
          </cell>
        </row>
        <row r="1041">
          <cell r="A1041" t="str">
            <v>ZONA BANANERA</v>
          </cell>
        </row>
        <row r="1042">
          <cell r="A1042" t="str">
            <v>TODOS</v>
          </cell>
        </row>
      </sheetData>
      <sheetData sheetId="41">
        <row r="2">
          <cell r="A2" t="str">
            <v>ECONOMIA</v>
          </cell>
        </row>
      </sheetData>
      <sheetData sheetId="42">
        <row r="2">
          <cell r="A2" t="str">
            <v>Director Asuntos Marinos Costeros y Recursos Acuáticos</v>
          </cell>
        </row>
        <row r="3">
          <cell r="A3" t="str">
            <v>Director Cambio Climático</v>
          </cell>
        </row>
        <row r="4">
          <cell r="A4" t="str">
            <v>Director de Asuntos Ambientales Sectorial y Urbana</v>
          </cell>
        </row>
        <row r="5">
          <cell r="A5" t="str">
            <v>Director de Bosques, Biodiversidad y Servicios Eco Sistémicos</v>
          </cell>
        </row>
        <row r="6">
          <cell r="A6" t="str">
            <v>Director General de Ordenamiento Ambiental Territorial</v>
          </cell>
        </row>
        <row r="7">
          <cell r="A7" t="str">
            <v>Director de Gestión Integral del Recurso Hídrico</v>
          </cell>
        </row>
        <row r="8">
          <cell r="A8" t="str">
            <v>Jefe Oficina Asesora de Planeación</v>
          </cell>
        </row>
        <row r="9">
          <cell r="A9" t="str">
            <v xml:space="preserve">Jefe Oficina Asesora Jurídica 
</v>
          </cell>
        </row>
        <row r="10">
          <cell r="A10" t="str">
            <v>Jefe Oficina de Asuntos Internacionales</v>
          </cell>
        </row>
        <row r="11">
          <cell r="A11" t="str">
            <v>Coordinador Grupo de Comunicaciones</v>
          </cell>
        </row>
        <row r="12">
          <cell r="A12" t="str">
            <v>Jefe Oficina de Control Interno</v>
          </cell>
        </row>
        <row r="13">
          <cell r="A13" t="str">
            <v>Jefe Oficina Negocios Verdes y Sostenibles</v>
          </cell>
        </row>
        <row r="14">
          <cell r="A14" t="str">
            <v>Secretaria (o )  General</v>
          </cell>
        </row>
        <row r="15">
          <cell r="A15" t="str">
            <v>Jefe Oficina Tecnologías de Información y Comunicación</v>
          </cell>
        </row>
        <row r="16">
          <cell r="A16" t="str">
            <v>Viceministro ( a )</v>
          </cell>
        </row>
        <row r="17">
          <cell r="A17" t="str">
            <v>Subdirector de Educación y Participación</v>
          </cell>
        </row>
        <row r="18">
          <cell r="A18" t="str">
            <v>Subdirector Administrativo y Financiero</v>
          </cell>
        </row>
        <row r="19">
          <cell r="A19">
            <v>0</v>
          </cell>
        </row>
        <row r="20">
          <cell r="A20">
            <v>0</v>
          </cell>
        </row>
        <row r="21">
          <cell r="A21">
            <v>0</v>
          </cell>
        </row>
        <row r="22">
          <cell r="A22">
            <v>0</v>
          </cell>
        </row>
        <row r="23">
          <cell r="A23">
            <v>0</v>
          </cell>
        </row>
      </sheetData>
      <sheetData sheetId="4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
      <sheetName val="CLASIFICADORES"/>
      <sheetName val="PROGRAMACION"/>
      <sheetName val="MUNICIPIO"/>
      <sheetName val="DEPARTAMENTO"/>
      <sheetName val="REGION"/>
      <sheetName val="GENERO"/>
      <sheetName val="GRUPO_POB"/>
      <sheetName val="FTE_ETN"/>
      <sheetName val="GRUPO_ETN"/>
      <sheetName val="OCDE"/>
      <sheetName val="POL_AMB"/>
      <sheetName val="CONTROL MIN"/>
      <sheetName val="MET ETN"/>
      <sheetName val="REGIONAL"/>
      <sheetName val="SINERGIA"/>
      <sheetName val="COMPROMIS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SI APLICA</v>
          </cell>
        </row>
        <row r="2">
          <cell r="A2" t="str">
            <v>NO APLICA</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Objetivo Nacional"/>
      <sheetName val="Estrategia Nacional"/>
      <sheetName val="Objetivo Sectorial"/>
      <sheetName val="Estrategia Sectorial"/>
      <sheetName val="Linea de Gestion"/>
      <sheetName val="Proceso"/>
      <sheetName val="Peso"/>
      <sheetName val="Unidad de Medida"/>
      <sheetName val="Fuente Financiación"/>
      <sheetName val="EDUCACION Y PART V2"/>
      <sheetName val="CONSOLIDADO PPTO 2017"/>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15.Julio.20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Director Asuntos Marinos Costeros y Recursos Acuáticos</v>
          </cell>
        </row>
        <row r="3">
          <cell r="A3" t="str">
            <v>Director Cambio Climático</v>
          </cell>
        </row>
        <row r="4">
          <cell r="A4" t="str">
            <v>Director de Asuntos Ambientales Sectorial y Urbana</v>
          </cell>
        </row>
        <row r="5">
          <cell r="A5" t="str">
            <v>Director de Bosques, Biodiversidad y Servicios Eco Sistémicos</v>
          </cell>
        </row>
        <row r="6">
          <cell r="A6" t="str">
            <v>Director General de Ordenamiento Ambiental Territorial</v>
          </cell>
        </row>
        <row r="7">
          <cell r="A7" t="str">
            <v>Director de Gestión Integral del Recurso Hídrico</v>
          </cell>
        </row>
        <row r="8">
          <cell r="A8" t="str">
            <v>Jefe Oficina Asesora de Planeación</v>
          </cell>
        </row>
        <row r="9">
          <cell r="A9" t="str">
            <v xml:space="preserve">Jefe Oficina Asesora Jurídica 
</v>
          </cell>
        </row>
        <row r="10">
          <cell r="A10" t="str">
            <v>Jefe Oficina de Asuntos Internacionales</v>
          </cell>
        </row>
        <row r="11">
          <cell r="A11" t="str">
            <v>Coordinador Grupo de Comunicaciones</v>
          </cell>
        </row>
        <row r="12">
          <cell r="A12" t="str">
            <v>Jefe Oficina de Control Interno</v>
          </cell>
        </row>
        <row r="13">
          <cell r="A13" t="str">
            <v>Jefe Oficina Negocios Verdes y Sostenibles</v>
          </cell>
        </row>
        <row r="14">
          <cell r="A14" t="str">
            <v>Secretaria (o )  General</v>
          </cell>
        </row>
        <row r="15">
          <cell r="A15" t="str">
            <v>Jefe Oficina Tecnologías de Información y Comunicación</v>
          </cell>
        </row>
        <row r="16">
          <cell r="A16" t="str">
            <v>Viceministro ( a )</v>
          </cell>
        </row>
        <row r="17">
          <cell r="A17" t="str">
            <v>Subdirector de Educación y Participación</v>
          </cell>
        </row>
        <row r="18">
          <cell r="A18" t="str">
            <v>Subdirector Administrativo y Financiero</v>
          </cell>
        </row>
        <row r="19">
          <cell r="A19">
            <v>0</v>
          </cell>
        </row>
        <row r="20">
          <cell r="A20">
            <v>0</v>
          </cell>
        </row>
        <row r="21">
          <cell r="A21">
            <v>0</v>
          </cell>
        </row>
        <row r="22">
          <cell r="A22">
            <v>0</v>
          </cell>
        </row>
        <row r="23">
          <cell r="A23">
            <v>0</v>
          </cell>
        </row>
      </sheetData>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BOSQUES V2"/>
      <sheetName val="DGOAT V2"/>
      <sheetName val="TECNOLOGIAS V2"/>
      <sheetName val="Planeacion 2017 v2"/>
      <sheetName val="D.RECURSO HIDRICO V2"/>
      <sheetName val="Viceministerio V2 "/>
      <sheetName val="ASUNTOS INTERNACIONALES V2 "/>
      <sheetName val="DAMCRA V2"/>
      <sheetName val="D.CAMBIO CLIMATICO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SECRETARIA GRAL V2"/>
      <sheetName val="EDUCACION Y PART V2"/>
      <sheetName val="JURIDICA V2"/>
      <sheetName val="NEGOCIOS VERDES V2"/>
      <sheetName val="DAASU V2"/>
      <sheetName val="CONTROL INTERNO V2"/>
      <sheetName val="COMUNICACIONES V2"/>
      <sheetName val="CONSOLIDADO PPTO 2017"/>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15.Julio.20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2">
          <cell r="A2" t="str">
            <v>Director Asuntos Marinos Costeros y Recursos Acuáticos</v>
          </cell>
        </row>
        <row r="3">
          <cell r="A3" t="str">
            <v>Director Cambio Climático</v>
          </cell>
        </row>
        <row r="4">
          <cell r="A4" t="str">
            <v>Director de Asuntos Ambientales Sectorial y Urbana</v>
          </cell>
        </row>
        <row r="5">
          <cell r="A5" t="str">
            <v>Director de Bosques, Biodiversidad y Servicios Eco Sistémicos</v>
          </cell>
        </row>
        <row r="6">
          <cell r="A6" t="str">
            <v>Director General de Ordenamiento Ambiental Territorial</v>
          </cell>
        </row>
        <row r="7">
          <cell r="A7" t="str">
            <v>Director de Gestión Integral del Recurso Hídrico</v>
          </cell>
        </row>
        <row r="8">
          <cell r="A8" t="str">
            <v>Jefe Oficina Asesora de Planeación</v>
          </cell>
        </row>
        <row r="9">
          <cell r="A9" t="str">
            <v xml:space="preserve">Jefe Oficina Asesora Jurídica 
</v>
          </cell>
        </row>
        <row r="10">
          <cell r="A10" t="str">
            <v>Jefe Oficina de Asuntos Internacionales</v>
          </cell>
        </row>
        <row r="11">
          <cell r="A11" t="str">
            <v>Coordinador Grupo de Comunicaciones</v>
          </cell>
        </row>
        <row r="12">
          <cell r="A12" t="str">
            <v>Jefe Oficina de Control Interno</v>
          </cell>
        </row>
        <row r="13">
          <cell r="A13" t="str">
            <v>Jefe Oficina Negocios Verdes y Sostenibles</v>
          </cell>
        </row>
        <row r="14">
          <cell r="A14" t="str">
            <v>Secretaria (o )  General</v>
          </cell>
        </row>
        <row r="15">
          <cell r="A15" t="str">
            <v>Jefe Oficina Tecnologías de Información y Comunicación</v>
          </cell>
        </row>
        <row r="16">
          <cell r="A16" t="str">
            <v>Viceministro ( a )</v>
          </cell>
        </row>
        <row r="17">
          <cell r="A17" t="str">
            <v>Subdirector de Educación y Participación</v>
          </cell>
        </row>
        <row r="18">
          <cell r="A18" t="str">
            <v>Subdirector Administrativo y Financiero</v>
          </cell>
        </row>
        <row r="19">
          <cell r="A19">
            <v>0</v>
          </cell>
        </row>
        <row r="20">
          <cell r="A20">
            <v>0</v>
          </cell>
        </row>
        <row r="21">
          <cell r="A21">
            <v>0</v>
          </cell>
        </row>
        <row r="22">
          <cell r="A22">
            <v>0</v>
          </cell>
        </row>
        <row r="23">
          <cell r="A23">
            <v>0</v>
          </cell>
        </row>
      </sheetData>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VICEMINISTERIO 2017"/>
      <sheetName val="BOSQUES"/>
      <sheetName val="DAMCRA"/>
      <sheetName val="RECURSO HIDRICO"/>
      <sheetName val="DAASU"/>
      <sheetName val="CAMBIO CLIMATICO"/>
      <sheetName val="NEGOCIOS VERDES"/>
      <sheetName val="DGOAT"/>
      <sheetName val="SUB EDUC Y PART"/>
      <sheetName val="TECNOLOGIAS"/>
      <sheetName val="SEC GRAL "/>
      <sheetName val="JURIDICA"/>
      <sheetName val="CONTROL INTERNO"/>
      <sheetName val="COMUNICACIONES"/>
      <sheetName val="PLANEACION"/>
      <sheetName val="OF ASUNTOS INTERNALES"/>
      <sheetName val="CONSOLIDADO PPTAL 2017"/>
      <sheetName val="Objetivo Nacional"/>
      <sheetName val="Estrategia Nacional"/>
      <sheetName val="Objetivo Sectorial"/>
      <sheetName val="Estrategia Sectorial"/>
      <sheetName val="Linea de Gestion"/>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s>
    <sheetDataSet>
      <sheetData sheetId="0">
        <row r="18">
          <cell r="Q18">
            <v>126000000</v>
          </cell>
        </row>
      </sheetData>
      <sheetData sheetId="1">
        <row r="47">
          <cell r="Q47">
            <v>6580000000</v>
          </cell>
          <cell r="S47">
            <v>808000000</v>
          </cell>
          <cell r="T47">
            <v>639000000</v>
          </cell>
        </row>
      </sheetData>
      <sheetData sheetId="2">
        <row r="45">
          <cell r="Q45">
            <v>4750000000</v>
          </cell>
        </row>
      </sheetData>
      <sheetData sheetId="3">
        <row r="40">
          <cell r="Q40">
            <v>4787999999.7600002</v>
          </cell>
        </row>
      </sheetData>
      <sheetData sheetId="4">
        <row r="97">
          <cell r="R97">
            <v>5755000000</v>
          </cell>
          <cell r="S97">
            <v>2144000000</v>
          </cell>
        </row>
      </sheetData>
      <sheetData sheetId="5">
        <row r="34">
          <cell r="Q34">
            <v>4747000000</v>
          </cell>
        </row>
      </sheetData>
      <sheetData sheetId="6">
        <row r="34">
          <cell r="Q34">
            <v>1559000000</v>
          </cell>
        </row>
      </sheetData>
      <sheetData sheetId="7">
        <row r="41">
          <cell r="Q41">
            <v>3940000000</v>
          </cell>
        </row>
      </sheetData>
      <sheetData sheetId="8">
        <row r="41">
          <cell r="Q41">
            <v>2300000000</v>
          </cell>
          <cell r="R41">
            <v>2000000000</v>
          </cell>
        </row>
      </sheetData>
      <sheetData sheetId="9">
        <row r="30">
          <cell r="Q30">
            <v>1285000000</v>
          </cell>
        </row>
      </sheetData>
      <sheetData sheetId="10"/>
      <sheetData sheetId="11"/>
      <sheetData sheetId="12">
        <row r="13">
          <cell r="Q13">
            <v>77800000</v>
          </cell>
          <cell r="R13">
            <v>107295000</v>
          </cell>
        </row>
      </sheetData>
      <sheetData sheetId="13">
        <row r="19">
          <cell r="Q19">
            <v>1850600981</v>
          </cell>
        </row>
      </sheetData>
      <sheetData sheetId="14">
        <row r="44">
          <cell r="R44">
            <v>1730000000</v>
          </cell>
        </row>
      </sheetData>
      <sheetData sheetId="15">
        <row r="24">
          <cell r="Q24">
            <v>1293000000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4.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5.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A18"/>
  <sheetViews>
    <sheetView showGridLines="0" workbookViewId="0">
      <selection activeCell="AH36" sqref="AH36"/>
    </sheetView>
  </sheetViews>
  <sheetFormatPr baseColWidth="10" defaultRowHeight="15" x14ac:dyDescent="0.25"/>
  <cols>
    <col min="1" max="1" width="30" customWidth="1"/>
  </cols>
  <sheetData>
    <row r="2" spans="1:1" x14ac:dyDescent="0.25">
      <c r="A2" s="102" t="s">
        <v>3056</v>
      </c>
    </row>
    <row r="3" spans="1:1" x14ac:dyDescent="0.25">
      <c r="A3" s="103" t="s">
        <v>3049</v>
      </c>
    </row>
    <row r="4" spans="1:1" x14ac:dyDescent="0.25">
      <c r="A4" s="103" t="s">
        <v>2002</v>
      </c>
    </row>
    <row r="5" spans="1:1" x14ac:dyDescent="0.25">
      <c r="A5" s="103" t="s">
        <v>2105</v>
      </c>
    </row>
    <row r="6" spans="1:1" x14ac:dyDescent="0.25">
      <c r="A6" s="103" t="s">
        <v>3050</v>
      </c>
    </row>
    <row r="7" spans="1:1" x14ac:dyDescent="0.25">
      <c r="A7" s="103" t="s">
        <v>22</v>
      </c>
    </row>
    <row r="8" spans="1:1" x14ac:dyDescent="0.25">
      <c r="A8" s="103" t="s">
        <v>3051</v>
      </c>
    </row>
    <row r="9" spans="1:1" x14ac:dyDescent="0.25">
      <c r="A9" s="103" t="s">
        <v>2400</v>
      </c>
    </row>
    <row r="10" spans="1:1" x14ac:dyDescent="0.25">
      <c r="A10" s="103" t="s">
        <v>2490</v>
      </c>
    </row>
    <row r="11" spans="1:1" x14ac:dyDescent="0.25">
      <c r="A11" s="103" t="s">
        <v>3052</v>
      </c>
    </row>
    <row r="12" spans="1:1" x14ac:dyDescent="0.25">
      <c r="A12" s="103" t="s">
        <v>3053</v>
      </c>
    </row>
    <row r="13" spans="1:1" x14ac:dyDescent="0.25">
      <c r="A13" s="103" t="s">
        <v>2750</v>
      </c>
    </row>
    <row r="14" spans="1:1" x14ac:dyDescent="0.25">
      <c r="A14" s="103" t="s">
        <v>2994</v>
      </c>
    </row>
    <row r="15" spans="1:1" x14ac:dyDescent="0.25">
      <c r="A15" s="103" t="s">
        <v>2995</v>
      </c>
    </row>
    <row r="16" spans="1:1" x14ac:dyDescent="0.25">
      <c r="A16" s="103" t="s">
        <v>3054</v>
      </c>
    </row>
    <row r="17" spans="1:1" x14ac:dyDescent="0.25">
      <c r="A17" s="103" t="s">
        <v>3055</v>
      </c>
    </row>
    <row r="18" spans="1:1" x14ac:dyDescent="0.25">
      <c r="A18" s="103" t="s">
        <v>2989</v>
      </c>
    </row>
  </sheetData>
  <hyperlinks>
    <hyperlink ref="A18" location="'ASUNTOS INTERNACIONALES 2017'!A1" display="ASUNTOS INTERNACIONALES"/>
    <hyperlink ref="A17" location="'PLANEACION 2017'!A1" display="PLANEACION"/>
    <hyperlink ref="A16" location="'COMUNICACIONES 2017'!A1" display="COMUNICACIONES"/>
    <hyperlink ref="A15" location="'CONTROL INTERNO 2017'!A1" display="CONTROL INTERNO"/>
    <hyperlink ref="A14" location="'JURIDICA 2017'!A1" display="JURIDICA"/>
    <hyperlink ref="A13" location="'SECRETARIA GENERAL 2017'!A1" display="SECRETARIA GENERAL"/>
    <hyperlink ref="A12" location="'TECNOLOGIA 2017'!A1" display="TECNOLOGIA "/>
    <hyperlink ref="A11" location="'EDUCACION Y PARTICIPACION 2017'!A1" display="EDUCACION Y PARTICIPACION"/>
    <hyperlink ref="A10" location="'DGOAT 2017'!A1" display="DGOAT"/>
    <hyperlink ref="A9" location="'NEGOCIOS VERDES 2017'!A1" display="NEGOCIOS VERDES"/>
    <hyperlink ref="A8" location="'CAMBIO CLIMATICO 2017'!A1" display="CAMBIO CLIMATICO"/>
    <hyperlink ref="A7" location="'DAASU 2017'!A1" display="DAASU"/>
    <hyperlink ref="A6" location="'RECURSO HIDRICO 2017'!A1" display="RECURSO HIDRICO"/>
    <hyperlink ref="A5" location="'DAMCRA 2017'!A1" display="DAMCRA"/>
    <hyperlink ref="A4" location="'BOSQUES 2017'!A1" display="BOSQUES"/>
    <hyperlink ref="A3" location="'VICEMINISTERIO 2017'!A1" display="VICEMINISTERI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3366FF"/>
  </sheetPr>
  <dimension ref="A1:CE300"/>
  <sheetViews>
    <sheetView topLeftCell="BU1" zoomScale="73" zoomScaleNormal="73" workbookViewId="0">
      <selection activeCell="BZ6" sqref="BZ6:BZ300 CC6:CC300"/>
    </sheetView>
  </sheetViews>
  <sheetFormatPr baseColWidth="10" defaultRowHeight="12.75" x14ac:dyDescent="0.2"/>
  <cols>
    <col min="1" max="1" width="18.28515625" style="96" customWidth="1"/>
    <col min="2" max="2" width="19.7109375" style="96" customWidth="1"/>
    <col min="3" max="3" width="24.5703125" style="96" customWidth="1"/>
    <col min="4" max="4" width="16" style="96" customWidth="1"/>
    <col min="5" max="5" width="15" style="96" customWidth="1"/>
    <col min="6" max="6" width="21.42578125" style="96" customWidth="1"/>
    <col min="7" max="8" width="39.28515625" style="96" customWidth="1"/>
    <col min="9" max="9" width="32.42578125" style="96" customWidth="1"/>
    <col min="10" max="10" width="39.28515625" style="96" customWidth="1"/>
    <col min="11" max="11" width="30.42578125" style="96" customWidth="1"/>
    <col min="12" max="12" width="21.5703125" style="96" customWidth="1"/>
    <col min="13" max="13" width="8.140625" style="96" customWidth="1"/>
    <col min="14" max="14" width="16.42578125" style="96" customWidth="1"/>
    <col min="15" max="15" width="25.28515625" style="96" customWidth="1"/>
    <col min="16" max="16" width="23.140625" style="96" customWidth="1"/>
    <col min="17" max="17" width="37.5703125" style="96" customWidth="1"/>
    <col min="18" max="18" width="32.5703125" style="96" customWidth="1"/>
    <col min="19" max="19" width="30.28515625" style="96" customWidth="1"/>
    <col min="20" max="20" width="27.42578125" style="96" customWidth="1"/>
    <col min="21" max="29" width="39.28515625" style="96" hidden="1" customWidth="1"/>
    <col min="30" max="30" width="19.28515625" style="96" customWidth="1"/>
    <col min="31" max="31" width="11.5703125" style="96" customWidth="1"/>
    <col min="32" max="32" width="25.28515625" style="96" customWidth="1"/>
    <col min="33" max="35" width="15.85546875" style="96" customWidth="1"/>
    <col min="36" max="37" width="22" style="96" customWidth="1"/>
    <col min="38" max="38" width="25.28515625" style="96" customWidth="1"/>
    <col min="39" max="39" width="22" style="96" customWidth="1"/>
    <col min="40" max="44" width="11.5703125" style="96" customWidth="1"/>
    <col min="45" max="45" width="19.28515625" style="96" customWidth="1"/>
    <col min="46" max="53" width="17" style="96" customWidth="1"/>
    <col min="54" max="57" width="18" style="96" customWidth="1"/>
    <col min="58" max="58" width="19.5703125" style="96" customWidth="1"/>
    <col min="59" max="61" width="18" style="96" customWidth="1"/>
    <col min="62" max="62" width="20.7109375" style="96" customWidth="1"/>
    <col min="63" max="63" width="18" style="96" customWidth="1"/>
    <col min="64" max="64" width="25.85546875" style="96" customWidth="1"/>
    <col min="65" max="65" width="18" style="96" customWidth="1"/>
    <col min="66" max="66" width="21.7109375" style="96" customWidth="1"/>
    <col min="67" max="67" width="18" style="96" customWidth="1"/>
    <col min="68" max="68" width="23.7109375" style="96" customWidth="1"/>
    <col min="69" max="69" width="18" style="96" customWidth="1"/>
    <col min="70" max="75" width="19.85546875" style="96" customWidth="1"/>
    <col min="76" max="76" width="23.42578125" style="96" customWidth="1"/>
    <col min="77" max="77" width="19.85546875" style="96" customWidth="1"/>
    <col min="78" max="79" width="40.7109375" style="96" customWidth="1"/>
    <col min="80" max="80" width="67.7109375" style="96" customWidth="1"/>
    <col min="81" max="82" width="40.7109375" style="96" customWidth="1"/>
    <col min="83" max="83" width="67.7109375" style="96" customWidth="1"/>
    <col min="84" max="16384" width="11.42578125" style="96"/>
  </cols>
  <sheetData>
    <row r="1" spans="1:83" s="145" customFormat="1" ht="28.5" customHeight="1" x14ac:dyDescent="0.35">
      <c r="A1" s="640"/>
      <c r="B1" s="641"/>
      <c r="C1" s="641"/>
      <c r="D1" s="642"/>
      <c r="E1" s="599" t="s">
        <v>1848</v>
      </c>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600"/>
      <c r="BQ1" s="627"/>
      <c r="BR1" s="628"/>
      <c r="BS1" s="628"/>
      <c r="BT1" s="628"/>
      <c r="BU1" s="628"/>
      <c r="BV1" s="628"/>
      <c r="BW1" s="628"/>
      <c r="BX1" s="628"/>
      <c r="BY1" s="629"/>
    </row>
    <row r="2" spans="1:83" s="145" customFormat="1" ht="39.75" customHeight="1" x14ac:dyDescent="0.35">
      <c r="A2" s="643"/>
      <c r="B2" s="644"/>
      <c r="C2" s="644"/>
      <c r="D2" s="645"/>
      <c r="E2" s="599" t="s">
        <v>1849</v>
      </c>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c r="AU2" s="599"/>
      <c r="AV2" s="599"/>
      <c r="AW2" s="599"/>
      <c r="AX2" s="599"/>
      <c r="AY2" s="599"/>
      <c r="AZ2" s="599"/>
      <c r="BA2" s="599"/>
      <c r="BB2" s="599"/>
      <c r="BC2" s="599"/>
      <c r="BD2" s="599"/>
      <c r="BE2" s="599"/>
      <c r="BF2" s="599"/>
      <c r="BG2" s="599"/>
      <c r="BH2" s="599"/>
      <c r="BI2" s="599"/>
      <c r="BJ2" s="599"/>
      <c r="BK2" s="599"/>
      <c r="BL2" s="599"/>
      <c r="BM2" s="599"/>
      <c r="BN2" s="599"/>
      <c r="BO2" s="599"/>
      <c r="BP2" s="600"/>
      <c r="BQ2" s="630"/>
      <c r="BR2" s="631"/>
      <c r="BS2" s="631"/>
      <c r="BT2" s="631"/>
      <c r="BU2" s="631"/>
      <c r="BV2" s="631"/>
      <c r="BW2" s="631"/>
      <c r="BX2" s="631"/>
      <c r="BY2" s="632"/>
    </row>
    <row r="3" spans="1:83" s="145" customFormat="1" ht="26.25" customHeight="1" thickBot="1" x14ac:dyDescent="0.4">
      <c r="A3" s="643"/>
      <c r="B3" s="644"/>
      <c r="C3" s="644"/>
      <c r="D3" s="645"/>
      <c r="E3" s="607" t="s">
        <v>1850</v>
      </c>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8"/>
      <c r="BQ3" s="633" t="s">
        <v>1851</v>
      </c>
      <c r="BR3" s="634"/>
      <c r="BS3" s="634"/>
      <c r="BT3" s="634"/>
      <c r="BU3" s="634"/>
      <c r="BV3" s="634"/>
      <c r="BW3" s="634"/>
      <c r="BX3" s="634"/>
      <c r="BY3" s="635"/>
    </row>
    <row r="4" spans="1:83" s="75" customFormat="1" ht="50.1" customHeight="1" thickBot="1" x14ac:dyDescent="0.5">
      <c r="A4" s="557" t="s">
        <v>1852</v>
      </c>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t="s">
        <v>1853</v>
      </c>
      <c r="AE4" s="558"/>
      <c r="AF4" s="558"/>
      <c r="AG4" s="558"/>
      <c r="AH4" s="558"/>
      <c r="AI4" s="558"/>
      <c r="AJ4" s="558"/>
      <c r="AK4" s="558"/>
      <c r="AL4" s="558"/>
      <c r="AM4" s="558"/>
      <c r="AN4" s="558"/>
      <c r="AO4" s="558"/>
      <c r="AP4" s="558"/>
      <c r="AQ4" s="558"/>
      <c r="AR4" s="558"/>
      <c r="AS4" s="558"/>
      <c r="AT4" s="558"/>
      <c r="AU4" s="558"/>
      <c r="AV4" s="558"/>
      <c r="AW4" s="558"/>
      <c r="AX4" s="558"/>
      <c r="AY4" s="558"/>
      <c r="AZ4" s="558"/>
      <c r="BA4" s="558"/>
      <c r="BB4" s="558" t="s">
        <v>1942</v>
      </c>
      <c r="BC4" s="558"/>
      <c r="BD4" s="558"/>
      <c r="BE4" s="558"/>
      <c r="BF4" s="558"/>
      <c r="BG4" s="558"/>
      <c r="BH4" s="558"/>
      <c r="BI4" s="558"/>
      <c r="BJ4" s="558"/>
      <c r="BK4" s="558"/>
      <c r="BL4" s="558"/>
      <c r="BM4" s="558"/>
      <c r="BN4" s="558"/>
      <c r="BO4" s="558"/>
      <c r="BP4" s="558"/>
      <c r="BQ4" s="558"/>
      <c r="BR4" s="558"/>
      <c r="BS4" s="558"/>
      <c r="BT4" s="558"/>
      <c r="BU4" s="558"/>
      <c r="BV4" s="558"/>
      <c r="BW4" s="558"/>
      <c r="BX4" s="558"/>
      <c r="BY4" s="639"/>
      <c r="BZ4" s="530" t="s">
        <v>3529</v>
      </c>
      <c r="CA4" s="531"/>
      <c r="CB4" s="531"/>
      <c r="CC4" s="531"/>
      <c r="CD4" s="531"/>
      <c r="CE4" s="532"/>
    </row>
    <row r="5" spans="1:83" s="70" customFormat="1" ht="138.75" customHeight="1" thickBot="1" x14ac:dyDescent="0.25">
      <c r="A5" s="331" t="s">
        <v>1854</v>
      </c>
      <c r="B5" s="332" t="s">
        <v>1855</v>
      </c>
      <c r="C5" s="232" t="s">
        <v>1856</v>
      </c>
      <c r="D5" s="332" t="s">
        <v>1857</v>
      </c>
      <c r="E5" s="332" t="s">
        <v>1858</v>
      </c>
      <c r="F5" s="232" t="s">
        <v>1859</v>
      </c>
      <c r="G5" s="233" t="s">
        <v>1847</v>
      </c>
      <c r="H5" s="233" t="s">
        <v>1862</v>
      </c>
      <c r="I5" s="233" t="s">
        <v>1860</v>
      </c>
      <c r="J5" s="233" t="s">
        <v>1861</v>
      </c>
      <c r="K5" s="233" t="s">
        <v>1863</v>
      </c>
      <c r="L5" s="233" t="s">
        <v>1864</v>
      </c>
      <c r="M5" s="233" t="s">
        <v>1865</v>
      </c>
      <c r="N5" s="332" t="s">
        <v>1869</v>
      </c>
      <c r="O5" s="332" t="s">
        <v>1866</v>
      </c>
      <c r="P5" s="332" t="s">
        <v>1867</v>
      </c>
      <c r="Q5" s="233" t="s">
        <v>1868</v>
      </c>
      <c r="R5" s="253" t="s">
        <v>2984</v>
      </c>
      <c r="S5" s="253" t="s">
        <v>2969</v>
      </c>
      <c r="T5" s="333" t="s">
        <v>3061</v>
      </c>
      <c r="U5" s="73" t="s">
        <v>1925</v>
      </c>
      <c r="V5" s="73" t="s">
        <v>1925</v>
      </c>
      <c r="W5" s="73" t="s">
        <v>1925</v>
      </c>
      <c r="X5" s="73" t="s">
        <v>1925</v>
      </c>
      <c r="Y5" s="73" t="s">
        <v>1925</v>
      </c>
      <c r="Z5" s="73" t="s">
        <v>1925</v>
      </c>
      <c r="AA5" s="73" t="s">
        <v>1925</v>
      </c>
      <c r="AB5" s="73" t="s">
        <v>1925</v>
      </c>
      <c r="AC5" s="73" t="s">
        <v>1925</v>
      </c>
      <c r="AD5" s="72" t="s">
        <v>1870</v>
      </c>
      <c r="AE5" s="72" t="s">
        <v>1871</v>
      </c>
      <c r="AF5" s="72" t="s">
        <v>1872</v>
      </c>
      <c r="AG5" s="72" t="s">
        <v>1873</v>
      </c>
      <c r="AH5" s="72" t="s">
        <v>1874</v>
      </c>
      <c r="AI5" s="72" t="s">
        <v>1875</v>
      </c>
      <c r="AJ5" s="72" t="s">
        <v>1876</v>
      </c>
      <c r="AK5" s="72" t="s">
        <v>1877</v>
      </c>
      <c r="AL5" s="72" t="s">
        <v>1878</v>
      </c>
      <c r="AM5" s="72" t="s">
        <v>1879</v>
      </c>
      <c r="AN5" s="72" t="s">
        <v>1880</v>
      </c>
      <c r="AO5" s="72" t="s">
        <v>1881</v>
      </c>
      <c r="AP5" s="72" t="s">
        <v>1882</v>
      </c>
      <c r="AQ5" s="72" t="s">
        <v>1883</v>
      </c>
      <c r="AR5" s="72" t="s">
        <v>1884</v>
      </c>
      <c r="AS5" s="72" t="s">
        <v>1885</v>
      </c>
      <c r="AT5" s="72" t="s">
        <v>1886</v>
      </c>
      <c r="AU5" s="72" t="s">
        <v>1887</v>
      </c>
      <c r="AV5" s="72" t="s">
        <v>1888</v>
      </c>
      <c r="AW5" s="72" t="s">
        <v>1889</v>
      </c>
      <c r="AX5" s="72" t="s">
        <v>1890</v>
      </c>
      <c r="AY5" s="71" t="s">
        <v>1891</v>
      </c>
      <c r="AZ5" s="71" t="s">
        <v>1892</v>
      </c>
      <c r="BA5" s="46" t="s">
        <v>1893</v>
      </c>
      <c r="BB5" s="46" t="s">
        <v>1894</v>
      </c>
      <c r="BC5" s="71" t="s">
        <v>1895</v>
      </c>
      <c r="BD5" s="46" t="s">
        <v>1896</v>
      </c>
      <c r="BE5" s="71" t="s">
        <v>1897</v>
      </c>
      <c r="BF5" s="46" t="s">
        <v>1898</v>
      </c>
      <c r="BG5" s="71" t="s">
        <v>1899</v>
      </c>
      <c r="BH5" s="46" t="s">
        <v>1900</v>
      </c>
      <c r="BI5" s="71" t="s">
        <v>1901</v>
      </c>
      <c r="BJ5" s="46" t="s">
        <v>1902</v>
      </c>
      <c r="BK5" s="71" t="s">
        <v>1903</v>
      </c>
      <c r="BL5" s="46" t="s">
        <v>1904</v>
      </c>
      <c r="BM5" s="71" t="s">
        <v>1905</v>
      </c>
      <c r="BN5" s="46" t="s">
        <v>1906</v>
      </c>
      <c r="BO5" s="71" t="s">
        <v>1907</v>
      </c>
      <c r="BP5" s="46" t="s">
        <v>1908</v>
      </c>
      <c r="BQ5" s="71" t="s">
        <v>1909</v>
      </c>
      <c r="BR5" s="46" t="s">
        <v>1910</v>
      </c>
      <c r="BS5" s="71" t="s">
        <v>1911</v>
      </c>
      <c r="BT5" s="46" t="s">
        <v>1912</v>
      </c>
      <c r="BU5" s="71" t="s">
        <v>1913</v>
      </c>
      <c r="BV5" s="46" t="s">
        <v>1914</v>
      </c>
      <c r="BW5" s="71" t="s">
        <v>1915</v>
      </c>
      <c r="BX5" s="46" t="s">
        <v>1916</v>
      </c>
      <c r="BY5" s="74" t="s">
        <v>1917</v>
      </c>
      <c r="BZ5" s="178" t="s">
        <v>3526</v>
      </c>
      <c r="CA5" s="178" t="s">
        <v>3527</v>
      </c>
      <c r="CB5" s="178" t="s">
        <v>3528</v>
      </c>
      <c r="CC5" s="178" t="s">
        <v>3530</v>
      </c>
      <c r="CD5" s="178" t="s">
        <v>3531</v>
      </c>
      <c r="CE5" s="178" t="s">
        <v>3532</v>
      </c>
    </row>
    <row r="6" spans="1:83" ht="84.95" customHeight="1" x14ac:dyDescent="0.2">
      <c r="A6" s="316" t="s">
        <v>0</v>
      </c>
      <c r="B6" s="317">
        <v>2017</v>
      </c>
      <c r="C6" s="317" t="s">
        <v>2</v>
      </c>
      <c r="D6" s="317" t="s">
        <v>20</v>
      </c>
      <c r="E6" s="317" t="s">
        <v>1918</v>
      </c>
      <c r="F6" s="334" t="s">
        <v>2936</v>
      </c>
      <c r="G6" s="241" t="s">
        <v>1447</v>
      </c>
      <c r="H6" s="241" t="s">
        <v>1457</v>
      </c>
      <c r="I6" s="319" t="s">
        <v>2937</v>
      </c>
      <c r="J6" s="241"/>
      <c r="K6" s="335" t="s">
        <v>3058</v>
      </c>
      <c r="L6" s="336" t="s">
        <v>1951</v>
      </c>
      <c r="M6" s="336">
        <v>3</v>
      </c>
      <c r="N6" s="337">
        <v>2</v>
      </c>
      <c r="O6" s="336" t="s">
        <v>3096</v>
      </c>
      <c r="P6" s="338" t="s">
        <v>2369</v>
      </c>
      <c r="Q6" s="336" t="s">
        <v>3097</v>
      </c>
      <c r="R6" s="243"/>
      <c r="S6" s="243"/>
      <c r="T6" s="339"/>
      <c r="U6" s="78"/>
      <c r="V6" s="78"/>
      <c r="W6" s="78"/>
      <c r="X6" s="78"/>
      <c r="Y6" s="78"/>
      <c r="Z6" s="78"/>
      <c r="AA6" s="78"/>
      <c r="AB6" s="78"/>
      <c r="AC6" s="79"/>
      <c r="AD6" s="89" t="s">
        <v>195</v>
      </c>
      <c r="AE6" s="89" t="s">
        <v>1834</v>
      </c>
      <c r="AF6" s="89" t="s">
        <v>3026</v>
      </c>
      <c r="AG6" s="89" t="s">
        <v>195</v>
      </c>
      <c r="AH6" s="89" t="s">
        <v>195</v>
      </c>
      <c r="AI6" s="89" t="s">
        <v>195</v>
      </c>
      <c r="AJ6" s="80" t="s">
        <v>3058</v>
      </c>
      <c r="AK6" s="80"/>
      <c r="AL6" s="80" t="s">
        <v>1834</v>
      </c>
      <c r="AM6" s="80" t="s">
        <v>1834</v>
      </c>
      <c r="AN6" s="80" t="s">
        <v>1834</v>
      </c>
      <c r="AO6" s="89" t="s">
        <v>195</v>
      </c>
      <c r="AP6" s="89" t="s">
        <v>195</v>
      </c>
      <c r="AQ6" s="89" t="s">
        <v>195</v>
      </c>
      <c r="AR6" s="89" t="s">
        <v>262</v>
      </c>
      <c r="AS6" s="77"/>
      <c r="AT6" s="80" t="s">
        <v>278</v>
      </c>
      <c r="AU6" s="80" t="s">
        <v>278</v>
      </c>
      <c r="AV6" s="80"/>
      <c r="AW6" s="80" t="s">
        <v>278</v>
      </c>
      <c r="AX6" s="80"/>
      <c r="AY6" s="81" t="s">
        <v>1380</v>
      </c>
      <c r="AZ6" s="80" t="s">
        <v>1834</v>
      </c>
      <c r="BA6" s="91" t="s">
        <v>1936</v>
      </c>
      <c r="BB6" s="83"/>
      <c r="BC6" s="84"/>
      <c r="BD6" s="83"/>
      <c r="BE6" s="84"/>
      <c r="BF6" s="83" t="s">
        <v>3252</v>
      </c>
      <c r="BG6" s="84">
        <v>30</v>
      </c>
      <c r="BH6" s="83"/>
      <c r="BI6" s="84">
        <v>30</v>
      </c>
      <c r="BJ6" s="83"/>
      <c r="BK6" s="84">
        <v>30</v>
      </c>
      <c r="BL6" s="83" t="s">
        <v>3253</v>
      </c>
      <c r="BM6" s="84">
        <v>60</v>
      </c>
      <c r="BN6" s="83"/>
      <c r="BO6" s="84">
        <v>60</v>
      </c>
      <c r="BP6" s="83"/>
      <c r="BQ6" s="84">
        <v>60</v>
      </c>
      <c r="BR6" s="83"/>
      <c r="BS6" s="84">
        <v>60</v>
      </c>
      <c r="BT6" s="83" t="s">
        <v>3254</v>
      </c>
      <c r="BU6" s="84">
        <v>75</v>
      </c>
      <c r="BV6" s="83" t="s">
        <v>3255</v>
      </c>
      <c r="BW6" s="84">
        <v>85</v>
      </c>
      <c r="BX6" s="83" t="s">
        <v>3256</v>
      </c>
      <c r="BY6" s="85">
        <v>100</v>
      </c>
      <c r="BZ6" s="179"/>
      <c r="CA6" s="180"/>
      <c r="CB6" s="181"/>
      <c r="CC6" s="179"/>
      <c r="CD6" s="180"/>
      <c r="CE6" s="181"/>
    </row>
    <row r="7" spans="1:83" ht="84.95" customHeight="1" x14ac:dyDescent="0.2">
      <c r="A7" s="316" t="s">
        <v>0</v>
      </c>
      <c r="B7" s="317">
        <v>2017</v>
      </c>
      <c r="C7" s="317" t="s">
        <v>2</v>
      </c>
      <c r="D7" s="317" t="s">
        <v>20</v>
      </c>
      <c r="E7" s="317" t="s">
        <v>1918</v>
      </c>
      <c r="F7" s="334" t="s">
        <v>2936</v>
      </c>
      <c r="G7" s="246" t="s">
        <v>1447</v>
      </c>
      <c r="H7" s="246" t="s">
        <v>1457</v>
      </c>
      <c r="I7" s="321" t="s">
        <v>2937</v>
      </c>
      <c r="J7" s="340" t="s">
        <v>2938</v>
      </c>
      <c r="K7" s="335" t="s">
        <v>3058</v>
      </c>
      <c r="L7" s="335" t="s">
        <v>1951</v>
      </c>
      <c r="M7" s="335">
        <v>3</v>
      </c>
      <c r="N7" s="335">
        <v>1</v>
      </c>
      <c r="O7" s="335" t="s">
        <v>3098</v>
      </c>
      <c r="P7" s="338" t="s">
        <v>2369</v>
      </c>
      <c r="Q7" s="335" t="s">
        <v>3099</v>
      </c>
      <c r="R7" s="249">
        <v>61678159</v>
      </c>
      <c r="S7" s="249"/>
      <c r="T7" s="341"/>
      <c r="U7" s="87"/>
      <c r="V7" s="87"/>
      <c r="W7" s="87"/>
      <c r="X7" s="87"/>
      <c r="Y7" s="87"/>
      <c r="Z7" s="87"/>
      <c r="AA7" s="87"/>
      <c r="AB7" s="87"/>
      <c r="AC7" s="88"/>
      <c r="AD7" s="89" t="s">
        <v>195</v>
      </c>
      <c r="AE7" s="89" t="s">
        <v>1834</v>
      </c>
      <c r="AF7" s="89" t="s">
        <v>3026</v>
      </c>
      <c r="AG7" s="89" t="s">
        <v>195</v>
      </c>
      <c r="AH7" s="89" t="s">
        <v>195</v>
      </c>
      <c r="AI7" s="89" t="s">
        <v>195</v>
      </c>
      <c r="AJ7" s="89" t="s">
        <v>195</v>
      </c>
      <c r="AK7" s="89"/>
      <c r="AL7" s="80" t="s">
        <v>1834</v>
      </c>
      <c r="AM7" s="80" t="s">
        <v>1834</v>
      </c>
      <c r="AN7" s="80" t="s">
        <v>1834</v>
      </c>
      <c r="AO7" s="89" t="s">
        <v>195</v>
      </c>
      <c r="AP7" s="89" t="s">
        <v>195</v>
      </c>
      <c r="AQ7" s="89" t="s">
        <v>195</v>
      </c>
      <c r="AR7" s="89" t="s">
        <v>262</v>
      </c>
      <c r="AS7" s="86"/>
      <c r="AT7" s="80" t="s">
        <v>278</v>
      </c>
      <c r="AU7" s="80" t="s">
        <v>278</v>
      </c>
      <c r="AV7" s="89"/>
      <c r="AW7" s="80" t="s">
        <v>278</v>
      </c>
      <c r="AX7" s="89"/>
      <c r="AY7" s="81" t="s">
        <v>1380</v>
      </c>
      <c r="AZ7" s="80" t="s">
        <v>1834</v>
      </c>
      <c r="BA7" s="91" t="s">
        <v>1936</v>
      </c>
      <c r="BB7" s="92"/>
      <c r="BC7" s="93"/>
      <c r="BD7" s="92"/>
      <c r="BE7" s="93"/>
      <c r="BF7" s="92"/>
      <c r="BG7" s="93"/>
      <c r="BH7" s="92" t="s">
        <v>3249</v>
      </c>
      <c r="BI7" s="93">
        <v>10</v>
      </c>
      <c r="BJ7" s="92"/>
      <c r="BK7" s="93">
        <v>10</v>
      </c>
      <c r="BL7" s="92" t="s">
        <v>3250</v>
      </c>
      <c r="BM7" s="93">
        <v>20</v>
      </c>
      <c r="BN7" s="92"/>
      <c r="BO7" s="93">
        <v>20</v>
      </c>
      <c r="BP7" s="92"/>
      <c r="BQ7" s="93">
        <v>20</v>
      </c>
      <c r="BR7" s="92" t="s">
        <v>3236</v>
      </c>
      <c r="BS7" s="93">
        <v>30</v>
      </c>
      <c r="BT7" s="92" t="s">
        <v>3237</v>
      </c>
      <c r="BU7" s="93">
        <v>40</v>
      </c>
      <c r="BV7" s="92" t="s">
        <v>3238</v>
      </c>
      <c r="BW7" s="93">
        <v>70</v>
      </c>
      <c r="BX7" s="92" t="s">
        <v>3239</v>
      </c>
      <c r="BY7" s="94">
        <v>100</v>
      </c>
      <c r="BZ7" s="182"/>
      <c r="CA7" s="183"/>
      <c r="CB7" s="184"/>
      <c r="CC7" s="182"/>
      <c r="CD7" s="183"/>
      <c r="CE7" s="184"/>
    </row>
    <row r="8" spans="1:83" ht="84.95" customHeight="1" x14ac:dyDescent="0.2">
      <c r="A8" s="316" t="s">
        <v>0</v>
      </c>
      <c r="B8" s="317">
        <v>2017</v>
      </c>
      <c r="C8" s="317" t="s">
        <v>2</v>
      </c>
      <c r="D8" s="317" t="s">
        <v>20</v>
      </c>
      <c r="E8" s="317" t="s">
        <v>1918</v>
      </c>
      <c r="F8" s="334" t="s">
        <v>2936</v>
      </c>
      <c r="G8" s="246" t="s">
        <v>1447</v>
      </c>
      <c r="H8" s="246" t="s">
        <v>1457</v>
      </c>
      <c r="I8" s="321" t="s">
        <v>2937</v>
      </c>
      <c r="J8" s="340" t="s">
        <v>2939</v>
      </c>
      <c r="K8" s="335" t="s">
        <v>3058</v>
      </c>
      <c r="L8" s="335" t="s">
        <v>1951</v>
      </c>
      <c r="M8" s="335">
        <v>2</v>
      </c>
      <c r="N8" s="335">
        <v>1</v>
      </c>
      <c r="O8" s="335" t="s">
        <v>3100</v>
      </c>
      <c r="P8" s="342" t="s">
        <v>2369</v>
      </c>
      <c r="Q8" s="335" t="s">
        <v>3101</v>
      </c>
      <c r="R8" s="343">
        <f>74861348-28000000</f>
        <v>46861348</v>
      </c>
      <c r="S8" s="249"/>
      <c r="T8" s="341"/>
      <c r="U8" s="87"/>
      <c r="V8" s="87"/>
      <c r="W8" s="87"/>
      <c r="X8" s="87"/>
      <c r="Y8" s="87"/>
      <c r="Z8" s="87"/>
      <c r="AA8" s="87"/>
      <c r="AB8" s="87"/>
      <c r="AC8" s="88"/>
      <c r="AD8" s="89" t="s">
        <v>195</v>
      </c>
      <c r="AE8" s="89" t="s">
        <v>1834</v>
      </c>
      <c r="AF8" s="89" t="s">
        <v>3026</v>
      </c>
      <c r="AG8" s="89" t="s">
        <v>195</v>
      </c>
      <c r="AH8" s="89" t="s">
        <v>195</v>
      </c>
      <c r="AI8" s="89" t="s">
        <v>195</v>
      </c>
      <c r="AJ8" s="89" t="s">
        <v>195</v>
      </c>
      <c r="AK8" s="89"/>
      <c r="AL8" s="80" t="s">
        <v>1834</v>
      </c>
      <c r="AM8" s="80" t="s">
        <v>1834</v>
      </c>
      <c r="AN8" s="80" t="s">
        <v>1834</v>
      </c>
      <c r="AO8" s="89" t="s">
        <v>195</v>
      </c>
      <c r="AP8" s="89" t="s">
        <v>195</v>
      </c>
      <c r="AQ8" s="89" t="s">
        <v>195</v>
      </c>
      <c r="AR8" s="89" t="s">
        <v>262</v>
      </c>
      <c r="AS8" s="86"/>
      <c r="AT8" s="80" t="s">
        <v>278</v>
      </c>
      <c r="AU8" s="80" t="s">
        <v>278</v>
      </c>
      <c r="AV8" s="89"/>
      <c r="AW8" s="80" t="s">
        <v>278</v>
      </c>
      <c r="AX8" s="89"/>
      <c r="AY8" s="81" t="s">
        <v>1380</v>
      </c>
      <c r="AZ8" s="80" t="s">
        <v>1834</v>
      </c>
      <c r="BA8" s="91" t="s">
        <v>1936</v>
      </c>
      <c r="BB8" s="92"/>
      <c r="BC8" s="93"/>
      <c r="BD8" s="92"/>
      <c r="BE8" s="93"/>
      <c r="BF8" s="92"/>
      <c r="BG8" s="93"/>
      <c r="BH8" s="92" t="s">
        <v>3251</v>
      </c>
      <c r="BI8" s="93">
        <v>30</v>
      </c>
      <c r="BJ8" s="92"/>
      <c r="BK8" s="93">
        <v>30</v>
      </c>
      <c r="BL8" s="92" t="s">
        <v>3257</v>
      </c>
      <c r="BM8" s="93">
        <v>60</v>
      </c>
      <c r="BN8" s="92"/>
      <c r="BO8" s="93">
        <v>60</v>
      </c>
      <c r="BP8" s="92"/>
      <c r="BQ8" s="93">
        <v>60</v>
      </c>
      <c r="BR8" s="92" t="s">
        <v>3257</v>
      </c>
      <c r="BS8" s="93">
        <v>70</v>
      </c>
      <c r="BT8" s="92" t="s">
        <v>3258</v>
      </c>
      <c r="BU8" s="93">
        <v>80</v>
      </c>
      <c r="BV8" s="92" t="s">
        <v>3259</v>
      </c>
      <c r="BW8" s="93">
        <v>90</v>
      </c>
      <c r="BX8" s="92" t="s">
        <v>3260</v>
      </c>
      <c r="BY8" s="94">
        <v>100</v>
      </c>
      <c r="BZ8" s="182"/>
      <c r="CA8" s="183"/>
      <c r="CB8" s="184"/>
      <c r="CC8" s="182"/>
      <c r="CD8" s="183"/>
      <c r="CE8" s="184"/>
    </row>
    <row r="9" spans="1:83" ht="94.5" customHeight="1" x14ac:dyDescent="0.2">
      <c r="A9" s="316" t="s">
        <v>0</v>
      </c>
      <c r="B9" s="317">
        <v>2017</v>
      </c>
      <c r="C9" s="317" t="s">
        <v>2</v>
      </c>
      <c r="D9" s="317" t="s">
        <v>20</v>
      </c>
      <c r="E9" s="317" t="s">
        <v>1918</v>
      </c>
      <c r="F9" s="334" t="s">
        <v>2936</v>
      </c>
      <c r="G9" s="246" t="s">
        <v>1447</v>
      </c>
      <c r="H9" s="246" t="s">
        <v>1457</v>
      </c>
      <c r="I9" s="321" t="s">
        <v>2937</v>
      </c>
      <c r="J9" s="340" t="s">
        <v>2940</v>
      </c>
      <c r="K9" s="335" t="s">
        <v>3058</v>
      </c>
      <c r="L9" s="335" t="s">
        <v>1951</v>
      </c>
      <c r="M9" s="335">
        <v>3</v>
      </c>
      <c r="N9" s="344">
        <v>2</v>
      </c>
      <c r="O9" s="335" t="s">
        <v>3240</v>
      </c>
      <c r="P9" s="342" t="s">
        <v>2369</v>
      </c>
      <c r="Q9" s="335" t="s">
        <v>3102</v>
      </c>
      <c r="R9" s="345">
        <v>61678159</v>
      </c>
      <c r="S9" s="249"/>
      <c r="T9" s="341"/>
      <c r="U9" s="87"/>
      <c r="V9" s="87"/>
      <c r="W9" s="87"/>
      <c r="X9" s="87"/>
      <c r="Y9" s="87"/>
      <c r="Z9" s="87"/>
      <c r="AA9" s="87"/>
      <c r="AB9" s="87"/>
      <c r="AC9" s="88"/>
      <c r="AD9" s="89" t="s">
        <v>195</v>
      </c>
      <c r="AE9" s="89" t="s">
        <v>1834</v>
      </c>
      <c r="AF9" s="89" t="s">
        <v>3026</v>
      </c>
      <c r="AG9" s="89" t="s">
        <v>195</v>
      </c>
      <c r="AH9" s="89" t="s">
        <v>195</v>
      </c>
      <c r="AI9" s="89" t="s">
        <v>195</v>
      </c>
      <c r="AJ9" s="89" t="s">
        <v>3058</v>
      </c>
      <c r="AK9" s="89"/>
      <c r="AL9" s="80" t="s">
        <v>1834</v>
      </c>
      <c r="AM9" s="89" t="s">
        <v>2381</v>
      </c>
      <c r="AN9" s="89" t="s">
        <v>2381</v>
      </c>
      <c r="AO9" s="89" t="s">
        <v>195</v>
      </c>
      <c r="AP9" s="89" t="s">
        <v>195</v>
      </c>
      <c r="AQ9" s="89" t="s">
        <v>195</v>
      </c>
      <c r="AR9" s="89" t="s">
        <v>262</v>
      </c>
      <c r="AS9" s="86"/>
      <c r="AT9" s="80" t="s">
        <v>278</v>
      </c>
      <c r="AU9" s="89" t="s">
        <v>278</v>
      </c>
      <c r="AV9" s="89"/>
      <c r="AW9" s="89" t="s">
        <v>278</v>
      </c>
      <c r="AX9" s="89"/>
      <c r="AY9" s="81" t="s">
        <v>1377</v>
      </c>
      <c r="AZ9" s="80" t="s">
        <v>1834</v>
      </c>
      <c r="BA9" s="91" t="s">
        <v>1936</v>
      </c>
      <c r="BB9" s="92"/>
      <c r="BC9" s="93"/>
      <c r="BD9" s="92"/>
      <c r="BE9" s="93"/>
      <c r="BF9" s="92" t="s">
        <v>3263</v>
      </c>
      <c r="BG9" s="93">
        <v>25</v>
      </c>
      <c r="BH9" s="92"/>
      <c r="BI9" s="93">
        <v>25</v>
      </c>
      <c r="BJ9" s="92"/>
      <c r="BK9" s="93">
        <v>25</v>
      </c>
      <c r="BL9" s="92" t="s">
        <v>3263</v>
      </c>
      <c r="BM9" s="93">
        <v>50</v>
      </c>
      <c r="BN9" s="92"/>
      <c r="BO9" s="93">
        <v>50</v>
      </c>
      <c r="BP9" s="92"/>
      <c r="BQ9" s="93">
        <v>50</v>
      </c>
      <c r="BR9" s="92" t="s">
        <v>3264</v>
      </c>
      <c r="BS9" s="93">
        <v>75</v>
      </c>
      <c r="BT9" s="92"/>
      <c r="BU9" s="93">
        <v>75</v>
      </c>
      <c r="BV9" s="92"/>
      <c r="BW9" s="93">
        <v>75</v>
      </c>
      <c r="BX9" s="92" t="s">
        <v>3264</v>
      </c>
      <c r="BY9" s="94">
        <v>100</v>
      </c>
      <c r="BZ9" s="182"/>
      <c r="CA9" s="183"/>
      <c r="CB9" s="184"/>
      <c r="CC9" s="182"/>
      <c r="CD9" s="183"/>
      <c r="CE9" s="184"/>
    </row>
    <row r="10" spans="1:83" ht="98.25" customHeight="1" x14ac:dyDescent="0.2">
      <c r="A10" s="316" t="s">
        <v>0</v>
      </c>
      <c r="B10" s="317">
        <v>2017</v>
      </c>
      <c r="C10" s="317" t="s">
        <v>2</v>
      </c>
      <c r="D10" s="317" t="s">
        <v>20</v>
      </c>
      <c r="E10" s="317" t="s">
        <v>1918</v>
      </c>
      <c r="F10" s="334" t="s">
        <v>2936</v>
      </c>
      <c r="G10" s="246" t="s">
        <v>1447</v>
      </c>
      <c r="H10" s="246" t="s">
        <v>1457</v>
      </c>
      <c r="I10" s="321" t="s">
        <v>2937</v>
      </c>
      <c r="J10" s="340" t="s">
        <v>2941</v>
      </c>
      <c r="K10" s="335" t="s">
        <v>3058</v>
      </c>
      <c r="L10" s="335" t="s">
        <v>1951</v>
      </c>
      <c r="M10" s="335">
        <v>2</v>
      </c>
      <c r="N10" s="344">
        <v>2</v>
      </c>
      <c r="O10" s="335" t="s">
        <v>3103</v>
      </c>
      <c r="P10" s="342" t="s">
        <v>2369</v>
      </c>
      <c r="Q10" s="335" t="s">
        <v>3104</v>
      </c>
      <c r="R10" s="249"/>
      <c r="S10" s="249"/>
      <c r="T10" s="341"/>
      <c r="U10" s="87"/>
      <c r="V10" s="87"/>
      <c r="W10" s="87"/>
      <c r="X10" s="87"/>
      <c r="Y10" s="87"/>
      <c r="Z10" s="87"/>
      <c r="AA10" s="87"/>
      <c r="AB10" s="87"/>
      <c r="AC10" s="88"/>
      <c r="AD10" s="89" t="s">
        <v>195</v>
      </c>
      <c r="AE10" s="89" t="s">
        <v>1834</v>
      </c>
      <c r="AF10" s="89" t="s">
        <v>3026</v>
      </c>
      <c r="AG10" s="89" t="s">
        <v>195</v>
      </c>
      <c r="AH10" s="89" t="s">
        <v>3059</v>
      </c>
      <c r="AI10" s="89" t="s">
        <v>195</v>
      </c>
      <c r="AJ10" s="89" t="s">
        <v>197</v>
      </c>
      <c r="AK10" s="89"/>
      <c r="AL10" s="80" t="s">
        <v>1834</v>
      </c>
      <c r="AM10" s="89" t="s">
        <v>2381</v>
      </c>
      <c r="AN10" s="89" t="s">
        <v>1834</v>
      </c>
      <c r="AO10" s="89" t="s">
        <v>262</v>
      </c>
      <c r="AP10" s="89" t="s">
        <v>195</v>
      </c>
      <c r="AQ10" s="89" t="s">
        <v>262</v>
      </c>
      <c r="AR10" s="89" t="s">
        <v>262</v>
      </c>
      <c r="AS10" s="86"/>
      <c r="AT10" s="80" t="s">
        <v>278</v>
      </c>
      <c r="AU10" s="89" t="s">
        <v>278</v>
      </c>
      <c r="AV10" s="89"/>
      <c r="AW10" s="89" t="s">
        <v>278</v>
      </c>
      <c r="AX10" s="89"/>
      <c r="AY10" s="81" t="s">
        <v>1380</v>
      </c>
      <c r="AZ10" s="80" t="s">
        <v>1834</v>
      </c>
      <c r="BA10" s="91" t="s">
        <v>1936</v>
      </c>
      <c r="BB10" s="92"/>
      <c r="BC10" s="93"/>
      <c r="BD10" s="92"/>
      <c r="BE10" s="93"/>
      <c r="BF10" s="92" t="s">
        <v>3261</v>
      </c>
      <c r="BG10" s="93">
        <v>25</v>
      </c>
      <c r="BH10" s="92"/>
      <c r="BI10" s="93">
        <v>25</v>
      </c>
      <c r="BJ10" s="92"/>
      <c r="BK10" s="93">
        <v>25</v>
      </c>
      <c r="BL10" s="92" t="s">
        <v>3261</v>
      </c>
      <c r="BM10" s="93">
        <v>50</v>
      </c>
      <c r="BN10" s="92"/>
      <c r="BO10" s="93">
        <v>50</v>
      </c>
      <c r="BP10" s="92"/>
      <c r="BQ10" s="93">
        <v>50</v>
      </c>
      <c r="BR10" s="92" t="s">
        <v>3261</v>
      </c>
      <c r="BS10" s="93">
        <v>75</v>
      </c>
      <c r="BT10" s="92"/>
      <c r="BU10" s="93">
        <v>75</v>
      </c>
      <c r="BV10" s="92"/>
      <c r="BW10" s="93">
        <v>75</v>
      </c>
      <c r="BX10" s="92" t="s">
        <v>3262</v>
      </c>
      <c r="BY10" s="94">
        <v>100</v>
      </c>
      <c r="BZ10" s="182"/>
      <c r="CA10" s="183"/>
      <c r="CB10" s="184"/>
      <c r="CC10" s="182"/>
      <c r="CD10" s="183"/>
      <c r="CE10" s="184"/>
    </row>
    <row r="11" spans="1:83" ht="117.75" customHeight="1" x14ac:dyDescent="0.2">
      <c r="A11" s="316" t="s">
        <v>0</v>
      </c>
      <c r="B11" s="317">
        <v>2017</v>
      </c>
      <c r="C11" s="317" t="s">
        <v>2</v>
      </c>
      <c r="D11" s="317" t="s">
        <v>20</v>
      </c>
      <c r="E11" s="317" t="s">
        <v>1918</v>
      </c>
      <c r="F11" s="334" t="s">
        <v>2936</v>
      </c>
      <c r="G11" s="246" t="s">
        <v>1447</v>
      </c>
      <c r="H11" s="246" t="s">
        <v>1457</v>
      </c>
      <c r="I11" s="321" t="s">
        <v>2937</v>
      </c>
      <c r="J11" s="340" t="s">
        <v>2942</v>
      </c>
      <c r="K11" s="335" t="s">
        <v>3058</v>
      </c>
      <c r="L11" s="335" t="s">
        <v>1951</v>
      </c>
      <c r="M11" s="335">
        <v>2</v>
      </c>
      <c r="N11" s="344">
        <v>3</v>
      </c>
      <c r="O11" s="344" t="s">
        <v>3105</v>
      </c>
      <c r="P11" s="342" t="s">
        <v>2369</v>
      </c>
      <c r="Q11" s="344" t="s">
        <v>3106</v>
      </c>
      <c r="R11" s="249"/>
      <c r="S11" s="249"/>
      <c r="T11" s="341"/>
      <c r="U11" s="87"/>
      <c r="V11" s="87"/>
      <c r="W11" s="87"/>
      <c r="X11" s="87"/>
      <c r="Y11" s="87"/>
      <c r="Z11" s="87"/>
      <c r="AA11" s="87"/>
      <c r="AB11" s="87"/>
      <c r="AC11" s="88"/>
      <c r="AD11" s="89" t="s">
        <v>195</v>
      </c>
      <c r="AE11" s="89" t="s">
        <v>1834</v>
      </c>
      <c r="AF11" s="89" t="s">
        <v>3026</v>
      </c>
      <c r="AG11" s="89" t="s">
        <v>195</v>
      </c>
      <c r="AH11" s="89" t="s">
        <v>195</v>
      </c>
      <c r="AI11" s="89" t="s">
        <v>195</v>
      </c>
      <c r="AJ11" s="89" t="s">
        <v>3058</v>
      </c>
      <c r="AK11" s="89"/>
      <c r="AL11" s="80" t="s">
        <v>1834</v>
      </c>
      <c r="AM11" s="89" t="s">
        <v>1834</v>
      </c>
      <c r="AN11" s="89" t="s">
        <v>1834</v>
      </c>
      <c r="AO11" s="89" t="s">
        <v>195</v>
      </c>
      <c r="AP11" s="89" t="s">
        <v>195</v>
      </c>
      <c r="AQ11" s="89" t="s">
        <v>195</v>
      </c>
      <c r="AR11" s="89" t="s">
        <v>262</v>
      </c>
      <c r="AS11" s="86"/>
      <c r="AT11" s="80" t="s">
        <v>278</v>
      </c>
      <c r="AU11" s="89" t="s">
        <v>278</v>
      </c>
      <c r="AV11" s="89"/>
      <c r="AW11" s="89" t="s">
        <v>278</v>
      </c>
      <c r="AX11" s="89"/>
      <c r="AY11" s="81" t="s">
        <v>1380</v>
      </c>
      <c r="AZ11" s="80" t="s">
        <v>1834</v>
      </c>
      <c r="BA11" s="91" t="s">
        <v>1936</v>
      </c>
      <c r="BB11" s="92"/>
      <c r="BC11" s="93"/>
      <c r="BD11" s="92"/>
      <c r="BE11" s="93"/>
      <c r="BF11" s="92" t="s">
        <v>3265</v>
      </c>
      <c r="BG11" s="93">
        <v>20</v>
      </c>
      <c r="BH11" s="92"/>
      <c r="BI11" s="93">
        <v>20</v>
      </c>
      <c r="BJ11" s="92"/>
      <c r="BK11" s="93">
        <v>20</v>
      </c>
      <c r="BL11" s="93" t="s">
        <v>3267</v>
      </c>
      <c r="BM11" s="93">
        <v>30</v>
      </c>
      <c r="BN11" s="92" t="s">
        <v>3266</v>
      </c>
      <c r="BO11" s="93">
        <v>50</v>
      </c>
      <c r="BP11" s="92"/>
      <c r="BQ11" s="93">
        <v>50</v>
      </c>
      <c r="BR11" s="92"/>
      <c r="BS11" s="93">
        <v>50</v>
      </c>
      <c r="BT11" s="92" t="s">
        <v>3268</v>
      </c>
      <c r="BU11" s="93">
        <v>60</v>
      </c>
      <c r="BV11" s="92" t="s">
        <v>3241</v>
      </c>
      <c r="BW11" s="93">
        <v>80</v>
      </c>
      <c r="BX11" s="92" t="s">
        <v>3242</v>
      </c>
      <c r="BY11" s="94">
        <v>100</v>
      </c>
      <c r="BZ11" s="182"/>
      <c r="CA11" s="183"/>
      <c r="CB11" s="184"/>
      <c r="CC11" s="182"/>
      <c r="CD11" s="183"/>
      <c r="CE11" s="184"/>
    </row>
    <row r="12" spans="1:83" ht="84.95" customHeight="1" x14ac:dyDescent="0.2">
      <c r="A12" s="316" t="s">
        <v>0</v>
      </c>
      <c r="B12" s="317">
        <v>2017</v>
      </c>
      <c r="C12" s="317" t="s">
        <v>2</v>
      </c>
      <c r="D12" s="317" t="s">
        <v>20</v>
      </c>
      <c r="E12" s="317" t="s">
        <v>1918</v>
      </c>
      <c r="F12" s="334" t="s">
        <v>2936</v>
      </c>
      <c r="G12" s="246" t="s">
        <v>1447</v>
      </c>
      <c r="H12" s="246" t="s">
        <v>1457</v>
      </c>
      <c r="I12" s="250" t="s">
        <v>2943</v>
      </c>
      <c r="J12" s="244"/>
      <c r="K12" s="335" t="s">
        <v>3058</v>
      </c>
      <c r="L12" s="335" t="s">
        <v>1951</v>
      </c>
      <c r="M12" s="335">
        <v>2</v>
      </c>
      <c r="N12" s="335">
        <v>2</v>
      </c>
      <c r="O12" s="335" t="s">
        <v>3107</v>
      </c>
      <c r="P12" s="342" t="s">
        <v>2369</v>
      </c>
      <c r="Q12" s="335" t="s">
        <v>3108</v>
      </c>
      <c r="R12" s="249"/>
      <c r="S12" s="249"/>
      <c r="T12" s="341"/>
      <c r="U12" s="87"/>
      <c r="V12" s="87"/>
      <c r="W12" s="87"/>
      <c r="X12" s="87"/>
      <c r="Y12" s="87"/>
      <c r="Z12" s="87"/>
      <c r="AA12" s="87"/>
      <c r="AB12" s="87"/>
      <c r="AC12" s="88"/>
      <c r="AD12" s="89" t="s">
        <v>195</v>
      </c>
      <c r="AE12" s="89" t="s">
        <v>1834</v>
      </c>
      <c r="AF12" s="89" t="s">
        <v>3026</v>
      </c>
      <c r="AG12" s="89" t="s">
        <v>195</v>
      </c>
      <c r="AH12" s="89" t="s">
        <v>195</v>
      </c>
      <c r="AI12" s="89" t="s">
        <v>195</v>
      </c>
      <c r="AJ12" s="89" t="s">
        <v>195</v>
      </c>
      <c r="AK12" s="89"/>
      <c r="AL12" s="80" t="s">
        <v>1834</v>
      </c>
      <c r="AM12" s="89"/>
      <c r="AN12" s="89"/>
      <c r="AO12" s="89" t="s">
        <v>195</v>
      </c>
      <c r="AP12" s="89" t="s">
        <v>195</v>
      </c>
      <c r="AQ12" s="89" t="s">
        <v>195</v>
      </c>
      <c r="AR12" s="89" t="s">
        <v>262</v>
      </c>
      <c r="AS12" s="86"/>
      <c r="AT12" s="80" t="s">
        <v>278</v>
      </c>
      <c r="AU12" s="89" t="s">
        <v>278</v>
      </c>
      <c r="AV12" s="89"/>
      <c r="AW12" s="89" t="s">
        <v>278</v>
      </c>
      <c r="AX12" s="89"/>
      <c r="AY12" s="81" t="s">
        <v>1380</v>
      </c>
      <c r="AZ12" s="80" t="s">
        <v>1834</v>
      </c>
      <c r="BA12" s="91" t="s">
        <v>1936</v>
      </c>
      <c r="BB12" s="92" t="s">
        <v>3244</v>
      </c>
      <c r="BC12" s="93">
        <v>50</v>
      </c>
      <c r="BD12" s="92"/>
      <c r="BE12" s="93">
        <v>50</v>
      </c>
      <c r="BF12" s="92"/>
      <c r="BG12" s="93">
        <v>50</v>
      </c>
      <c r="BH12" s="92"/>
      <c r="BI12" s="93">
        <v>50</v>
      </c>
      <c r="BJ12" s="92"/>
      <c r="BK12" s="93">
        <v>50</v>
      </c>
      <c r="BL12" s="92"/>
      <c r="BM12" s="93">
        <v>50</v>
      </c>
      <c r="BN12" s="92"/>
      <c r="BO12" s="93">
        <v>50</v>
      </c>
      <c r="BP12" s="92" t="s">
        <v>3245</v>
      </c>
      <c r="BQ12" s="93">
        <v>100</v>
      </c>
      <c r="BR12" s="92"/>
      <c r="BS12" s="93">
        <v>100</v>
      </c>
      <c r="BT12" s="92"/>
      <c r="BU12" s="93">
        <v>100</v>
      </c>
      <c r="BV12" s="92"/>
      <c r="BW12" s="93">
        <v>100</v>
      </c>
      <c r="BX12" s="92"/>
      <c r="BY12" s="94">
        <v>100</v>
      </c>
      <c r="BZ12" s="182"/>
      <c r="CA12" s="183"/>
      <c r="CB12" s="184"/>
      <c r="CC12" s="182"/>
      <c r="CD12" s="183"/>
      <c r="CE12" s="184"/>
    </row>
    <row r="13" spans="1:83" ht="96.75" customHeight="1" x14ac:dyDescent="0.2">
      <c r="A13" s="316" t="s">
        <v>0</v>
      </c>
      <c r="B13" s="317">
        <v>2017</v>
      </c>
      <c r="C13" s="317" t="s">
        <v>2</v>
      </c>
      <c r="D13" s="317" t="s">
        <v>20</v>
      </c>
      <c r="E13" s="317" t="s">
        <v>1918</v>
      </c>
      <c r="F13" s="334" t="s">
        <v>2936</v>
      </c>
      <c r="G13" s="246" t="s">
        <v>1447</v>
      </c>
      <c r="H13" s="246" t="s">
        <v>2944</v>
      </c>
      <c r="I13" s="346" t="s">
        <v>2943</v>
      </c>
      <c r="J13" s="340" t="s">
        <v>2944</v>
      </c>
      <c r="K13" s="335" t="s">
        <v>3058</v>
      </c>
      <c r="L13" s="335" t="s">
        <v>1951</v>
      </c>
      <c r="M13" s="335">
        <v>3</v>
      </c>
      <c r="N13" s="344">
        <v>14</v>
      </c>
      <c r="O13" s="335" t="s">
        <v>3109</v>
      </c>
      <c r="P13" s="342" t="s">
        <v>2369</v>
      </c>
      <c r="Q13" s="344" t="s">
        <v>3274</v>
      </c>
      <c r="R13" s="249"/>
      <c r="S13" s="249"/>
      <c r="T13" s="341"/>
      <c r="U13" s="87"/>
      <c r="V13" s="87"/>
      <c r="W13" s="87"/>
      <c r="X13" s="87"/>
      <c r="Y13" s="87"/>
      <c r="Z13" s="87"/>
      <c r="AA13" s="87"/>
      <c r="AB13" s="87"/>
      <c r="AC13" s="88"/>
      <c r="AD13" s="89" t="s">
        <v>195</v>
      </c>
      <c r="AE13" s="89" t="s">
        <v>1834</v>
      </c>
      <c r="AF13" s="89" t="s">
        <v>3026</v>
      </c>
      <c r="AG13" s="89" t="s">
        <v>195</v>
      </c>
      <c r="AH13" s="89" t="s">
        <v>195</v>
      </c>
      <c r="AI13" s="89" t="s">
        <v>195</v>
      </c>
      <c r="AJ13" s="89" t="s">
        <v>195</v>
      </c>
      <c r="AK13" s="89"/>
      <c r="AL13" s="80" t="s">
        <v>1834</v>
      </c>
      <c r="AM13" s="89" t="s">
        <v>2381</v>
      </c>
      <c r="AN13" s="89"/>
      <c r="AO13" s="89" t="s">
        <v>195</v>
      </c>
      <c r="AP13" s="89" t="s">
        <v>195</v>
      </c>
      <c r="AQ13" s="89" t="s">
        <v>195</v>
      </c>
      <c r="AR13" s="89" t="s">
        <v>262</v>
      </c>
      <c r="AS13" s="86"/>
      <c r="AT13" s="80" t="s">
        <v>278</v>
      </c>
      <c r="AU13" s="89" t="s">
        <v>278</v>
      </c>
      <c r="AV13" s="89"/>
      <c r="AW13" s="89" t="s">
        <v>278</v>
      </c>
      <c r="AX13" s="89"/>
      <c r="AY13" s="81" t="s">
        <v>1380</v>
      </c>
      <c r="AZ13" s="80" t="s">
        <v>1834</v>
      </c>
      <c r="BA13" s="91" t="s">
        <v>1936</v>
      </c>
      <c r="BB13" s="92" t="s">
        <v>3273</v>
      </c>
      <c r="BC13" s="93">
        <v>5</v>
      </c>
      <c r="BD13" s="92" t="s">
        <v>3269</v>
      </c>
      <c r="BE13" s="93">
        <v>10</v>
      </c>
      <c r="BF13" s="92" t="s">
        <v>3272</v>
      </c>
      <c r="BG13" s="93">
        <v>15</v>
      </c>
      <c r="BH13" s="92" t="s">
        <v>3275</v>
      </c>
      <c r="BI13" s="93">
        <v>30</v>
      </c>
      <c r="BJ13" s="92" t="s">
        <v>3271</v>
      </c>
      <c r="BK13" s="93">
        <v>35</v>
      </c>
      <c r="BL13" s="92" t="s">
        <v>3276</v>
      </c>
      <c r="BM13" s="93">
        <v>50</v>
      </c>
      <c r="BN13" s="92" t="s">
        <v>3277</v>
      </c>
      <c r="BO13" s="93">
        <v>75</v>
      </c>
      <c r="BP13" s="92" t="s">
        <v>3270</v>
      </c>
      <c r="BQ13" s="93">
        <v>80</v>
      </c>
      <c r="BR13" s="92" t="s">
        <v>3271</v>
      </c>
      <c r="BS13" s="93">
        <v>85</v>
      </c>
      <c r="BT13" s="92" t="s">
        <v>3270</v>
      </c>
      <c r="BU13" s="93">
        <v>90</v>
      </c>
      <c r="BV13" s="92" t="s">
        <v>3271</v>
      </c>
      <c r="BW13" s="93">
        <v>95</v>
      </c>
      <c r="BX13" s="92" t="s">
        <v>3278</v>
      </c>
      <c r="BY13" s="94">
        <v>100</v>
      </c>
      <c r="BZ13" s="182"/>
      <c r="CA13" s="183"/>
      <c r="CB13" s="184"/>
      <c r="CC13" s="182"/>
      <c r="CD13" s="183"/>
      <c r="CE13" s="184"/>
    </row>
    <row r="14" spans="1:83" ht="84.95" customHeight="1" x14ac:dyDescent="0.2">
      <c r="A14" s="316" t="s">
        <v>0</v>
      </c>
      <c r="B14" s="317">
        <v>2017</v>
      </c>
      <c r="C14" s="317" t="s">
        <v>2</v>
      </c>
      <c r="D14" s="317" t="s">
        <v>20</v>
      </c>
      <c r="E14" s="317" t="s">
        <v>1918</v>
      </c>
      <c r="F14" s="334" t="s">
        <v>2936</v>
      </c>
      <c r="G14" s="246" t="s">
        <v>1447</v>
      </c>
      <c r="H14" s="246" t="s">
        <v>1457</v>
      </c>
      <c r="I14" s="346" t="s">
        <v>2943</v>
      </c>
      <c r="J14" s="340" t="s">
        <v>2945</v>
      </c>
      <c r="K14" s="335" t="s">
        <v>3058</v>
      </c>
      <c r="L14" s="335" t="s">
        <v>1951</v>
      </c>
      <c r="M14" s="335">
        <v>2</v>
      </c>
      <c r="N14" s="335">
        <v>1</v>
      </c>
      <c r="O14" s="335" t="s">
        <v>3110</v>
      </c>
      <c r="P14" s="342" t="s">
        <v>2369</v>
      </c>
      <c r="Q14" s="335" t="s">
        <v>3111</v>
      </c>
      <c r="R14" s="249">
        <f>61678159-61678159</f>
        <v>0</v>
      </c>
      <c r="S14" s="249"/>
      <c r="T14" s="341"/>
      <c r="U14" s="87"/>
      <c r="V14" s="87"/>
      <c r="W14" s="87"/>
      <c r="X14" s="87"/>
      <c r="Y14" s="87"/>
      <c r="Z14" s="87"/>
      <c r="AA14" s="87"/>
      <c r="AB14" s="87"/>
      <c r="AC14" s="88"/>
      <c r="AD14" s="89" t="s">
        <v>195</v>
      </c>
      <c r="AE14" s="89" t="s">
        <v>1834</v>
      </c>
      <c r="AF14" s="89" t="s">
        <v>3026</v>
      </c>
      <c r="AG14" s="89" t="s">
        <v>195</v>
      </c>
      <c r="AH14" s="89" t="s">
        <v>195</v>
      </c>
      <c r="AI14" s="89" t="s">
        <v>195</v>
      </c>
      <c r="AJ14" s="89" t="s">
        <v>196</v>
      </c>
      <c r="AK14" s="89"/>
      <c r="AL14" s="80" t="s">
        <v>1834</v>
      </c>
      <c r="AM14" s="89" t="s">
        <v>1834</v>
      </c>
      <c r="AN14" s="89"/>
      <c r="AO14" s="89" t="s">
        <v>195</v>
      </c>
      <c r="AP14" s="89" t="s">
        <v>195</v>
      </c>
      <c r="AQ14" s="89" t="s">
        <v>195</v>
      </c>
      <c r="AR14" s="89" t="s">
        <v>262</v>
      </c>
      <c r="AS14" s="86"/>
      <c r="AT14" s="80" t="s">
        <v>278</v>
      </c>
      <c r="AU14" s="89" t="s">
        <v>278</v>
      </c>
      <c r="AV14" s="89"/>
      <c r="AW14" s="89" t="s">
        <v>278</v>
      </c>
      <c r="AX14" s="89"/>
      <c r="AY14" s="81" t="s">
        <v>1380</v>
      </c>
      <c r="AZ14" s="80" t="s">
        <v>1834</v>
      </c>
      <c r="BA14" s="91" t="s">
        <v>1936</v>
      </c>
      <c r="BB14" s="92"/>
      <c r="BC14" s="93"/>
      <c r="BD14" s="92"/>
      <c r="BE14" s="93"/>
      <c r="BF14" s="92"/>
      <c r="BG14" s="93"/>
      <c r="BH14" s="92" t="s">
        <v>3281</v>
      </c>
      <c r="BI14" s="93">
        <v>20</v>
      </c>
      <c r="BJ14" s="92"/>
      <c r="BK14" s="93">
        <v>20</v>
      </c>
      <c r="BL14" s="92" t="s">
        <v>3279</v>
      </c>
      <c r="BM14" s="93">
        <v>40</v>
      </c>
      <c r="BN14" s="92"/>
      <c r="BO14" s="93">
        <v>40</v>
      </c>
      <c r="BP14" s="92"/>
      <c r="BQ14" s="93">
        <v>40</v>
      </c>
      <c r="BR14" s="92"/>
      <c r="BS14" s="93">
        <v>40</v>
      </c>
      <c r="BT14" s="92" t="s">
        <v>3243</v>
      </c>
      <c r="BU14" s="93">
        <v>60</v>
      </c>
      <c r="BV14" s="92"/>
      <c r="BW14" s="93">
        <v>60</v>
      </c>
      <c r="BX14" s="92" t="s">
        <v>3280</v>
      </c>
      <c r="BY14" s="94">
        <v>100</v>
      </c>
      <c r="BZ14" s="182"/>
      <c r="CA14" s="183"/>
      <c r="CB14" s="184"/>
      <c r="CC14" s="182"/>
      <c r="CD14" s="183"/>
      <c r="CE14" s="184"/>
    </row>
    <row r="15" spans="1:83" ht="84.95" customHeight="1" x14ac:dyDescent="0.2">
      <c r="A15" s="316" t="s">
        <v>0</v>
      </c>
      <c r="B15" s="317">
        <v>2017</v>
      </c>
      <c r="C15" s="317" t="s">
        <v>2</v>
      </c>
      <c r="D15" s="317" t="s">
        <v>20</v>
      </c>
      <c r="E15" s="317" t="s">
        <v>1918</v>
      </c>
      <c r="F15" s="334" t="s">
        <v>2936</v>
      </c>
      <c r="G15" s="246" t="s">
        <v>1447</v>
      </c>
      <c r="H15" s="246" t="s">
        <v>1457</v>
      </c>
      <c r="I15" s="250" t="s">
        <v>2946</v>
      </c>
      <c r="J15" s="244"/>
      <c r="K15" s="335" t="s">
        <v>1834</v>
      </c>
      <c r="L15" s="335" t="s">
        <v>1943</v>
      </c>
      <c r="M15" s="335">
        <v>3</v>
      </c>
      <c r="N15" s="335">
        <v>4</v>
      </c>
      <c r="O15" s="335" t="s">
        <v>3112</v>
      </c>
      <c r="P15" s="342" t="s">
        <v>1846</v>
      </c>
      <c r="Q15" s="335" t="s">
        <v>3113</v>
      </c>
      <c r="R15" s="347"/>
      <c r="S15" s="249"/>
      <c r="T15" s="341"/>
      <c r="U15" s="87"/>
      <c r="V15" s="87"/>
      <c r="W15" s="87"/>
      <c r="X15" s="87"/>
      <c r="Y15" s="87"/>
      <c r="Z15" s="87"/>
      <c r="AA15" s="87"/>
      <c r="AB15" s="87"/>
      <c r="AC15" s="88"/>
      <c r="AD15" s="89" t="s">
        <v>195</v>
      </c>
      <c r="AE15" s="89" t="s">
        <v>1834</v>
      </c>
      <c r="AF15" s="89" t="s">
        <v>3026</v>
      </c>
      <c r="AG15" s="89" t="s">
        <v>195</v>
      </c>
      <c r="AH15" s="89" t="s">
        <v>195</v>
      </c>
      <c r="AI15" s="89" t="s">
        <v>195</v>
      </c>
      <c r="AJ15" s="89"/>
      <c r="AK15" s="89"/>
      <c r="AL15" s="80" t="s">
        <v>1834</v>
      </c>
      <c r="AM15" s="89"/>
      <c r="AN15" s="89"/>
      <c r="AO15" s="89" t="s">
        <v>195</v>
      </c>
      <c r="AP15" s="89" t="s">
        <v>195</v>
      </c>
      <c r="AQ15" s="89" t="s">
        <v>195</v>
      </c>
      <c r="AR15" s="89" t="s">
        <v>262</v>
      </c>
      <c r="AS15" s="86"/>
      <c r="AT15" s="89" t="s">
        <v>195</v>
      </c>
      <c r="AU15" s="89" t="s">
        <v>278</v>
      </c>
      <c r="AV15" s="89"/>
      <c r="AW15" s="89" t="s">
        <v>278</v>
      </c>
      <c r="AX15" s="89"/>
      <c r="AY15" s="81" t="s">
        <v>1380</v>
      </c>
      <c r="AZ15" s="80" t="s">
        <v>1834</v>
      </c>
      <c r="BA15" s="91" t="s">
        <v>1936</v>
      </c>
      <c r="BB15" s="92"/>
      <c r="BC15" s="93"/>
      <c r="BD15" s="92"/>
      <c r="BE15" s="93"/>
      <c r="BF15" s="92"/>
      <c r="BG15" s="93"/>
      <c r="BH15" s="92"/>
      <c r="BI15" s="93"/>
      <c r="BJ15" s="92"/>
      <c r="BK15" s="93"/>
      <c r="BL15" s="92"/>
      <c r="BM15" s="93"/>
      <c r="BN15" s="92"/>
      <c r="BO15" s="93"/>
      <c r="BP15" s="92"/>
      <c r="BQ15" s="93"/>
      <c r="BR15" s="92"/>
      <c r="BS15" s="93"/>
      <c r="BT15" s="92" t="s">
        <v>3246</v>
      </c>
      <c r="BU15" s="93">
        <v>100</v>
      </c>
      <c r="BV15" s="92"/>
      <c r="BW15" s="93">
        <v>100</v>
      </c>
      <c r="BX15" s="92"/>
      <c r="BY15" s="94">
        <v>100</v>
      </c>
      <c r="BZ15" s="182"/>
      <c r="CA15" s="183"/>
      <c r="CB15" s="184"/>
      <c r="CC15" s="182"/>
      <c r="CD15" s="183"/>
      <c r="CE15" s="184"/>
    </row>
    <row r="16" spans="1:83" ht="111" customHeight="1" x14ac:dyDescent="0.2">
      <c r="A16" s="316" t="s">
        <v>0</v>
      </c>
      <c r="B16" s="317">
        <v>2017</v>
      </c>
      <c r="C16" s="317" t="s">
        <v>2</v>
      </c>
      <c r="D16" s="317" t="s">
        <v>20</v>
      </c>
      <c r="E16" s="317" t="s">
        <v>1918</v>
      </c>
      <c r="F16" s="334" t="s">
        <v>2936</v>
      </c>
      <c r="G16" s="246" t="s">
        <v>1447</v>
      </c>
      <c r="H16" s="246" t="s">
        <v>1457</v>
      </c>
      <c r="I16" s="346" t="s">
        <v>2946</v>
      </c>
      <c r="J16" s="340" t="s">
        <v>2947</v>
      </c>
      <c r="K16" s="335" t="s">
        <v>1834</v>
      </c>
      <c r="L16" s="335" t="s">
        <v>1943</v>
      </c>
      <c r="M16" s="335">
        <v>3</v>
      </c>
      <c r="N16" s="335">
        <v>90</v>
      </c>
      <c r="O16" s="335" t="s">
        <v>3114</v>
      </c>
      <c r="P16" s="342" t="s">
        <v>1374</v>
      </c>
      <c r="Q16" s="335" t="s">
        <v>3115</v>
      </c>
      <c r="R16" s="249">
        <v>40000000</v>
      </c>
      <c r="S16" s="249"/>
      <c r="T16" s="341"/>
      <c r="U16" s="87"/>
      <c r="V16" s="87"/>
      <c r="W16" s="87"/>
      <c r="X16" s="87"/>
      <c r="Y16" s="87"/>
      <c r="Z16" s="87"/>
      <c r="AA16" s="87"/>
      <c r="AB16" s="87"/>
      <c r="AC16" s="88"/>
      <c r="AD16" s="89" t="s">
        <v>195</v>
      </c>
      <c r="AE16" s="89" t="s">
        <v>1834</v>
      </c>
      <c r="AF16" s="89" t="s">
        <v>3026</v>
      </c>
      <c r="AG16" s="89" t="s">
        <v>195</v>
      </c>
      <c r="AH16" s="89" t="s">
        <v>195</v>
      </c>
      <c r="AI16" s="89" t="s">
        <v>195</v>
      </c>
      <c r="AJ16" s="89" t="s">
        <v>195</v>
      </c>
      <c r="AK16" s="89" t="s">
        <v>195</v>
      </c>
      <c r="AL16" s="80" t="s">
        <v>1834</v>
      </c>
      <c r="AM16" s="89" t="s">
        <v>1834</v>
      </c>
      <c r="AN16" s="89" t="s">
        <v>1834</v>
      </c>
      <c r="AO16" s="89" t="s">
        <v>195</v>
      </c>
      <c r="AP16" s="89" t="s">
        <v>195</v>
      </c>
      <c r="AQ16" s="89" t="s">
        <v>195</v>
      </c>
      <c r="AR16" s="89" t="s">
        <v>262</v>
      </c>
      <c r="AS16" s="86">
        <v>0</v>
      </c>
      <c r="AT16" s="89" t="s">
        <v>195</v>
      </c>
      <c r="AU16" s="89" t="s">
        <v>195</v>
      </c>
      <c r="AV16" s="89" t="s">
        <v>195</v>
      </c>
      <c r="AW16" s="89" t="s">
        <v>195</v>
      </c>
      <c r="AX16" s="89" t="s">
        <v>195</v>
      </c>
      <c r="AY16" s="81" t="s">
        <v>1376</v>
      </c>
      <c r="AZ16" s="80" t="s">
        <v>1834</v>
      </c>
      <c r="BA16" s="91" t="s">
        <v>1936</v>
      </c>
      <c r="BB16" s="92"/>
      <c r="BC16" s="93"/>
      <c r="BD16" s="92" t="s">
        <v>3116</v>
      </c>
      <c r="BE16" s="93">
        <v>10</v>
      </c>
      <c r="BF16" s="92"/>
      <c r="BG16" s="93">
        <v>10</v>
      </c>
      <c r="BH16" s="92" t="s">
        <v>3282</v>
      </c>
      <c r="BI16" s="93">
        <v>20</v>
      </c>
      <c r="BJ16" s="92"/>
      <c r="BK16" s="93">
        <v>20</v>
      </c>
      <c r="BL16" s="92" t="s">
        <v>3283</v>
      </c>
      <c r="BM16" s="93">
        <v>30</v>
      </c>
      <c r="BN16" s="92"/>
      <c r="BO16" s="93">
        <v>30</v>
      </c>
      <c r="BP16" s="92" t="s">
        <v>3119</v>
      </c>
      <c r="BQ16" s="93">
        <v>55</v>
      </c>
      <c r="BR16" s="92"/>
      <c r="BS16" s="93">
        <v>55</v>
      </c>
      <c r="BT16" s="92" t="s">
        <v>3284</v>
      </c>
      <c r="BU16" s="93">
        <v>65</v>
      </c>
      <c r="BV16" s="92" t="s">
        <v>3121</v>
      </c>
      <c r="BW16" s="93">
        <v>85</v>
      </c>
      <c r="BX16" s="92" t="s">
        <v>3285</v>
      </c>
      <c r="BY16" s="94">
        <v>100</v>
      </c>
      <c r="BZ16" s="182"/>
      <c r="CA16" s="183"/>
      <c r="CB16" s="184"/>
      <c r="CC16" s="182"/>
      <c r="CD16" s="183"/>
      <c r="CE16" s="184"/>
    </row>
    <row r="17" spans="1:83" ht="84.95" customHeight="1" x14ac:dyDescent="0.2">
      <c r="A17" s="316" t="s">
        <v>0</v>
      </c>
      <c r="B17" s="317">
        <v>2017</v>
      </c>
      <c r="C17" s="317" t="s">
        <v>2</v>
      </c>
      <c r="D17" s="317" t="s">
        <v>20</v>
      </c>
      <c r="E17" s="317" t="s">
        <v>1918</v>
      </c>
      <c r="F17" s="334" t="s">
        <v>2936</v>
      </c>
      <c r="G17" s="246" t="s">
        <v>1447</v>
      </c>
      <c r="H17" s="246" t="s">
        <v>1457</v>
      </c>
      <c r="I17" s="346" t="s">
        <v>2946</v>
      </c>
      <c r="J17" s="340" t="s">
        <v>2948</v>
      </c>
      <c r="K17" s="335" t="s">
        <v>1834</v>
      </c>
      <c r="L17" s="335" t="s">
        <v>1943</v>
      </c>
      <c r="M17" s="335">
        <v>3</v>
      </c>
      <c r="N17" s="335">
        <v>90</v>
      </c>
      <c r="O17" s="335" t="s">
        <v>3114</v>
      </c>
      <c r="P17" s="342" t="s">
        <v>1374</v>
      </c>
      <c r="Q17" s="335" t="s">
        <v>3122</v>
      </c>
      <c r="R17" s="348">
        <f>66332000-4037600</f>
        <v>62294400</v>
      </c>
      <c r="S17" s="249"/>
      <c r="T17" s="341"/>
      <c r="U17" s="87"/>
      <c r="V17" s="87"/>
      <c r="W17" s="87"/>
      <c r="X17" s="87"/>
      <c r="Y17" s="87"/>
      <c r="Z17" s="87"/>
      <c r="AA17" s="87"/>
      <c r="AB17" s="87"/>
      <c r="AC17" s="88"/>
      <c r="AD17" s="89" t="s">
        <v>195</v>
      </c>
      <c r="AE17" s="89" t="s">
        <v>1834</v>
      </c>
      <c r="AF17" s="89" t="s">
        <v>3026</v>
      </c>
      <c r="AG17" s="89" t="s">
        <v>195</v>
      </c>
      <c r="AH17" s="89" t="s">
        <v>195</v>
      </c>
      <c r="AI17" s="89" t="s">
        <v>195</v>
      </c>
      <c r="AJ17" s="89" t="s">
        <v>195</v>
      </c>
      <c r="AK17" s="89" t="s">
        <v>195</v>
      </c>
      <c r="AL17" s="80" t="s">
        <v>1834</v>
      </c>
      <c r="AM17" s="89" t="s">
        <v>1834</v>
      </c>
      <c r="AN17" s="89" t="s">
        <v>1834</v>
      </c>
      <c r="AO17" s="89" t="s">
        <v>195</v>
      </c>
      <c r="AP17" s="89" t="s">
        <v>195</v>
      </c>
      <c r="AQ17" s="89" t="s">
        <v>195</v>
      </c>
      <c r="AR17" s="89" t="s">
        <v>262</v>
      </c>
      <c r="AS17" s="86">
        <v>0</v>
      </c>
      <c r="AT17" s="89" t="s">
        <v>195</v>
      </c>
      <c r="AU17" s="89" t="s">
        <v>195</v>
      </c>
      <c r="AV17" s="89" t="s">
        <v>195</v>
      </c>
      <c r="AW17" s="89" t="s">
        <v>195</v>
      </c>
      <c r="AX17" s="89" t="s">
        <v>195</v>
      </c>
      <c r="AY17" s="81" t="s">
        <v>1376</v>
      </c>
      <c r="AZ17" s="80" t="s">
        <v>1834</v>
      </c>
      <c r="BA17" s="91" t="s">
        <v>1936</v>
      </c>
      <c r="BB17" s="92"/>
      <c r="BC17" s="93"/>
      <c r="BD17" s="92" t="s">
        <v>3116</v>
      </c>
      <c r="BE17" s="93">
        <v>10</v>
      </c>
      <c r="BF17" s="92"/>
      <c r="BG17" s="93">
        <v>10</v>
      </c>
      <c r="BH17" s="92" t="s">
        <v>3117</v>
      </c>
      <c r="BI17" s="93">
        <v>20</v>
      </c>
      <c r="BJ17" s="92"/>
      <c r="BK17" s="93">
        <v>20</v>
      </c>
      <c r="BL17" s="92" t="s">
        <v>3118</v>
      </c>
      <c r="BM17" s="93">
        <v>30</v>
      </c>
      <c r="BN17" s="92"/>
      <c r="BO17" s="93">
        <v>30</v>
      </c>
      <c r="BP17" s="92" t="s">
        <v>3119</v>
      </c>
      <c r="BQ17" s="93">
        <v>55</v>
      </c>
      <c r="BR17" s="92"/>
      <c r="BS17" s="93">
        <v>55</v>
      </c>
      <c r="BT17" s="92" t="s">
        <v>3120</v>
      </c>
      <c r="BU17" s="93">
        <v>65</v>
      </c>
      <c r="BV17" s="92" t="s">
        <v>3121</v>
      </c>
      <c r="BW17" s="93">
        <v>85</v>
      </c>
      <c r="BX17" s="92" t="s">
        <v>3117</v>
      </c>
      <c r="BY17" s="94">
        <v>100</v>
      </c>
      <c r="BZ17" s="182"/>
      <c r="CA17" s="183"/>
      <c r="CB17" s="184"/>
      <c r="CC17" s="182"/>
      <c r="CD17" s="183"/>
      <c r="CE17" s="184"/>
    </row>
    <row r="18" spans="1:83" ht="84.95" customHeight="1" x14ac:dyDescent="0.2">
      <c r="A18" s="316" t="s">
        <v>0</v>
      </c>
      <c r="B18" s="317">
        <v>2017</v>
      </c>
      <c r="C18" s="317" t="s">
        <v>2</v>
      </c>
      <c r="D18" s="317" t="s">
        <v>20</v>
      </c>
      <c r="E18" s="317" t="s">
        <v>1918</v>
      </c>
      <c r="F18" s="334" t="s">
        <v>2936</v>
      </c>
      <c r="G18" s="246" t="s">
        <v>1447</v>
      </c>
      <c r="H18" s="246" t="s">
        <v>1457</v>
      </c>
      <c r="I18" s="346" t="s">
        <v>2946</v>
      </c>
      <c r="J18" s="340" t="s">
        <v>2949</v>
      </c>
      <c r="K18" s="335" t="s">
        <v>1834</v>
      </c>
      <c r="L18" s="335" t="s">
        <v>1943</v>
      </c>
      <c r="M18" s="335">
        <v>2</v>
      </c>
      <c r="N18" s="335">
        <v>90</v>
      </c>
      <c r="O18" s="335" t="s">
        <v>3123</v>
      </c>
      <c r="P18" s="342" t="s">
        <v>1374</v>
      </c>
      <c r="Q18" s="335" t="s">
        <v>3124</v>
      </c>
      <c r="R18" s="249">
        <v>62289470</v>
      </c>
      <c r="S18" s="249"/>
      <c r="T18" s="341"/>
      <c r="U18" s="87"/>
      <c r="V18" s="87"/>
      <c r="W18" s="87"/>
      <c r="X18" s="87"/>
      <c r="Y18" s="87"/>
      <c r="Z18" s="87"/>
      <c r="AA18" s="87"/>
      <c r="AB18" s="87"/>
      <c r="AC18" s="88"/>
      <c r="AD18" s="89" t="s">
        <v>195</v>
      </c>
      <c r="AE18" s="89" t="s">
        <v>1834</v>
      </c>
      <c r="AF18" s="89" t="s">
        <v>3026</v>
      </c>
      <c r="AG18" s="89" t="s">
        <v>195</v>
      </c>
      <c r="AH18" s="89" t="s">
        <v>195</v>
      </c>
      <c r="AI18" s="89" t="s">
        <v>195</v>
      </c>
      <c r="AJ18" s="89" t="s">
        <v>195</v>
      </c>
      <c r="AK18" s="89" t="s">
        <v>195</v>
      </c>
      <c r="AL18" s="80" t="s">
        <v>1834</v>
      </c>
      <c r="AM18" s="89" t="s">
        <v>1834</v>
      </c>
      <c r="AN18" s="89" t="s">
        <v>1834</v>
      </c>
      <c r="AO18" s="89" t="s">
        <v>195</v>
      </c>
      <c r="AP18" s="89" t="s">
        <v>195</v>
      </c>
      <c r="AQ18" s="89" t="s">
        <v>195</v>
      </c>
      <c r="AR18" s="89" t="s">
        <v>262</v>
      </c>
      <c r="AS18" s="86">
        <v>0</v>
      </c>
      <c r="AT18" s="89" t="s">
        <v>195</v>
      </c>
      <c r="AU18" s="89" t="s">
        <v>195</v>
      </c>
      <c r="AV18" s="89" t="s">
        <v>195</v>
      </c>
      <c r="AW18" s="89" t="s">
        <v>195</v>
      </c>
      <c r="AX18" s="89" t="s">
        <v>195</v>
      </c>
      <c r="AY18" s="81" t="s">
        <v>1380</v>
      </c>
      <c r="AZ18" s="80" t="s">
        <v>1834</v>
      </c>
      <c r="BA18" s="91" t="s">
        <v>1936</v>
      </c>
      <c r="BB18" s="92"/>
      <c r="BC18" s="93"/>
      <c r="BD18" s="92"/>
      <c r="BE18" s="93"/>
      <c r="BF18" s="92" t="s">
        <v>3125</v>
      </c>
      <c r="BG18" s="93">
        <v>40</v>
      </c>
      <c r="BH18" s="92"/>
      <c r="BI18" s="93">
        <v>40</v>
      </c>
      <c r="BJ18" s="92" t="s">
        <v>3286</v>
      </c>
      <c r="BK18" s="93">
        <v>55</v>
      </c>
      <c r="BL18" s="92"/>
      <c r="BM18" s="93">
        <v>55</v>
      </c>
      <c r="BN18" s="92" t="s">
        <v>3126</v>
      </c>
      <c r="BO18" s="93">
        <v>70</v>
      </c>
      <c r="BP18" s="92"/>
      <c r="BQ18" s="93">
        <v>70</v>
      </c>
      <c r="BR18" s="92" t="s">
        <v>3286</v>
      </c>
      <c r="BS18" s="93">
        <v>85</v>
      </c>
      <c r="BT18" s="92"/>
      <c r="BU18" s="93">
        <v>85</v>
      </c>
      <c r="BV18" s="92"/>
      <c r="BW18" s="93">
        <v>85</v>
      </c>
      <c r="BX18" s="92" t="s">
        <v>3126</v>
      </c>
      <c r="BY18" s="94">
        <v>100</v>
      </c>
      <c r="BZ18" s="182"/>
      <c r="CA18" s="183"/>
      <c r="CB18" s="184"/>
      <c r="CC18" s="182"/>
      <c r="CD18" s="183"/>
      <c r="CE18" s="184"/>
    </row>
    <row r="19" spans="1:83" ht="108.75" customHeight="1" x14ac:dyDescent="0.2">
      <c r="A19" s="316" t="s">
        <v>0</v>
      </c>
      <c r="B19" s="317">
        <v>2017</v>
      </c>
      <c r="C19" s="317" t="s">
        <v>2</v>
      </c>
      <c r="D19" s="317" t="s">
        <v>20</v>
      </c>
      <c r="E19" s="317" t="s">
        <v>1918</v>
      </c>
      <c r="F19" s="334" t="s">
        <v>2936</v>
      </c>
      <c r="G19" s="246" t="s">
        <v>1447</v>
      </c>
      <c r="H19" s="246" t="s">
        <v>1457</v>
      </c>
      <c r="I19" s="346" t="s">
        <v>2946</v>
      </c>
      <c r="J19" s="349" t="s">
        <v>3127</v>
      </c>
      <c r="K19" s="335" t="s">
        <v>1834</v>
      </c>
      <c r="L19" s="335" t="s">
        <v>1943</v>
      </c>
      <c r="M19" s="335">
        <v>2</v>
      </c>
      <c r="N19" s="335">
        <v>4</v>
      </c>
      <c r="O19" s="335" t="s">
        <v>3128</v>
      </c>
      <c r="P19" s="342" t="s">
        <v>1846</v>
      </c>
      <c r="Q19" s="335" t="s">
        <v>3129</v>
      </c>
      <c r="R19" s="345">
        <v>112907259</v>
      </c>
      <c r="S19" s="249"/>
      <c r="T19" s="341"/>
      <c r="U19" s="87"/>
      <c r="V19" s="87"/>
      <c r="W19" s="87"/>
      <c r="X19" s="87"/>
      <c r="Y19" s="87"/>
      <c r="Z19" s="87"/>
      <c r="AA19" s="87"/>
      <c r="AB19" s="87"/>
      <c r="AC19" s="88"/>
      <c r="AD19" s="89" t="s">
        <v>195</v>
      </c>
      <c r="AE19" s="89" t="s">
        <v>1834</v>
      </c>
      <c r="AF19" s="89" t="s">
        <v>3026</v>
      </c>
      <c r="AG19" s="89" t="s">
        <v>195</v>
      </c>
      <c r="AH19" s="89" t="s">
        <v>195</v>
      </c>
      <c r="AI19" s="89" t="s">
        <v>195</v>
      </c>
      <c r="AJ19" s="89" t="s">
        <v>195</v>
      </c>
      <c r="AK19" s="89" t="s">
        <v>195</v>
      </c>
      <c r="AL19" s="80" t="s">
        <v>1834</v>
      </c>
      <c r="AM19" s="89" t="s">
        <v>1834</v>
      </c>
      <c r="AN19" s="89" t="s">
        <v>1834</v>
      </c>
      <c r="AO19" s="89" t="s">
        <v>195</v>
      </c>
      <c r="AP19" s="89" t="s">
        <v>195</v>
      </c>
      <c r="AQ19" s="89" t="s">
        <v>195</v>
      </c>
      <c r="AR19" s="89" t="s">
        <v>262</v>
      </c>
      <c r="AS19" s="86">
        <v>0</v>
      </c>
      <c r="AT19" s="89" t="s">
        <v>195</v>
      </c>
      <c r="AU19" s="89" t="s">
        <v>195</v>
      </c>
      <c r="AV19" s="89"/>
      <c r="AW19" s="89" t="s">
        <v>195</v>
      </c>
      <c r="AX19" s="89" t="s">
        <v>195</v>
      </c>
      <c r="AY19" s="81" t="s">
        <v>1376</v>
      </c>
      <c r="AZ19" s="80" t="s">
        <v>1834</v>
      </c>
      <c r="BA19" s="91" t="s">
        <v>1936</v>
      </c>
      <c r="BB19" s="92"/>
      <c r="BC19" s="93"/>
      <c r="BD19" s="92"/>
      <c r="BE19" s="93"/>
      <c r="BF19" s="92"/>
      <c r="BG19" s="93"/>
      <c r="BH19" s="92"/>
      <c r="BI19" s="93"/>
      <c r="BJ19" s="92"/>
      <c r="BK19" s="93"/>
      <c r="BL19" s="92" t="s">
        <v>3130</v>
      </c>
      <c r="BM19" s="93">
        <v>30</v>
      </c>
      <c r="BN19" s="92"/>
      <c r="BO19" s="93">
        <v>30</v>
      </c>
      <c r="BP19" s="92" t="s">
        <v>3131</v>
      </c>
      <c r="BQ19" s="93">
        <v>60</v>
      </c>
      <c r="BR19" s="92"/>
      <c r="BS19" s="93">
        <v>60</v>
      </c>
      <c r="BT19" s="92" t="s">
        <v>3132</v>
      </c>
      <c r="BU19" s="93">
        <v>80</v>
      </c>
      <c r="BV19" s="92"/>
      <c r="BW19" s="93">
        <v>80</v>
      </c>
      <c r="BX19" s="92" t="s">
        <v>3132</v>
      </c>
      <c r="BY19" s="94">
        <v>100</v>
      </c>
      <c r="BZ19" s="182"/>
      <c r="CA19" s="183"/>
      <c r="CB19" s="184"/>
      <c r="CC19" s="182"/>
      <c r="CD19" s="183"/>
      <c r="CE19" s="184"/>
    </row>
    <row r="20" spans="1:83" ht="88.5" customHeight="1" x14ac:dyDescent="0.2">
      <c r="A20" s="316" t="s">
        <v>0</v>
      </c>
      <c r="B20" s="317">
        <v>2017</v>
      </c>
      <c r="C20" s="317" t="s">
        <v>2</v>
      </c>
      <c r="D20" s="317" t="s">
        <v>20</v>
      </c>
      <c r="E20" s="317" t="s">
        <v>1918</v>
      </c>
      <c r="F20" s="334" t="s">
        <v>2936</v>
      </c>
      <c r="G20" s="246" t="s">
        <v>1447</v>
      </c>
      <c r="H20" s="246" t="s">
        <v>1457</v>
      </c>
      <c r="I20" s="346" t="s">
        <v>2946</v>
      </c>
      <c r="J20" s="267" t="s">
        <v>2950</v>
      </c>
      <c r="K20" s="335" t="s">
        <v>1834</v>
      </c>
      <c r="L20" s="335" t="s">
        <v>1943</v>
      </c>
      <c r="M20" s="335">
        <v>3</v>
      </c>
      <c r="N20" s="350">
        <v>70</v>
      </c>
      <c r="O20" s="350" t="s">
        <v>3114</v>
      </c>
      <c r="P20" s="342" t="s">
        <v>1374</v>
      </c>
      <c r="Q20" s="335" t="s">
        <v>3133</v>
      </c>
      <c r="R20" s="249"/>
      <c r="S20" s="249"/>
      <c r="T20" s="341"/>
      <c r="U20" s="87"/>
      <c r="V20" s="87"/>
      <c r="W20" s="87"/>
      <c r="X20" s="87"/>
      <c r="Y20" s="87"/>
      <c r="Z20" s="87"/>
      <c r="AA20" s="87"/>
      <c r="AB20" s="87"/>
      <c r="AC20" s="88"/>
      <c r="AD20" s="89" t="s">
        <v>195</v>
      </c>
      <c r="AE20" s="89" t="s">
        <v>1834</v>
      </c>
      <c r="AF20" s="89" t="s">
        <v>3026</v>
      </c>
      <c r="AG20" s="89" t="s">
        <v>195</v>
      </c>
      <c r="AH20" s="89" t="s">
        <v>195</v>
      </c>
      <c r="AI20" s="89" t="s">
        <v>195</v>
      </c>
      <c r="AJ20" s="89" t="s">
        <v>195</v>
      </c>
      <c r="AK20" s="89" t="s">
        <v>195</v>
      </c>
      <c r="AL20" s="80" t="s">
        <v>1834</v>
      </c>
      <c r="AM20" s="89" t="s">
        <v>1834</v>
      </c>
      <c r="AN20" s="89" t="s">
        <v>1834</v>
      </c>
      <c r="AO20" s="89" t="s">
        <v>195</v>
      </c>
      <c r="AP20" s="89" t="s">
        <v>195</v>
      </c>
      <c r="AQ20" s="89" t="s">
        <v>195</v>
      </c>
      <c r="AR20" s="89" t="s">
        <v>262</v>
      </c>
      <c r="AS20" s="86">
        <v>0</v>
      </c>
      <c r="AT20" s="89" t="s">
        <v>195</v>
      </c>
      <c r="AU20" s="89" t="s">
        <v>195</v>
      </c>
      <c r="AV20" s="89"/>
      <c r="AW20" s="89" t="s">
        <v>195</v>
      </c>
      <c r="AX20" s="89" t="s">
        <v>195</v>
      </c>
      <c r="AY20" s="81" t="s">
        <v>1376</v>
      </c>
      <c r="AZ20" s="80" t="s">
        <v>1834</v>
      </c>
      <c r="BA20" s="91" t="s">
        <v>1936</v>
      </c>
      <c r="BB20" s="92"/>
      <c r="BC20" s="93"/>
      <c r="BD20" s="92"/>
      <c r="BE20" s="93"/>
      <c r="BF20" s="92" t="s">
        <v>3116</v>
      </c>
      <c r="BG20" s="93">
        <v>15</v>
      </c>
      <c r="BH20" s="92"/>
      <c r="BI20" s="93">
        <v>15</v>
      </c>
      <c r="BJ20" s="92"/>
      <c r="BK20" s="93">
        <v>15</v>
      </c>
      <c r="BL20" s="92" t="s">
        <v>3117</v>
      </c>
      <c r="BM20" s="93">
        <v>30</v>
      </c>
      <c r="BN20" s="92"/>
      <c r="BO20" s="93">
        <v>30</v>
      </c>
      <c r="BP20" s="92"/>
      <c r="BQ20" s="93">
        <v>30</v>
      </c>
      <c r="BR20" s="92" t="s">
        <v>3117</v>
      </c>
      <c r="BS20" s="93">
        <v>45</v>
      </c>
      <c r="BT20" s="92"/>
      <c r="BU20" s="93">
        <v>45</v>
      </c>
      <c r="BV20" s="92" t="s">
        <v>3119</v>
      </c>
      <c r="BW20" s="93">
        <v>85</v>
      </c>
      <c r="BX20" s="92" t="s">
        <v>3134</v>
      </c>
      <c r="BY20" s="94">
        <v>100</v>
      </c>
      <c r="BZ20" s="182"/>
      <c r="CA20" s="183"/>
      <c r="CB20" s="184"/>
      <c r="CC20" s="182"/>
      <c r="CD20" s="183"/>
      <c r="CE20" s="184"/>
    </row>
    <row r="21" spans="1:83" ht="84.95" customHeight="1" x14ac:dyDescent="0.2">
      <c r="A21" s="316" t="s">
        <v>0</v>
      </c>
      <c r="B21" s="317">
        <v>2017</v>
      </c>
      <c r="C21" s="317" t="s">
        <v>2</v>
      </c>
      <c r="D21" s="317" t="s">
        <v>20</v>
      </c>
      <c r="E21" s="317" t="s">
        <v>1918</v>
      </c>
      <c r="F21" s="334" t="s">
        <v>2936</v>
      </c>
      <c r="G21" s="246" t="s">
        <v>1447</v>
      </c>
      <c r="H21" s="246" t="s">
        <v>1457</v>
      </c>
      <c r="I21" s="346" t="s">
        <v>2946</v>
      </c>
      <c r="J21" s="267" t="s">
        <v>2951</v>
      </c>
      <c r="K21" s="335" t="s">
        <v>1834</v>
      </c>
      <c r="L21" s="335" t="s">
        <v>1943</v>
      </c>
      <c r="M21" s="335">
        <v>3</v>
      </c>
      <c r="N21" s="350">
        <v>70</v>
      </c>
      <c r="O21" s="350" t="s">
        <v>3135</v>
      </c>
      <c r="P21" s="342" t="s">
        <v>1846</v>
      </c>
      <c r="Q21" s="335" t="s">
        <v>3136</v>
      </c>
      <c r="R21" s="347"/>
      <c r="S21" s="249"/>
      <c r="T21" s="341"/>
      <c r="U21" s="87"/>
      <c r="V21" s="87"/>
      <c r="W21" s="87"/>
      <c r="X21" s="87"/>
      <c r="Y21" s="87"/>
      <c r="Z21" s="87"/>
      <c r="AA21" s="87"/>
      <c r="AB21" s="87"/>
      <c r="AC21" s="88"/>
      <c r="AD21" s="89" t="s">
        <v>195</v>
      </c>
      <c r="AE21" s="89" t="s">
        <v>1834</v>
      </c>
      <c r="AF21" s="89" t="s">
        <v>3026</v>
      </c>
      <c r="AG21" s="89" t="s">
        <v>195</v>
      </c>
      <c r="AH21" s="89" t="s">
        <v>195</v>
      </c>
      <c r="AI21" s="89" t="s">
        <v>195</v>
      </c>
      <c r="AJ21" s="89" t="s">
        <v>195</v>
      </c>
      <c r="AK21" s="89" t="s">
        <v>195</v>
      </c>
      <c r="AL21" s="80" t="s">
        <v>1834</v>
      </c>
      <c r="AM21" s="89" t="s">
        <v>1834</v>
      </c>
      <c r="AN21" s="89" t="s">
        <v>1834</v>
      </c>
      <c r="AO21" s="89" t="s">
        <v>195</v>
      </c>
      <c r="AP21" s="89" t="s">
        <v>195</v>
      </c>
      <c r="AQ21" s="89" t="s">
        <v>195</v>
      </c>
      <c r="AR21" s="89" t="s">
        <v>262</v>
      </c>
      <c r="AS21" s="86">
        <v>0</v>
      </c>
      <c r="AT21" s="89" t="s">
        <v>195</v>
      </c>
      <c r="AU21" s="89" t="s">
        <v>195</v>
      </c>
      <c r="AV21" s="89"/>
      <c r="AW21" s="89" t="s">
        <v>195</v>
      </c>
      <c r="AX21" s="89" t="s">
        <v>195</v>
      </c>
      <c r="AY21" s="81" t="s">
        <v>1380</v>
      </c>
      <c r="AZ21" s="80" t="s">
        <v>1834</v>
      </c>
      <c r="BA21" s="91" t="s">
        <v>1936</v>
      </c>
      <c r="BB21" s="92"/>
      <c r="BC21" s="93"/>
      <c r="BD21" s="92"/>
      <c r="BE21" s="93"/>
      <c r="BF21" s="92" t="s">
        <v>3137</v>
      </c>
      <c r="BG21" s="93">
        <v>25</v>
      </c>
      <c r="BH21" s="92"/>
      <c r="BI21" s="93">
        <v>25</v>
      </c>
      <c r="BJ21" s="92"/>
      <c r="BK21" s="93">
        <v>25</v>
      </c>
      <c r="BL21" s="92" t="s">
        <v>3138</v>
      </c>
      <c r="BM21" s="93">
        <v>50</v>
      </c>
      <c r="BN21" s="92"/>
      <c r="BO21" s="93">
        <v>50</v>
      </c>
      <c r="BP21" s="92"/>
      <c r="BQ21" s="93">
        <v>50</v>
      </c>
      <c r="BR21" s="92" t="s">
        <v>3298</v>
      </c>
      <c r="BS21" s="93">
        <v>75</v>
      </c>
      <c r="BT21" s="92"/>
      <c r="BU21" s="93">
        <v>75</v>
      </c>
      <c r="BV21" s="92"/>
      <c r="BW21" s="93">
        <v>75</v>
      </c>
      <c r="BX21" s="92" t="s">
        <v>3298</v>
      </c>
      <c r="BY21" s="94">
        <v>100</v>
      </c>
      <c r="BZ21" s="182"/>
      <c r="CA21" s="183"/>
      <c r="CB21" s="184"/>
      <c r="CC21" s="182"/>
      <c r="CD21" s="183"/>
      <c r="CE21" s="184"/>
    </row>
    <row r="22" spans="1:83" ht="84.95" customHeight="1" x14ac:dyDescent="0.2">
      <c r="A22" s="316" t="s">
        <v>0</v>
      </c>
      <c r="B22" s="317">
        <v>2017</v>
      </c>
      <c r="C22" s="317" t="s">
        <v>2</v>
      </c>
      <c r="D22" s="317" t="s">
        <v>20</v>
      </c>
      <c r="E22" s="317" t="s">
        <v>1918</v>
      </c>
      <c r="F22" s="334" t="s">
        <v>2936</v>
      </c>
      <c r="G22" s="246" t="s">
        <v>1447</v>
      </c>
      <c r="H22" s="246" t="s">
        <v>1457</v>
      </c>
      <c r="I22" s="250" t="s">
        <v>2952</v>
      </c>
      <c r="J22" s="244"/>
      <c r="K22" s="335" t="s">
        <v>3058</v>
      </c>
      <c r="L22" s="335" t="s">
        <v>1951</v>
      </c>
      <c r="M22" s="335">
        <v>3</v>
      </c>
      <c r="N22" s="335">
        <v>2</v>
      </c>
      <c r="O22" s="335" t="s">
        <v>3139</v>
      </c>
      <c r="P22" s="342" t="s">
        <v>1846</v>
      </c>
      <c r="Q22" s="335"/>
      <c r="R22" s="249"/>
      <c r="S22" s="249"/>
      <c r="T22" s="341"/>
      <c r="U22" s="87"/>
      <c r="V22" s="87"/>
      <c r="W22" s="87"/>
      <c r="X22" s="87"/>
      <c r="Y22" s="87"/>
      <c r="Z22" s="87"/>
      <c r="AA22" s="87"/>
      <c r="AB22" s="87"/>
      <c r="AC22" s="88"/>
      <c r="AD22" s="89" t="s">
        <v>195</v>
      </c>
      <c r="AE22" s="89" t="s">
        <v>1834</v>
      </c>
      <c r="AF22" s="89" t="s">
        <v>195</v>
      </c>
      <c r="AG22" s="89" t="s">
        <v>195</v>
      </c>
      <c r="AH22" s="89" t="s">
        <v>195</v>
      </c>
      <c r="AI22" s="89" t="s">
        <v>195</v>
      </c>
      <c r="AJ22" s="89" t="s">
        <v>195</v>
      </c>
      <c r="AK22" s="89"/>
      <c r="AL22" s="80" t="s">
        <v>1834</v>
      </c>
      <c r="AM22" s="89"/>
      <c r="AN22" s="89"/>
      <c r="AO22" s="89" t="s">
        <v>195</v>
      </c>
      <c r="AP22" s="89" t="s">
        <v>195</v>
      </c>
      <c r="AQ22" s="89" t="s">
        <v>195</v>
      </c>
      <c r="AR22" s="89" t="s">
        <v>262</v>
      </c>
      <c r="AS22" s="86"/>
      <c r="AT22" s="89" t="s">
        <v>278</v>
      </c>
      <c r="AU22" s="89" t="s">
        <v>278</v>
      </c>
      <c r="AV22" s="89"/>
      <c r="AW22" s="89" t="s">
        <v>278</v>
      </c>
      <c r="AX22" s="89"/>
      <c r="AY22" s="81" t="s">
        <v>1375</v>
      </c>
      <c r="AZ22" s="80" t="s">
        <v>1834</v>
      </c>
      <c r="BA22" s="91" t="s">
        <v>1936</v>
      </c>
      <c r="BB22" s="92"/>
      <c r="BC22" s="93"/>
      <c r="BD22" s="92"/>
      <c r="BE22" s="93"/>
      <c r="BF22" s="92"/>
      <c r="BG22" s="93"/>
      <c r="BH22" s="92"/>
      <c r="BI22" s="93"/>
      <c r="BJ22" s="92" t="s">
        <v>3287</v>
      </c>
      <c r="BK22" s="93">
        <v>33</v>
      </c>
      <c r="BL22" s="92" t="s">
        <v>3288</v>
      </c>
      <c r="BM22" s="93">
        <v>66</v>
      </c>
      <c r="BN22" s="92"/>
      <c r="BO22" s="93">
        <v>66</v>
      </c>
      <c r="BP22" s="92"/>
      <c r="BQ22" s="93">
        <v>66</v>
      </c>
      <c r="BR22" s="92"/>
      <c r="BS22" s="93">
        <v>66</v>
      </c>
      <c r="BT22" s="92"/>
      <c r="BU22" s="93">
        <v>66</v>
      </c>
      <c r="BV22" s="92"/>
      <c r="BW22" s="93">
        <v>66</v>
      </c>
      <c r="BX22" s="92" t="s">
        <v>3293</v>
      </c>
      <c r="BY22" s="94">
        <v>100</v>
      </c>
      <c r="BZ22" s="182"/>
      <c r="CA22" s="183"/>
      <c r="CB22" s="184"/>
      <c r="CC22" s="182"/>
      <c r="CD22" s="183"/>
      <c r="CE22" s="184"/>
    </row>
    <row r="23" spans="1:83" ht="84.95" customHeight="1" x14ac:dyDescent="0.2">
      <c r="A23" s="316" t="s">
        <v>0</v>
      </c>
      <c r="B23" s="317">
        <v>2017</v>
      </c>
      <c r="C23" s="317" t="s">
        <v>2</v>
      </c>
      <c r="D23" s="317" t="s">
        <v>20</v>
      </c>
      <c r="E23" s="317" t="s">
        <v>1918</v>
      </c>
      <c r="F23" s="334" t="s">
        <v>2936</v>
      </c>
      <c r="G23" s="246" t="s">
        <v>1447</v>
      </c>
      <c r="H23" s="246" t="s">
        <v>1457</v>
      </c>
      <c r="I23" s="346" t="s">
        <v>2952</v>
      </c>
      <c r="J23" s="267" t="s">
        <v>2953</v>
      </c>
      <c r="K23" s="335" t="s">
        <v>3058</v>
      </c>
      <c r="L23" s="335" t="s">
        <v>1951</v>
      </c>
      <c r="M23" s="335">
        <v>3</v>
      </c>
      <c r="N23" s="335">
        <v>1</v>
      </c>
      <c r="O23" s="335" t="s">
        <v>3140</v>
      </c>
      <c r="P23" s="342" t="s">
        <v>2369</v>
      </c>
      <c r="Q23" s="335" t="s">
        <v>3141</v>
      </c>
      <c r="R23" s="249"/>
      <c r="S23" s="249"/>
      <c r="T23" s="341"/>
      <c r="U23" s="87"/>
      <c r="V23" s="87"/>
      <c r="W23" s="87"/>
      <c r="X23" s="87"/>
      <c r="Y23" s="87"/>
      <c r="Z23" s="87"/>
      <c r="AA23" s="87"/>
      <c r="AB23" s="87"/>
      <c r="AC23" s="88"/>
      <c r="AD23" s="89" t="s">
        <v>195</v>
      </c>
      <c r="AE23" s="89" t="s">
        <v>1834</v>
      </c>
      <c r="AF23" s="89" t="s">
        <v>195</v>
      </c>
      <c r="AG23" s="89" t="s">
        <v>195</v>
      </c>
      <c r="AH23" s="89" t="s">
        <v>195</v>
      </c>
      <c r="AI23" s="89" t="s">
        <v>195</v>
      </c>
      <c r="AJ23" s="89" t="s">
        <v>195</v>
      </c>
      <c r="AK23" s="89"/>
      <c r="AL23" s="80" t="s">
        <v>1834</v>
      </c>
      <c r="AM23" s="89" t="s">
        <v>1834</v>
      </c>
      <c r="AN23" s="89" t="s">
        <v>1834</v>
      </c>
      <c r="AO23" s="89" t="s">
        <v>195</v>
      </c>
      <c r="AP23" s="89" t="s">
        <v>195</v>
      </c>
      <c r="AQ23" s="89" t="s">
        <v>195</v>
      </c>
      <c r="AR23" s="89" t="s">
        <v>262</v>
      </c>
      <c r="AS23" s="86"/>
      <c r="AT23" s="89" t="s">
        <v>278</v>
      </c>
      <c r="AU23" s="89" t="s">
        <v>278</v>
      </c>
      <c r="AV23" s="89"/>
      <c r="AW23" s="89" t="s">
        <v>278</v>
      </c>
      <c r="AX23" s="89"/>
      <c r="AY23" s="81" t="s">
        <v>1375</v>
      </c>
      <c r="AZ23" s="80" t="s">
        <v>1834</v>
      </c>
      <c r="BA23" s="91" t="s">
        <v>1936</v>
      </c>
      <c r="BB23" s="92"/>
      <c r="BC23" s="93"/>
      <c r="BD23" s="92"/>
      <c r="BE23" s="93"/>
      <c r="BF23" s="92"/>
      <c r="BG23" s="93"/>
      <c r="BH23" s="92" t="s">
        <v>3289</v>
      </c>
      <c r="BI23" s="93">
        <v>30</v>
      </c>
      <c r="BJ23" s="92" t="s">
        <v>3290</v>
      </c>
      <c r="BK23" s="93">
        <v>60</v>
      </c>
      <c r="BL23" s="92" t="s">
        <v>3142</v>
      </c>
      <c r="BM23" s="93">
        <v>100</v>
      </c>
      <c r="BN23" s="92"/>
      <c r="BO23" s="93"/>
      <c r="BP23" s="92"/>
      <c r="BQ23" s="93"/>
      <c r="BR23" s="92"/>
      <c r="BS23" s="93"/>
      <c r="BT23" s="92"/>
      <c r="BU23" s="93"/>
      <c r="BV23" s="92"/>
      <c r="BW23" s="93"/>
      <c r="BX23" s="92"/>
      <c r="BY23" s="94"/>
      <c r="BZ23" s="182"/>
      <c r="CA23" s="183"/>
      <c r="CB23" s="184"/>
      <c r="CC23" s="182"/>
      <c r="CD23" s="183"/>
      <c r="CE23" s="184"/>
    </row>
    <row r="24" spans="1:83" ht="84.95" customHeight="1" x14ac:dyDescent="0.2">
      <c r="A24" s="316" t="s">
        <v>0</v>
      </c>
      <c r="B24" s="317">
        <v>2017</v>
      </c>
      <c r="C24" s="317" t="s">
        <v>2</v>
      </c>
      <c r="D24" s="317" t="s">
        <v>20</v>
      </c>
      <c r="E24" s="317" t="s">
        <v>1918</v>
      </c>
      <c r="F24" s="334" t="s">
        <v>2936</v>
      </c>
      <c r="G24" s="246" t="s">
        <v>1447</v>
      </c>
      <c r="H24" s="246" t="s">
        <v>1457</v>
      </c>
      <c r="I24" s="346" t="s">
        <v>2952</v>
      </c>
      <c r="J24" s="267" t="s">
        <v>2954</v>
      </c>
      <c r="K24" s="335" t="s">
        <v>3058</v>
      </c>
      <c r="L24" s="335" t="s">
        <v>1951</v>
      </c>
      <c r="M24" s="335">
        <v>3</v>
      </c>
      <c r="N24" s="335">
        <v>1</v>
      </c>
      <c r="O24" s="335" t="s">
        <v>3143</v>
      </c>
      <c r="P24" s="342" t="s">
        <v>2369</v>
      </c>
      <c r="Q24" s="335" t="s">
        <v>3291</v>
      </c>
      <c r="R24" s="249"/>
      <c r="S24" s="249"/>
      <c r="T24" s="341"/>
      <c r="U24" s="87"/>
      <c r="V24" s="87"/>
      <c r="W24" s="87"/>
      <c r="X24" s="87"/>
      <c r="Y24" s="87"/>
      <c r="Z24" s="87"/>
      <c r="AA24" s="87"/>
      <c r="AB24" s="87"/>
      <c r="AC24" s="88"/>
      <c r="AD24" s="89" t="s">
        <v>195</v>
      </c>
      <c r="AE24" s="89" t="s">
        <v>1834</v>
      </c>
      <c r="AF24" s="89" t="s">
        <v>195</v>
      </c>
      <c r="AG24" s="89" t="s">
        <v>195</v>
      </c>
      <c r="AH24" s="89" t="s">
        <v>195</v>
      </c>
      <c r="AI24" s="89" t="s">
        <v>195</v>
      </c>
      <c r="AJ24" s="89" t="s">
        <v>195</v>
      </c>
      <c r="AK24" s="89"/>
      <c r="AL24" s="80" t="s">
        <v>1834</v>
      </c>
      <c r="AM24" s="89" t="s">
        <v>1834</v>
      </c>
      <c r="AN24" s="89" t="s">
        <v>1834</v>
      </c>
      <c r="AO24" s="89" t="s">
        <v>195</v>
      </c>
      <c r="AP24" s="89" t="s">
        <v>195</v>
      </c>
      <c r="AQ24" s="89" t="s">
        <v>195</v>
      </c>
      <c r="AR24" s="89" t="s">
        <v>262</v>
      </c>
      <c r="AS24" s="86"/>
      <c r="AT24" s="89" t="s">
        <v>278</v>
      </c>
      <c r="AU24" s="89" t="s">
        <v>278</v>
      </c>
      <c r="AV24" s="89"/>
      <c r="AW24" s="89" t="s">
        <v>278</v>
      </c>
      <c r="AX24" s="89"/>
      <c r="AY24" s="81" t="s">
        <v>1375</v>
      </c>
      <c r="AZ24" s="80" t="s">
        <v>1834</v>
      </c>
      <c r="BA24" s="91" t="s">
        <v>1936</v>
      </c>
      <c r="BB24" s="92"/>
      <c r="BC24" s="93"/>
      <c r="BD24" s="92"/>
      <c r="BE24" s="93"/>
      <c r="BF24" s="92" t="s">
        <v>3292</v>
      </c>
      <c r="BG24" s="93">
        <v>80</v>
      </c>
      <c r="BH24" s="92"/>
      <c r="BI24" s="93">
        <v>80</v>
      </c>
      <c r="BJ24" s="92"/>
      <c r="BK24" s="93">
        <v>80</v>
      </c>
      <c r="BL24" s="92"/>
      <c r="BM24" s="93">
        <v>80</v>
      </c>
      <c r="BN24" s="92"/>
      <c r="BO24" s="93">
        <v>80</v>
      </c>
      <c r="BP24" s="92"/>
      <c r="BQ24" s="93">
        <v>80</v>
      </c>
      <c r="BR24" s="92"/>
      <c r="BS24" s="93">
        <v>80</v>
      </c>
      <c r="BT24" s="92"/>
      <c r="BU24" s="93">
        <v>80</v>
      </c>
      <c r="BV24" s="92"/>
      <c r="BW24" s="93">
        <v>80</v>
      </c>
      <c r="BX24" s="92" t="s">
        <v>3293</v>
      </c>
      <c r="BY24" s="94">
        <v>100</v>
      </c>
      <c r="BZ24" s="182"/>
      <c r="CA24" s="183"/>
      <c r="CB24" s="184"/>
      <c r="CC24" s="182"/>
      <c r="CD24" s="183"/>
      <c r="CE24" s="184"/>
    </row>
    <row r="25" spans="1:83" ht="84.95" customHeight="1" x14ac:dyDescent="0.2">
      <c r="A25" s="316" t="s">
        <v>0</v>
      </c>
      <c r="B25" s="317">
        <v>2017</v>
      </c>
      <c r="C25" s="317" t="s">
        <v>2</v>
      </c>
      <c r="D25" s="317" t="s">
        <v>20</v>
      </c>
      <c r="E25" s="317" t="s">
        <v>1918</v>
      </c>
      <c r="F25" s="334" t="s">
        <v>2936</v>
      </c>
      <c r="G25" s="246" t="s">
        <v>1447</v>
      </c>
      <c r="H25" s="246" t="s">
        <v>1457</v>
      </c>
      <c r="I25" s="346" t="s">
        <v>2952</v>
      </c>
      <c r="J25" s="267" t="s">
        <v>2955</v>
      </c>
      <c r="K25" s="335" t="s">
        <v>3058</v>
      </c>
      <c r="L25" s="335" t="s">
        <v>1951</v>
      </c>
      <c r="M25" s="335">
        <v>2</v>
      </c>
      <c r="N25" s="335">
        <v>12</v>
      </c>
      <c r="O25" s="335" t="s">
        <v>3144</v>
      </c>
      <c r="P25" s="342" t="s">
        <v>2369</v>
      </c>
      <c r="Q25" s="335" t="s">
        <v>3145</v>
      </c>
      <c r="R25" s="249"/>
      <c r="S25" s="249"/>
      <c r="T25" s="341"/>
      <c r="U25" s="87"/>
      <c r="V25" s="87"/>
      <c r="W25" s="87"/>
      <c r="X25" s="87"/>
      <c r="Y25" s="87"/>
      <c r="Z25" s="87"/>
      <c r="AA25" s="87"/>
      <c r="AB25" s="87"/>
      <c r="AC25" s="88"/>
      <c r="AD25" s="89" t="s">
        <v>195</v>
      </c>
      <c r="AE25" s="89" t="s">
        <v>1834</v>
      </c>
      <c r="AF25" s="89" t="s">
        <v>195</v>
      </c>
      <c r="AG25" s="89" t="s">
        <v>195</v>
      </c>
      <c r="AH25" s="89" t="s">
        <v>195</v>
      </c>
      <c r="AI25" s="89" t="s">
        <v>195</v>
      </c>
      <c r="AJ25" s="89" t="s">
        <v>195</v>
      </c>
      <c r="AK25" s="89"/>
      <c r="AL25" s="80" t="s">
        <v>1834</v>
      </c>
      <c r="AM25" s="89" t="s">
        <v>1834</v>
      </c>
      <c r="AN25" s="89" t="s">
        <v>1834</v>
      </c>
      <c r="AO25" s="89" t="s">
        <v>195</v>
      </c>
      <c r="AP25" s="89" t="s">
        <v>195</v>
      </c>
      <c r="AQ25" s="89" t="s">
        <v>195</v>
      </c>
      <c r="AR25" s="89" t="s">
        <v>262</v>
      </c>
      <c r="AS25" s="86"/>
      <c r="AT25" s="89" t="s">
        <v>278</v>
      </c>
      <c r="AU25" s="89" t="s">
        <v>278</v>
      </c>
      <c r="AV25" s="89"/>
      <c r="AW25" s="89" t="s">
        <v>278</v>
      </c>
      <c r="AX25" s="89"/>
      <c r="AY25" s="81" t="s">
        <v>1375</v>
      </c>
      <c r="AZ25" s="80" t="s">
        <v>1834</v>
      </c>
      <c r="BA25" s="91" t="s">
        <v>1936</v>
      </c>
      <c r="BB25" s="92" t="s">
        <v>3146</v>
      </c>
      <c r="BC25" s="93">
        <v>8</v>
      </c>
      <c r="BD25" s="92" t="s">
        <v>3146</v>
      </c>
      <c r="BE25" s="93">
        <v>16</v>
      </c>
      <c r="BF25" s="92" t="s">
        <v>3146</v>
      </c>
      <c r="BG25" s="93">
        <v>25</v>
      </c>
      <c r="BH25" s="92" t="s">
        <v>3146</v>
      </c>
      <c r="BI25" s="93">
        <v>33</v>
      </c>
      <c r="BJ25" s="92" t="s">
        <v>3146</v>
      </c>
      <c r="BK25" s="93">
        <v>42</v>
      </c>
      <c r="BL25" s="92" t="s">
        <v>3146</v>
      </c>
      <c r="BM25" s="93">
        <v>50</v>
      </c>
      <c r="BN25" s="92" t="s">
        <v>3146</v>
      </c>
      <c r="BO25" s="93">
        <v>58</v>
      </c>
      <c r="BP25" s="92" t="s">
        <v>3146</v>
      </c>
      <c r="BQ25" s="93">
        <v>66</v>
      </c>
      <c r="BR25" s="92" t="s">
        <v>3146</v>
      </c>
      <c r="BS25" s="93">
        <v>75</v>
      </c>
      <c r="BT25" s="92" t="s">
        <v>3146</v>
      </c>
      <c r="BU25" s="93">
        <v>83</v>
      </c>
      <c r="BV25" s="92" t="s">
        <v>3146</v>
      </c>
      <c r="BW25" s="93">
        <v>92</v>
      </c>
      <c r="BX25" s="92" t="s">
        <v>3146</v>
      </c>
      <c r="BY25" s="94">
        <v>100</v>
      </c>
      <c r="BZ25" s="182"/>
      <c r="CA25" s="183"/>
      <c r="CB25" s="184"/>
      <c r="CC25" s="182"/>
      <c r="CD25" s="183"/>
      <c r="CE25" s="184"/>
    </row>
    <row r="26" spans="1:83" ht="84.95" customHeight="1" x14ac:dyDescent="0.2">
      <c r="A26" s="316" t="s">
        <v>0</v>
      </c>
      <c r="B26" s="317">
        <v>2017</v>
      </c>
      <c r="C26" s="317" t="s">
        <v>2</v>
      </c>
      <c r="D26" s="317" t="s">
        <v>20</v>
      </c>
      <c r="E26" s="317" t="s">
        <v>1918</v>
      </c>
      <c r="F26" s="334" t="s">
        <v>2936</v>
      </c>
      <c r="G26" s="246" t="s">
        <v>1447</v>
      </c>
      <c r="H26" s="246" t="s">
        <v>1457</v>
      </c>
      <c r="I26" s="346" t="s">
        <v>2952</v>
      </c>
      <c r="J26" s="267" t="s">
        <v>2956</v>
      </c>
      <c r="K26" s="335" t="s">
        <v>3058</v>
      </c>
      <c r="L26" s="335" t="s">
        <v>1951</v>
      </c>
      <c r="M26" s="335">
        <v>2</v>
      </c>
      <c r="N26" s="350">
        <v>6</v>
      </c>
      <c r="O26" s="350" t="s">
        <v>3147</v>
      </c>
      <c r="P26" s="342" t="s">
        <v>2369</v>
      </c>
      <c r="Q26" s="335" t="s">
        <v>3148</v>
      </c>
      <c r="R26" s="347"/>
      <c r="S26" s="249"/>
      <c r="T26" s="341"/>
      <c r="U26" s="87"/>
      <c r="V26" s="87"/>
      <c r="W26" s="87"/>
      <c r="X26" s="87"/>
      <c r="Y26" s="87"/>
      <c r="Z26" s="87"/>
      <c r="AA26" s="87"/>
      <c r="AB26" s="87"/>
      <c r="AC26" s="88"/>
      <c r="AD26" s="89" t="s">
        <v>195</v>
      </c>
      <c r="AE26" s="89" t="s">
        <v>1834</v>
      </c>
      <c r="AF26" s="89" t="s">
        <v>195</v>
      </c>
      <c r="AG26" s="89" t="s">
        <v>195</v>
      </c>
      <c r="AH26" s="89" t="s">
        <v>195</v>
      </c>
      <c r="AI26" s="89" t="s">
        <v>195</v>
      </c>
      <c r="AJ26" s="89" t="s">
        <v>195</v>
      </c>
      <c r="AK26" s="89"/>
      <c r="AL26" s="80" t="s">
        <v>1834</v>
      </c>
      <c r="AM26" s="89" t="s">
        <v>1834</v>
      </c>
      <c r="AN26" s="89" t="s">
        <v>1834</v>
      </c>
      <c r="AO26" s="89" t="s">
        <v>195</v>
      </c>
      <c r="AP26" s="89" t="s">
        <v>195</v>
      </c>
      <c r="AQ26" s="89" t="s">
        <v>195</v>
      </c>
      <c r="AR26" s="89" t="s">
        <v>262</v>
      </c>
      <c r="AS26" s="86"/>
      <c r="AT26" s="89" t="s">
        <v>278</v>
      </c>
      <c r="AU26" s="89" t="s">
        <v>278</v>
      </c>
      <c r="AV26" s="89"/>
      <c r="AW26" s="89" t="s">
        <v>278</v>
      </c>
      <c r="AX26" s="89"/>
      <c r="AY26" s="81" t="s">
        <v>1375</v>
      </c>
      <c r="AZ26" s="80" t="s">
        <v>1834</v>
      </c>
      <c r="BA26" s="91" t="s">
        <v>1936</v>
      </c>
      <c r="BB26" s="92"/>
      <c r="BC26" s="93"/>
      <c r="BD26" s="92"/>
      <c r="BE26" s="93"/>
      <c r="BF26" s="92"/>
      <c r="BG26" s="93"/>
      <c r="BH26" s="92" t="s">
        <v>3149</v>
      </c>
      <c r="BI26" s="93">
        <v>11</v>
      </c>
      <c r="BJ26" s="92" t="s">
        <v>3149</v>
      </c>
      <c r="BK26" s="93">
        <v>22</v>
      </c>
      <c r="BL26" s="92" t="s">
        <v>3149</v>
      </c>
      <c r="BM26" s="93">
        <v>33</v>
      </c>
      <c r="BN26" s="92" t="s">
        <v>3149</v>
      </c>
      <c r="BO26" s="93">
        <v>44</v>
      </c>
      <c r="BP26" s="92" t="s">
        <v>3149</v>
      </c>
      <c r="BQ26" s="93">
        <v>56</v>
      </c>
      <c r="BR26" s="92" t="s">
        <v>3149</v>
      </c>
      <c r="BS26" s="93">
        <v>67</v>
      </c>
      <c r="BT26" s="92" t="s">
        <v>3149</v>
      </c>
      <c r="BU26" s="93">
        <v>78</v>
      </c>
      <c r="BV26" s="92" t="s">
        <v>3149</v>
      </c>
      <c r="BW26" s="93">
        <v>88</v>
      </c>
      <c r="BX26" s="92" t="s">
        <v>3149</v>
      </c>
      <c r="BY26" s="94">
        <v>100</v>
      </c>
      <c r="BZ26" s="182"/>
      <c r="CA26" s="183"/>
      <c r="CB26" s="184"/>
      <c r="CC26" s="182"/>
      <c r="CD26" s="183"/>
      <c r="CE26" s="184"/>
    </row>
    <row r="27" spans="1:83" ht="84.95" customHeight="1" x14ac:dyDescent="0.2">
      <c r="A27" s="316" t="s">
        <v>0</v>
      </c>
      <c r="B27" s="317">
        <v>2017</v>
      </c>
      <c r="C27" s="317" t="s">
        <v>2</v>
      </c>
      <c r="D27" s="317" t="s">
        <v>20</v>
      </c>
      <c r="E27" s="317" t="s">
        <v>1918</v>
      </c>
      <c r="F27" s="334" t="s">
        <v>2936</v>
      </c>
      <c r="G27" s="246" t="s">
        <v>1447</v>
      </c>
      <c r="H27" s="246" t="s">
        <v>1457</v>
      </c>
      <c r="I27" s="346" t="s">
        <v>2952</v>
      </c>
      <c r="J27" s="267" t="s">
        <v>2957</v>
      </c>
      <c r="K27" s="335" t="s">
        <v>3058</v>
      </c>
      <c r="L27" s="335" t="s">
        <v>1951</v>
      </c>
      <c r="M27" s="335">
        <v>3</v>
      </c>
      <c r="N27" s="335">
        <v>20</v>
      </c>
      <c r="O27" s="335" t="s">
        <v>3150</v>
      </c>
      <c r="P27" s="342" t="s">
        <v>2369</v>
      </c>
      <c r="Q27" s="335" t="s">
        <v>3151</v>
      </c>
      <c r="R27" s="249"/>
      <c r="S27" s="249"/>
      <c r="T27" s="341"/>
      <c r="U27" s="87"/>
      <c r="V27" s="87"/>
      <c r="W27" s="87"/>
      <c r="X27" s="87"/>
      <c r="Y27" s="87"/>
      <c r="Z27" s="87"/>
      <c r="AA27" s="87"/>
      <c r="AB27" s="87"/>
      <c r="AC27" s="88"/>
      <c r="AD27" s="89" t="s">
        <v>195</v>
      </c>
      <c r="AE27" s="89" t="s">
        <v>1834</v>
      </c>
      <c r="AF27" s="89" t="s">
        <v>195</v>
      </c>
      <c r="AG27" s="89" t="s">
        <v>195</v>
      </c>
      <c r="AH27" s="89" t="s">
        <v>195</v>
      </c>
      <c r="AI27" s="89" t="s">
        <v>195</v>
      </c>
      <c r="AJ27" s="89" t="s">
        <v>195</v>
      </c>
      <c r="AK27" s="89"/>
      <c r="AL27" s="80" t="s">
        <v>1834</v>
      </c>
      <c r="AM27" s="89" t="s">
        <v>1834</v>
      </c>
      <c r="AN27" s="89" t="s">
        <v>1834</v>
      </c>
      <c r="AO27" s="89" t="s">
        <v>195</v>
      </c>
      <c r="AP27" s="89" t="s">
        <v>195</v>
      </c>
      <c r="AQ27" s="89" t="s">
        <v>195</v>
      </c>
      <c r="AR27" s="89" t="s">
        <v>262</v>
      </c>
      <c r="AS27" s="86"/>
      <c r="AT27" s="89" t="s">
        <v>278</v>
      </c>
      <c r="AU27" s="89" t="s">
        <v>195</v>
      </c>
      <c r="AV27" s="89"/>
      <c r="AW27" s="89" t="s">
        <v>195</v>
      </c>
      <c r="AX27" s="89"/>
      <c r="AY27" s="81" t="s">
        <v>1380</v>
      </c>
      <c r="AZ27" s="80" t="s">
        <v>1834</v>
      </c>
      <c r="BA27" s="91" t="s">
        <v>1936</v>
      </c>
      <c r="BB27" s="92"/>
      <c r="BC27" s="93"/>
      <c r="BD27" s="92" t="s">
        <v>3152</v>
      </c>
      <c r="BE27" s="93">
        <v>5</v>
      </c>
      <c r="BF27" s="92" t="s">
        <v>3153</v>
      </c>
      <c r="BG27" s="93">
        <v>10</v>
      </c>
      <c r="BH27" s="92" t="s">
        <v>3154</v>
      </c>
      <c r="BI27" s="93">
        <v>25</v>
      </c>
      <c r="BJ27" s="92" t="s">
        <v>3155</v>
      </c>
      <c r="BK27" s="93">
        <v>40</v>
      </c>
      <c r="BL27" s="92" t="s">
        <v>3156</v>
      </c>
      <c r="BM27" s="93">
        <v>55</v>
      </c>
      <c r="BN27" s="92" t="s">
        <v>3157</v>
      </c>
      <c r="BO27" s="93">
        <v>70</v>
      </c>
      <c r="BP27" s="92" t="s">
        <v>3158</v>
      </c>
      <c r="BQ27" s="93">
        <v>85</v>
      </c>
      <c r="BR27" s="92" t="s">
        <v>3159</v>
      </c>
      <c r="BS27" s="93">
        <v>100</v>
      </c>
      <c r="BT27" s="92"/>
      <c r="BU27" s="93">
        <v>100</v>
      </c>
      <c r="BV27" s="92"/>
      <c r="BW27" s="93">
        <v>100</v>
      </c>
      <c r="BX27" s="92"/>
      <c r="BY27" s="94">
        <v>100</v>
      </c>
      <c r="BZ27" s="182"/>
      <c r="CA27" s="183"/>
      <c r="CB27" s="184"/>
      <c r="CC27" s="182"/>
      <c r="CD27" s="183"/>
      <c r="CE27" s="184"/>
    </row>
    <row r="28" spans="1:83" ht="84.95" customHeight="1" x14ac:dyDescent="0.2">
      <c r="A28" s="316" t="s">
        <v>0</v>
      </c>
      <c r="B28" s="317">
        <v>2017</v>
      </c>
      <c r="C28" s="317" t="s">
        <v>2</v>
      </c>
      <c r="D28" s="317" t="s">
        <v>20</v>
      </c>
      <c r="E28" s="317" t="s">
        <v>1918</v>
      </c>
      <c r="F28" s="334" t="s">
        <v>2936</v>
      </c>
      <c r="G28" s="246" t="s">
        <v>1447</v>
      </c>
      <c r="H28" s="246" t="s">
        <v>1457</v>
      </c>
      <c r="I28" s="346" t="s">
        <v>2952</v>
      </c>
      <c r="J28" s="267" t="s">
        <v>2958</v>
      </c>
      <c r="K28" s="335" t="s">
        <v>47</v>
      </c>
      <c r="L28" s="335" t="s">
        <v>1951</v>
      </c>
      <c r="M28" s="335">
        <v>2</v>
      </c>
      <c r="N28" s="335">
        <v>1</v>
      </c>
      <c r="O28" s="350" t="s">
        <v>3160</v>
      </c>
      <c r="P28" s="342" t="s">
        <v>2369</v>
      </c>
      <c r="Q28" s="335" t="s">
        <v>3161</v>
      </c>
      <c r="R28" s="347"/>
      <c r="S28" s="249">
        <v>1730000000</v>
      </c>
      <c r="T28" s="341"/>
      <c r="U28" s="87"/>
      <c r="V28" s="87"/>
      <c r="W28" s="87"/>
      <c r="X28" s="87"/>
      <c r="Y28" s="87"/>
      <c r="Z28" s="87"/>
      <c r="AA28" s="87"/>
      <c r="AB28" s="87"/>
      <c r="AC28" s="88"/>
      <c r="AD28" s="89" t="s">
        <v>66</v>
      </c>
      <c r="AE28" s="89" t="s">
        <v>1834</v>
      </c>
      <c r="AF28" s="89" t="s">
        <v>195</v>
      </c>
      <c r="AG28" s="89" t="s">
        <v>195</v>
      </c>
      <c r="AH28" s="89" t="s">
        <v>195</v>
      </c>
      <c r="AI28" s="89" t="s">
        <v>195</v>
      </c>
      <c r="AJ28" s="89" t="s">
        <v>195</v>
      </c>
      <c r="AK28" s="89"/>
      <c r="AL28" s="80" t="s">
        <v>1834</v>
      </c>
      <c r="AM28" s="89" t="s">
        <v>1834</v>
      </c>
      <c r="AN28" s="89" t="s">
        <v>2381</v>
      </c>
      <c r="AO28" s="89" t="s">
        <v>195</v>
      </c>
      <c r="AP28" s="89" t="s">
        <v>195</v>
      </c>
      <c r="AQ28" s="89" t="s">
        <v>195</v>
      </c>
      <c r="AR28" s="89" t="s">
        <v>262</v>
      </c>
      <c r="AS28" s="86"/>
      <c r="AT28" s="89" t="s">
        <v>278</v>
      </c>
      <c r="AU28" s="89" t="s">
        <v>278</v>
      </c>
      <c r="AV28" s="89"/>
      <c r="AW28" s="89" t="s">
        <v>278</v>
      </c>
      <c r="AX28" s="89"/>
      <c r="AY28" s="81" t="s">
        <v>1376</v>
      </c>
      <c r="AZ28" s="80" t="s">
        <v>1834</v>
      </c>
      <c r="BA28" s="91" t="s">
        <v>1936</v>
      </c>
      <c r="BB28" s="92"/>
      <c r="BC28" s="93"/>
      <c r="BD28" s="92"/>
      <c r="BE28" s="93"/>
      <c r="BF28" s="92"/>
      <c r="BG28" s="93"/>
      <c r="BH28" s="92"/>
      <c r="BI28" s="93"/>
      <c r="BJ28" s="92"/>
      <c r="BK28" s="93"/>
      <c r="BL28" s="92"/>
      <c r="BM28" s="93"/>
      <c r="BN28" s="92" t="s">
        <v>3294</v>
      </c>
      <c r="BO28" s="93">
        <v>20</v>
      </c>
      <c r="BP28" s="93"/>
      <c r="BQ28" s="93">
        <v>20</v>
      </c>
      <c r="BR28" s="92" t="s">
        <v>3295</v>
      </c>
      <c r="BS28" s="93">
        <v>40</v>
      </c>
      <c r="BT28" s="92"/>
      <c r="BU28" s="93">
        <v>40</v>
      </c>
      <c r="BV28" s="92" t="s">
        <v>3296</v>
      </c>
      <c r="BW28" s="93">
        <v>80</v>
      </c>
      <c r="BX28" s="92" t="s">
        <v>3297</v>
      </c>
      <c r="BY28" s="94">
        <v>100</v>
      </c>
      <c r="BZ28" s="182"/>
      <c r="CA28" s="183"/>
      <c r="CB28" s="184"/>
      <c r="CC28" s="182"/>
      <c r="CD28" s="183"/>
      <c r="CE28" s="184"/>
    </row>
    <row r="29" spans="1:83" ht="72" customHeight="1" x14ac:dyDescent="0.2">
      <c r="A29" s="316" t="s">
        <v>0</v>
      </c>
      <c r="B29" s="317">
        <v>2017</v>
      </c>
      <c r="C29" s="317" t="s">
        <v>2</v>
      </c>
      <c r="D29" s="317" t="s">
        <v>20</v>
      </c>
      <c r="E29" s="317" t="s">
        <v>1918</v>
      </c>
      <c r="F29" s="334" t="s">
        <v>2936</v>
      </c>
      <c r="G29" s="246" t="s">
        <v>1447</v>
      </c>
      <c r="H29" s="246" t="s">
        <v>1457</v>
      </c>
      <c r="I29" s="250" t="s">
        <v>2959</v>
      </c>
      <c r="J29" s="244"/>
      <c r="K29" s="335" t="s">
        <v>1834</v>
      </c>
      <c r="L29" s="335" t="s">
        <v>1951</v>
      </c>
      <c r="M29" s="335">
        <v>2</v>
      </c>
      <c r="N29" s="335">
        <v>668</v>
      </c>
      <c r="O29" s="335" t="s">
        <v>3162</v>
      </c>
      <c r="P29" s="342" t="s">
        <v>1846</v>
      </c>
      <c r="Q29" s="335"/>
      <c r="R29" s="249"/>
      <c r="S29" s="249"/>
      <c r="T29" s="341"/>
      <c r="U29" s="87"/>
      <c r="V29" s="87"/>
      <c r="W29" s="87"/>
      <c r="X29" s="87"/>
      <c r="Y29" s="87"/>
      <c r="Z29" s="87"/>
      <c r="AA29" s="87"/>
      <c r="AB29" s="87"/>
      <c r="AC29" s="88"/>
      <c r="AD29" s="89" t="s">
        <v>195</v>
      </c>
      <c r="AE29" s="89" t="s">
        <v>1834</v>
      </c>
      <c r="AF29" s="89" t="s">
        <v>195</v>
      </c>
      <c r="AG29" s="89" t="s">
        <v>195</v>
      </c>
      <c r="AH29" s="89" t="s">
        <v>195</v>
      </c>
      <c r="AI29" s="89" t="s">
        <v>195</v>
      </c>
      <c r="AJ29" s="89" t="s">
        <v>195</v>
      </c>
      <c r="AK29" s="89"/>
      <c r="AL29" s="80" t="s">
        <v>1834</v>
      </c>
      <c r="AM29" s="89" t="s">
        <v>1834</v>
      </c>
      <c r="AN29" s="89" t="s">
        <v>1834</v>
      </c>
      <c r="AO29" s="89" t="s">
        <v>195</v>
      </c>
      <c r="AP29" s="89" t="s">
        <v>195</v>
      </c>
      <c r="AQ29" s="89" t="s">
        <v>195</v>
      </c>
      <c r="AR29" s="89" t="s">
        <v>262</v>
      </c>
      <c r="AS29" s="86"/>
      <c r="AT29" s="89" t="s">
        <v>278</v>
      </c>
      <c r="AU29" s="89" t="s">
        <v>278</v>
      </c>
      <c r="AV29" s="89"/>
      <c r="AW29" s="89" t="s">
        <v>278</v>
      </c>
      <c r="AX29" s="89"/>
      <c r="AY29" s="81" t="s">
        <v>1380</v>
      </c>
      <c r="AZ29" s="80" t="s">
        <v>1834</v>
      </c>
      <c r="BA29" s="91" t="s">
        <v>1936</v>
      </c>
      <c r="BB29" s="92" t="s">
        <v>3163</v>
      </c>
      <c r="BC29" s="93">
        <v>5</v>
      </c>
      <c r="BD29" s="92" t="s">
        <v>3164</v>
      </c>
      <c r="BE29" s="93">
        <v>16</v>
      </c>
      <c r="BF29" s="92" t="s">
        <v>3165</v>
      </c>
      <c r="BG29" s="93">
        <v>24</v>
      </c>
      <c r="BH29" s="92" t="s">
        <v>3166</v>
      </c>
      <c r="BI29" s="93">
        <v>32</v>
      </c>
      <c r="BJ29" s="92" t="s">
        <v>3167</v>
      </c>
      <c r="BK29" s="93">
        <v>41</v>
      </c>
      <c r="BL29" s="92" t="s">
        <v>3168</v>
      </c>
      <c r="BM29" s="93">
        <v>53</v>
      </c>
      <c r="BN29" s="92" t="s">
        <v>3169</v>
      </c>
      <c r="BO29" s="93">
        <v>63</v>
      </c>
      <c r="BP29" s="92" t="s">
        <v>3170</v>
      </c>
      <c r="BQ29" s="93">
        <v>73</v>
      </c>
      <c r="BR29" s="92" t="s">
        <v>3171</v>
      </c>
      <c r="BS29" s="93">
        <v>81</v>
      </c>
      <c r="BT29" s="92" t="s">
        <v>3166</v>
      </c>
      <c r="BU29" s="93">
        <v>89</v>
      </c>
      <c r="BV29" s="92" t="s">
        <v>3172</v>
      </c>
      <c r="BW29" s="93">
        <v>96</v>
      </c>
      <c r="BX29" s="92" t="s">
        <v>3173</v>
      </c>
      <c r="BY29" s="94">
        <v>100</v>
      </c>
      <c r="BZ29" s="182"/>
      <c r="CA29" s="183"/>
      <c r="CB29" s="184"/>
      <c r="CC29" s="182"/>
      <c r="CD29" s="183"/>
      <c r="CE29" s="184"/>
    </row>
    <row r="30" spans="1:83" ht="94.5" customHeight="1" x14ac:dyDescent="0.2">
      <c r="A30" s="316" t="s">
        <v>0</v>
      </c>
      <c r="B30" s="317">
        <v>2017</v>
      </c>
      <c r="C30" s="317" t="s">
        <v>2</v>
      </c>
      <c r="D30" s="317" t="s">
        <v>20</v>
      </c>
      <c r="E30" s="317" t="s">
        <v>1918</v>
      </c>
      <c r="F30" s="334" t="s">
        <v>2936</v>
      </c>
      <c r="G30" s="246" t="s">
        <v>1447</v>
      </c>
      <c r="H30" s="246" t="s">
        <v>1457</v>
      </c>
      <c r="I30" s="346" t="s">
        <v>2959</v>
      </c>
      <c r="J30" s="267" t="s">
        <v>2960</v>
      </c>
      <c r="K30" s="335" t="s">
        <v>1834</v>
      </c>
      <c r="L30" s="335" t="s">
        <v>1951</v>
      </c>
      <c r="M30" s="335">
        <v>3</v>
      </c>
      <c r="N30" s="335">
        <v>98</v>
      </c>
      <c r="O30" s="335" t="s">
        <v>3174</v>
      </c>
      <c r="P30" s="342" t="s">
        <v>1374</v>
      </c>
      <c r="Q30" s="335" t="s">
        <v>3175</v>
      </c>
      <c r="R30" s="348">
        <f>74874567-807004</f>
        <v>74067563</v>
      </c>
      <c r="S30" s="249"/>
      <c r="T30" s="341"/>
      <c r="U30" s="87"/>
      <c r="V30" s="87"/>
      <c r="W30" s="87"/>
      <c r="X30" s="87"/>
      <c r="Y30" s="87"/>
      <c r="Z30" s="87"/>
      <c r="AA30" s="87"/>
      <c r="AB30" s="87"/>
      <c r="AC30" s="88"/>
      <c r="AD30" s="89" t="s">
        <v>195</v>
      </c>
      <c r="AE30" s="89" t="s">
        <v>1834</v>
      </c>
      <c r="AF30" s="89" t="s">
        <v>195</v>
      </c>
      <c r="AG30" s="89" t="s">
        <v>195</v>
      </c>
      <c r="AH30" s="89" t="s">
        <v>195</v>
      </c>
      <c r="AI30" s="89" t="s">
        <v>195</v>
      </c>
      <c r="AJ30" s="89" t="s">
        <v>195</v>
      </c>
      <c r="AK30" s="89"/>
      <c r="AL30" s="80" t="s">
        <v>1834</v>
      </c>
      <c r="AM30" s="89" t="s">
        <v>1834</v>
      </c>
      <c r="AN30" s="89" t="s">
        <v>1834</v>
      </c>
      <c r="AO30" s="89" t="s">
        <v>195</v>
      </c>
      <c r="AP30" s="89" t="s">
        <v>195</v>
      </c>
      <c r="AQ30" s="89" t="s">
        <v>195</v>
      </c>
      <c r="AR30" s="89" t="s">
        <v>262</v>
      </c>
      <c r="AS30" s="86"/>
      <c r="AT30" s="89" t="s">
        <v>278</v>
      </c>
      <c r="AU30" s="89" t="s">
        <v>278</v>
      </c>
      <c r="AV30" s="89"/>
      <c r="AW30" s="89" t="s">
        <v>278</v>
      </c>
      <c r="AX30" s="89"/>
      <c r="AY30" s="81" t="s">
        <v>1380</v>
      </c>
      <c r="AZ30" s="80" t="s">
        <v>1834</v>
      </c>
      <c r="BA30" s="91" t="s">
        <v>1936</v>
      </c>
      <c r="BB30" s="92"/>
      <c r="BC30" s="93"/>
      <c r="BD30" s="92"/>
      <c r="BE30" s="93"/>
      <c r="BF30" s="92" t="s">
        <v>3176</v>
      </c>
      <c r="BG30" s="93">
        <v>50</v>
      </c>
      <c r="BH30" s="92" t="s">
        <v>3177</v>
      </c>
      <c r="BI30" s="93">
        <v>70</v>
      </c>
      <c r="BJ30" s="92" t="s">
        <v>3178</v>
      </c>
      <c r="BK30" s="93">
        <v>80</v>
      </c>
      <c r="BL30" s="92" t="s">
        <v>3178</v>
      </c>
      <c r="BM30" s="93">
        <v>90</v>
      </c>
      <c r="BN30" s="92" t="s">
        <v>3179</v>
      </c>
      <c r="BO30" s="93">
        <v>98</v>
      </c>
      <c r="BP30" s="92" t="s">
        <v>3180</v>
      </c>
      <c r="BQ30" s="93">
        <v>100</v>
      </c>
      <c r="BR30" s="92"/>
      <c r="BS30" s="93">
        <v>100</v>
      </c>
      <c r="BT30" s="92"/>
      <c r="BU30" s="93">
        <v>100</v>
      </c>
      <c r="BV30" s="92"/>
      <c r="BW30" s="93">
        <v>100</v>
      </c>
      <c r="BX30" s="92"/>
      <c r="BY30" s="94">
        <v>100</v>
      </c>
      <c r="BZ30" s="182"/>
      <c r="CA30" s="183"/>
      <c r="CB30" s="184"/>
      <c r="CC30" s="182"/>
      <c r="CD30" s="183"/>
      <c r="CE30" s="184"/>
    </row>
    <row r="31" spans="1:83" ht="84.95" customHeight="1" x14ac:dyDescent="0.2">
      <c r="A31" s="316" t="s">
        <v>0</v>
      </c>
      <c r="B31" s="317">
        <v>2017</v>
      </c>
      <c r="C31" s="317" t="s">
        <v>2</v>
      </c>
      <c r="D31" s="317" t="s">
        <v>20</v>
      </c>
      <c r="E31" s="317" t="s">
        <v>1918</v>
      </c>
      <c r="F31" s="334" t="s">
        <v>2936</v>
      </c>
      <c r="G31" s="246" t="s">
        <v>1447</v>
      </c>
      <c r="H31" s="246" t="s">
        <v>1457</v>
      </c>
      <c r="I31" s="346" t="s">
        <v>2959</v>
      </c>
      <c r="J31" s="267" t="s">
        <v>2961</v>
      </c>
      <c r="K31" s="335" t="s">
        <v>1834</v>
      </c>
      <c r="L31" s="335" t="s">
        <v>1951</v>
      </c>
      <c r="M31" s="335">
        <v>3</v>
      </c>
      <c r="N31" s="335">
        <v>95</v>
      </c>
      <c r="O31" s="335" t="s">
        <v>3181</v>
      </c>
      <c r="P31" s="342" t="s">
        <v>1374</v>
      </c>
      <c r="Q31" s="335" t="s">
        <v>3182</v>
      </c>
      <c r="R31" s="348">
        <v>61800000</v>
      </c>
      <c r="S31" s="249"/>
      <c r="T31" s="341"/>
      <c r="U31" s="87"/>
      <c r="V31" s="87"/>
      <c r="W31" s="87"/>
      <c r="X31" s="87"/>
      <c r="Y31" s="87"/>
      <c r="Z31" s="87"/>
      <c r="AA31" s="87"/>
      <c r="AB31" s="87"/>
      <c r="AC31" s="88"/>
      <c r="AD31" s="89" t="s">
        <v>195</v>
      </c>
      <c r="AE31" s="89" t="s">
        <v>1834</v>
      </c>
      <c r="AF31" s="89" t="s">
        <v>195</v>
      </c>
      <c r="AG31" s="89" t="s">
        <v>195</v>
      </c>
      <c r="AH31" s="89" t="s">
        <v>195</v>
      </c>
      <c r="AI31" s="89" t="s">
        <v>195</v>
      </c>
      <c r="AJ31" s="89" t="s">
        <v>195</v>
      </c>
      <c r="AK31" s="89"/>
      <c r="AL31" s="80" t="s">
        <v>1834</v>
      </c>
      <c r="AM31" s="89" t="s">
        <v>1834</v>
      </c>
      <c r="AN31" s="89" t="s">
        <v>1834</v>
      </c>
      <c r="AO31" s="89" t="s">
        <v>195</v>
      </c>
      <c r="AP31" s="89" t="s">
        <v>195</v>
      </c>
      <c r="AQ31" s="89" t="s">
        <v>195</v>
      </c>
      <c r="AR31" s="89" t="s">
        <v>262</v>
      </c>
      <c r="AS31" s="86"/>
      <c r="AT31" s="89" t="s">
        <v>278</v>
      </c>
      <c r="AU31" s="89" t="s">
        <v>278</v>
      </c>
      <c r="AV31" s="89"/>
      <c r="AW31" s="89" t="s">
        <v>278</v>
      </c>
      <c r="AX31" s="89"/>
      <c r="AY31" s="81" t="s">
        <v>1380</v>
      </c>
      <c r="AZ31" s="80" t="s">
        <v>1834</v>
      </c>
      <c r="BA31" s="91" t="s">
        <v>1936</v>
      </c>
      <c r="BB31" s="92" t="s">
        <v>3183</v>
      </c>
      <c r="BC31" s="93">
        <v>9</v>
      </c>
      <c r="BD31" s="92" t="s">
        <v>3184</v>
      </c>
      <c r="BE31" s="93">
        <v>17</v>
      </c>
      <c r="BF31" s="92" t="s">
        <v>3185</v>
      </c>
      <c r="BG31" s="93">
        <v>23</v>
      </c>
      <c r="BH31" s="92" t="s">
        <v>3186</v>
      </c>
      <c r="BI31" s="93">
        <v>32</v>
      </c>
      <c r="BJ31" s="92" t="s">
        <v>3187</v>
      </c>
      <c r="BK31" s="93">
        <v>41</v>
      </c>
      <c r="BL31" s="92" t="s">
        <v>3188</v>
      </c>
      <c r="BM31" s="93">
        <v>48</v>
      </c>
      <c r="BN31" s="92" t="s">
        <v>3189</v>
      </c>
      <c r="BO31" s="93">
        <v>58</v>
      </c>
      <c r="BP31" s="92" t="s">
        <v>3190</v>
      </c>
      <c r="BQ31" s="93">
        <v>65</v>
      </c>
      <c r="BR31" s="92" t="s">
        <v>3191</v>
      </c>
      <c r="BS31" s="93">
        <v>73</v>
      </c>
      <c r="BT31" s="92" t="s">
        <v>3192</v>
      </c>
      <c r="BU31" s="93">
        <v>81</v>
      </c>
      <c r="BV31" s="92" t="s">
        <v>3193</v>
      </c>
      <c r="BW31" s="93">
        <v>91</v>
      </c>
      <c r="BX31" s="92" t="s">
        <v>3194</v>
      </c>
      <c r="BY31" s="94">
        <v>100</v>
      </c>
      <c r="BZ31" s="182"/>
      <c r="CA31" s="183"/>
      <c r="CB31" s="184"/>
      <c r="CC31" s="182"/>
      <c r="CD31" s="183"/>
      <c r="CE31" s="184"/>
    </row>
    <row r="32" spans="1:83" ht="84.95" customHeight="1" x14ac:dyDescent="0.2">
      <c r="A32" s="316" t="s">
        <v>0</v>
      </c>
      <c r="B32" s="317">
        <v>2017</v>
      </c>
      <c r="C32" s="317" t="s">
        <v>2</v>
      </c>
      <c r="D32" s="317" t="s">
        <v>20</v>
      </c>
      <c r="E32" s="317" t="s">
        <v>1918</v>
      </c>
      <c r="F32" s="334" t="s">
        <v>2936</v>
      </c>
      <c r="G32" s="246" t="s">
        <v>1447</v>
      </c>
      <c r="H32" s="246" t="s">
        <v>1457</v>
      </c>
      <c r="I32" s="346" t="s">
        <v>2959</v>
      </c>
      <c r="J32" s="267" t="s">
        <v>2962</v>
      </c>
      <c r="K32" s="335" t="s">
        <v>1834</v>
      </c>
      <c r="L32" s="335" t="s">
        <v>1951</v>
      </c>
      <c r="M32" s="335">
        <v>2</v>
      </c>
      <c r="N32" s="335">
        <v>52</v>
      </c>
      <c r="O32" s="335" t="s">
        <v>3195</v>
      </c>
      <c r="P32" s="342" t="s">
        <v>1846</v>
      </c>
      <c r="Q32" s="335" t="s">
        <v>3196</v>
      </c>
      <c r="R32" s="249"/>
      <c r="S32" s="249"/>
      <c r="T32" s="341"/>
      <c r="U32" s="87"/>
      <c r="V32" s="87"/>
      <c r="W32" s="87"/>
      <c r="X32" s="87"/>
      <c r="Y32" s="87"/>
      <c r="Z32" s="87"/>
      <c r="AA32" s="87"/>
      <c r="AB32" s="87"/>
      <c r="AC32" s="88"/>
      <c r="AD32" s="89" t="s">
        <v>195</v>
      </c>
      <c r="AE32" s="89" t="s">
        <v>1834</v>
      </c>
      <c r="AF32" s="89" t="s">
        <v>195</v>
      </c>
      <c r="AG32" s="89" t="s">
        <v>195</v>
      </c>
      <c r="AH32" s="89" t="s">
        <v>195</v>
      </c>
      <c r="AI32" s="89" t="s">
        <v>195</v>
      </c>
      <c r="AJ32" s="89" t="s">
        <v>195</v>
      </c>
      <c r="AK32" s="89"/>
      <c r="AL32" s="80" t="s">
        <v>1834</v>
      </c>
      <c r="AM32" s="89" t="s">
        <v>1834</v>
      </c>
      <c r="AN32" s="89" t="s">
        <v>1834</v>
      </c>
      <c r="AO32" s="89" t="s">
        <v>195</v>
      </c>
      <c r="AP32" s="89" t="s">
        <v>195</v>
      </c>
      <c r="AQ32" s="89" t="s">
        <v>262</v>
      </c>
      <c r="AR32" s="89" t="s">
        <v>262</v>
      </c>
      <c r="AS32" s="86"/>
      <c r="AT32" s="89" t="s">
        <v>278</v>
      </c>
      <c r="AU32" s="89" t="s">
        <v>278</v>
      </c>
      <c r="AV32" s="89"/>
      <c r="AW32" s="89" t="s">
        <v>278</v>
      </c>
      <c r="AX32" s="89"/>
      <c r="AY32" s="81" t="s">
        <v>1380</v>
      </c>
      <c r="AZ32" s="80" t="s">
        <v>1834</v>
      </c>
      <c r="BA32" s="91" t="s">
        <v>1936</v>
      </c>
      <c r="BB32" s="92"/>
      <c r="BC32" s="93"/>
      <c r="BD32" s="92" t="s">
        <v>3299</v>
      </c>
      <c r="BE32" s="93">
        <v>15</v>
      </c>
      <c r="BF32" s="92"/>
      <c r="BG32" s="93">
        <v>15</v>
      </c>
      <c r="BH32" s="92"/>
      <c r="BI32" s="93">
        <v>15</v>
      </c>
      <c r="BJ32" s="92" t="s">
        <v>3197</v>
      </c>
      <c r="BK32" s="93">
        <v>30</v>
      </c>
      <c r="BL32" s="92"/>
      <c r="BM32" s="93">
        <v>30</v>
      </c>
      <c r="BN32" s="92"/>
      <c r="BO32" s="93">
        <v>30</v>
      </c>
      <c r="BP32" s="92" t="s">
        <v>3198</v>
      </c>
      <c r="BQ32" s="93">
        <v>67</v>
      </c>
      <c r="BR32" s="92"/>
      <c r="BS32" s="93">
        <v>67</v>
      </c>
      <c r="BT32" s="92"/>
      <c r="BU32" s="93">
        <v>67</v>
      </c>
      <c r="BV32" s="92" t="s">
        <v>3199</v>
      </c>
      <c r="BW32" s="93">
        <v>100</v>
      </c>
      <c r="BX32" s="92"/>
      <c r="BY32" s="94">
        <v>100</v>
      </c>
      <c r="BZ32" s="182"/>
      <c r="CA32" s="183"/>
      <c r="CB32" s="184"/>
      <c r="CC32" s="182"/>
      <c r="CD32" s="183"/>
      <c r="CE32" s="184"/>
    </row>
    <row r="33" spans="1:83" ht="136.5" customHeight="1" x14ac:dyDescent="0.2">
      <c r="A33" s="316" t="s">
        <v>0</v>
      </c>
      <c r="B33" s="317">
        <v>2017</v>
      </c>
      <c r="C33" s="317" t="s">
        <v>2</v>
      </c>
      <c r="D33" s="317" t="s">
        <v>20</v>
      </c>
      <c r="E33" s="317" t="s">
        <v>1918</v>
      </c>
      <c r="F33" s="334" t="s">
        <v>2936</v>
      </c>
      <c r="G33" s="246" t="s">
        <v>1447</v>
      </c>
      <c r="H33" s="246" t="s">
        <v>1457</v>
      </c>
      <c r="I33" s="346" t="s">
        <v>2959</v>
      </c>
      <c r="J33" s="267" t="s">
        <v>2963</v>
      </c>
      <c r="K33" s="335" t="s">
        <v>1834</v>
      </c>
      <c r="L33" s="335" t="s">
        <v>1951</v>
      </c>
      <c r="M33" s="335">
        <v>2</v>
      </c>
      <c r="N33" s="335">
        <v>239</v>
      </c>
      <c r="O33" s="344" t="s">
        <v>3200</v>
      </c>
      <c r="P33" s="342" t="s">
        <v>1846</v>
      </c>
      <c r="Q33" s="335" t="s">
        <v>3201</v>
      </c>
      <c r="R33" s="249"/>
      <c r="S33" s="249"/>
      <c r="T33" s="351">
        <v>78000000</v>
      </c>
      <c r="U33" s="87"/>
      <c r="V33" s="87"/>
      <c r="W33" s="87"/>
      <c r="X33" s="87"/>
      <c r="Y33" s="87"/>
      <c r="Z33" s="87"/>
      <c r="AA33" s="87"/>
      <c r="AB33" s="87"/>
      <c r="AC33" s="88"/>
      <c r="AD33" s="89" t="s">
        <v>195</v>
      </c>
      <c r="AE33" s="89" t="s">
        <v>1834</v>
      </c>
      <c r="AF33" s="89" t="s">
        <v>195</v>
      </c>
      <c r="AG33" s="89" t="s">
        <v>195</v>
      </c>
      <c r="AH33" s="89" t="s">
        <v>195</v>
      </c>
      <c r="AI33" s="89" t="s">
        <v>195</v>
      </c>
      <c r="AJ33" s="89" t="s">
        <v>195</v>
      </c>
      <c r="AK33" s="89"/>
      <c r="AL33" s="80" t="s">
        <v>1834</v>
      </c>
      <c r="AM33" s="89" t="s">
        <v>1834</v>
      </c>
      <c r="AN33" s="89" t="s">
        <v>1834</v>
      </c>
      <c r="AO33" s="89" t="s">
        <v>195</v>
      </c>
      <c r="AP33" s="89" t="s">
        <v>195</v>
      </c>
      <c r="AQ33" s="89" t="s">
        <v>262</v>
      </c>
      <c r="AR33" s="89" t="s">
        <v>262</v>
      </c>
      <c r="AS33" s="86"/>
      <c r="AT33" s="89" t="s">
        <v>278</v>
      </c>
      <c r="AU33" s="89" t="s">
        <v>278</v>
      </c>
      <c r="AV33" s="89"/>
      <c r="AW33" s="89" t="s">
        <v>278</v>
      </c>
      <c r="AX33" s="89"/>
      <c r="AY33" s="81" t="s">
        <v>1380</v>
      </c>
      <c r="AZ33" s="80" t="s">
        <v>1834</v>
      </c>
      <c r="BA33" s="91" t="s">
        <v>1936</v>
      </c>
      <c r="BB33" s="92"/>
      <c r="BC33" s="93"/>
      <c r="BD33" s="92" t="s">
        <v>3202</v>
      </c>
      <c r="BE33" s="93">
        <v>30</v>
      </c>
      <c r="BF33" s="92"/>
      <c r="BG33" s="93">
        <v>30</v>
      </c>
      <c r="BH33" s="92" t="s">
        <v>3203</v>
      </c>
      <c r="BI33" s="93">
        <v>49</v>
      </c>
      <c r="BJ33" s="92"/>
      <c r="BK33" s="93">
        <v>49</v>
      </c>
      <c r="BL33" s="92"/>
      <c r="BM33" s="93">
        <v>49</v>
      </c>
      <c r="BN33" s="92" t="s">
        <v>3204</v>
      </c>
      <c r="BO33" s="93">
        <v>68</v>
      </c>
      <c r="BP33" s="92"/>
      <c r="BQ33" s="93">
        <v>68</v>
      </c>
      <c r="BR33" s="92"/>
      <c r="BS33" s="93">
        <v>68</v>
      </c>
      <c r="BT33" s="92" t="s">
        <v>3205</v>
      </c>
      <c r="BU33" s="93">
        <v>100</v>
      </c>
      <c r="BV33" s="92"/>
      <c r="BW33" s="93">
        <v>100</v>
      </c>
      <c r="BX33" s="92"/>
      <c r="BY33" s="94">
        <v>100</v>
      </c>
      <c r="BZ33" s="182"/>
      <c r="CA33" s="183"/>
      <c r="CB33" s="184"/>
      <c r="CC33" s="182"/>
      <c r="CD33" s="183"/>
      <c r="CE33" s="184"/>
    </row>
    <row r="34" spans="1:83" ht="84.95" customHeight="1" x14ac:dyDescent="0.2">
      <c r="A34" s="316" t="s">
        <v>0</v>
      </c>
      <c r="B34" s="317">
        <v>2017</v>
      </c>
      <c r="C34" s="317" t="s">
        <v>2</v>
      </c>
      <c r="D34" s="317" t="s">
        <v>20</v>
      </c>
      <c r="E34" s="317" t="s">
        <v>1918</v>
      </c>
      <c r="F34" s="334" t="s">
        <v>2936</v>
      </c>
      <c r="G34" s="246" t="s">
        <v>1447</v>
      </c>
      <c r="H34" s="246" t="s">
        <v>1457</v>
      </c>
      <c r="I34" s="346" t="s">
        <v>2959</v>
      </c>
      <c r="J34" s="267" t="s">
        <v>2964</v>
      </c>
      <c r="K34" s="335" t="s">
        <v>1834</v>
      </c>
      <c r="L34" s="335" t="s">
        <v>1951</v>
      </c>
      <c r="M34" s="335">
        <v>2</v>
      </c>
      <c r="N34" s="335">
        <v>400</v>
      </c>
      <c r="O34" s="335" t="s">
        <v>3206</v>
      </c>
      <c r="P34" s="342" t="s">
        <v>1846</v>
      </c>
      <c r="Q34" s="335" t="s">
        <v>3207</v>
      </c>
      <c r="R34" s="249"/>
      <c r="S34" s="249"/>
      <c r="T34" s="341"/>
      <c r="U34" s="87"/>
      <c r="V34" s="87"/>
      <c r="W34" s="87"/>
      <c r="X34" s="87"/>
      <c r="Y34" s="87"/>
      <c r="Z34" s="87"/>
      <c r="AA34" s="87"/>
      <c r="AB34" s="87"/>
      <c r="AC34" s="88"/>
      <c r="AD34" s="89" t="s">
        <v>195</v>
      </c>
      <c r="AE34" s="89" t="s">
        <v>1834</v>
      </c>
      <c r="AF34" s="89" t="s">
        <v>195</v>
      </c>
      <c r="AG34" s="89" t="s">
        <v>195</v>
      </c>
      <c r="AH34" s="89" t="s">
        <v>195</v>
      </c>
      <c r="AI34" s="89" t="s">
        <v>195</v>
      </c>
      <c r="AJ34" s="89" t="s">
        <v>195</v>
      </c>
      <c r="AK34" s="89"/>
      <c r="AL34" s="80" t="s">
        <v>1834</v>
      </c>
      <c r="AM34" s="89" t="s">
        <v>1834</v>
      </c>
      <c r="AN34" s="89" t="s">
        <v>1834</v>
      </c>
      <c r="AO34" s="89" t="s">
        <v>195</v>
      </c>
      <c r="AP34" s="89" t="s">
        <v>195</v>
      </c>
      <c r="AQ34" s="89" t="s">
        <v>195</v>
      </c>
      <c r="AR34" s="89" t="s">
        <v>262</v>
      </c>
      <c r="AS34" s="86"/>
      <c r="AT34" s="89" t="s">
        <v>278</v>
      </c>
      <c r="AU34" s="89" t="s">
        <v>278</v>
      </c>
      <c r="AV34" s="89"/>
      <c r="AW34" s="89" t="s">
        <v>278</v>
      </c>
      <c r="AX34" s="89"/>
      <c r="AY34" s="81" t="s">
        <v>1380</v>
      </c>
      <c r="AZ34" s="80" t="s">
        <v>1834</v>
      </c>
      <c r="BA34" s="91" t="s">
        <v>1936</v>
      </c>
      <c r="BB34" s="92"/>
      <c r="BC34" s="93"/>
      <c r="BD34" s="92" t="s">
        <v>3208</v>
      </c>
      <c r="BE34" s="93">
        <v>1</v>
      </c>
      <c r="BF34" s="92" t="s">
        <v>3209</v>
      </c>
      <c r="BG34" s="93">
        <v>5</v>
      </c>
      <c r="BH34" s="92" t="s">
        <v>3210</v>
      </c>
      <c r="BI34" s="93">
        <v>15</v>
      </c>
      <c r="BJ34" s="92" t="s">
        <v>3211</v>
      </c>
      <c r="BK34" s="93">
        <v>26</v>
      </c>
      <c r="BL34" s="92" t="s">
        <v>3212</v>
      </c>
      <c r="BM34" s="93">
        <v>41</v>
      </c>
      <c r="BN34" s="92" t="s">
        <v>3213</v>
      </c>
      <c r="BO34" s="93">
        <v>53</v>
      </c>
      <c r="BP34" s="92" t="s">
        <v>3214</v>
      </c>
      <c r="BQ34" s="93">
        <v>64</v>
      </c>
      <c r="BR34" s="92" t="s">
        <v>3215</v>
      </c>
      <c r="BS34" s="93">
        <v>74</v>
      </c>
      <c r="BT34" s="92" t="s">
        <v>3216</v>
      </c>
      <c r="BU34" s="93">
        <v>85</v>
      </c>
      <c r="BV34" s="92" t="s">
        <v>3217</v>
      </c>
      <c r="BW34" s="93">
        <v>95</v>
      </c>
      <c r="BX34" s="92" t="s">
        <v>3218</v>
      </c>
      <c r="BY34" s="94">
        <v>100</v>
      </c>
      <c r="BZ34" s="182"/>
      <c r="CA34" s="183"/>
      <c r="CB34" s="184"/>
      <c r="CC34" s="182"/>
      <c r="CD34" s="183"/>
      <c r="CE34" s="184"/>
    </row>
    <row r="35" spans="1:83" ht="84.95" customHeight="1" x14ac:dyDescent="0.2">
      <c r="A35" s="316" t="s">
        <v>0</v>
      </c>
      <c r="B35" s="317">
        <v>2017</v>
      </c>
      <c r="C35" s="317" t="s">
        <v>2</v>
      </c>
      <c r="D35" s="317" t="s">
        <v>20</v>
      </c>
      <c r="E35" s="317" t="s">
        <v>1918</v>
      </c>
      <c r="F35" s="334" t="s">
        <v>2936</v>
      </c>
      <c r="G35" s="246" t="s">
        <v>1447</v>
      </c>
      <c r="H35" s="246" t="s">
        <v>1457</v>
      </c>
      <c r="I35" s="346" t="s">
        <v>2959</v>
      </c>
      <c r="J35" s="352" t="s">
        <v>2965</v>
      </c>
      <c r="K35" s="335" t="s">
        <v>1834</v>
      </c>
      <c r="L35" s="335" t="s">
        <v>1951</v>
      </c>
      <c r="M35" s="335">
        <v>2</v>
      </c>
      <c r="N35" s="335">
        <v>150</v>
      </c>
      <c r="O35" s="335" t="s">
        <v>3219</v>
      </c>
      <c r="P35" s="342" t="s">
        <v>1846</v>
      </c>
      <c r="Q35" s="335" t="s">
        <v>3220</v>
      </c>
      <c r="R35" s="353">
        <f>229021380-20310380-113401352.34</f>
        <v>95309647.659999996</v>
      </c>
      <c r="S35" s="249"/>
      <c r="T35" s="341"/>
      <c r="U35" s="87"/>
      <c r="V35" s="87"/>
      <c r="W35" s="87"/>
      <c r="X35" s="87"/>
      <c r="Y35" s="87"/>
      <c r="Z35" s="87"/>
      <c r="AA35" s="87"/>
      <c r="AB35" s="87"/>
      <c r="AC35" s="88"/>
      <c r="AD35" s="89" t="s">
        <v>195</v>
      </c>
      <c r="AE35" s="89" t="s">
        <v>1834</v>
      </c>
      <c r="AF35" s="89" t="s">
        <v>195</v>
      </c>
      <c r="AG35" s="89" t="s">
        <v>195</v>
      </c>
      <c r="AH35" s="89" t="s">
        <v>195</v>
      </c>
      <c r="AI35" s="89" t="s">
        <v>195</v>
      </c>
      <c r="AJ35" s="89" t="s">
        <v>195</v>
      </c>
      <c r="AK35" s="89"/>
      <c r="AL35" s="80" t="s">
        <v>1834</v>
      </c>
      <c r="AM35" s="89" t="s">
        <v>1834</v>
      </c>
      <c r="AN35" s="89" t="s">
        <v>1834</v>
      </c>
      <c r="AO35" s="89" t="s">
        <v>195</v>
      </c>
      <c r="AP35" s="89" t="s">
        <v>195</v>
      </c>
      <c r="AQ35" s="89" t="s">
        <v>195</v>
      </c>
      <c r="AR35" s="89" t="s">
        <v>262</v>
      </c>
      <c r="AS35" s="86"/>
      <c r="AT35" s="89" t="s">
        <v>278</v>
      </c>
      <c r="AU35" s="89" t="s">
        <v>278</v>
      </c>
      <c r="AV35" s="89"/>
      <c r="AW35" s="89" t="s">
        <v>278</v>
      </c>
      <c r="AX35" s="89"/>
      <c r="AY35" s="81" t="s">
        <v>1380</v>
      </c>
      <c r="AZ35" s="80" t="s">
        <v>1834</v>
      </c>
      <c r="BA35" s="91" t="s">
        <v>1936</v>
      </c>
      <c r="BB35" s="92" t="s">
        <v>3221</v>
      </c>
      <c r="BC35" s="93">
        <v>3</v>
      </c>
      <c r="BD35" s="92" t="s">
        <v>3222</v>
      </c>
      <c r="BE35" s="93">
        <v>10</v>
      </c>
      <c r="BF35" s="92" t="s">
        <v>3223</v>
      </c>
      <c r="BG35" s="93">
        <v>20</v>
      </c>
      <c r="BH35" s="92" t="s">
        <v>3224</v>
      </c>
      <c r="BI35" s="93">
        <v>30</v>
      </c>
      <c r="BJ35" s="92" t="s">
        <v>3225</v>
      </c>
      <c r="BK35" s="93">
        <v>42</v>
      </c>
      <c r="BL35" s="92" t="s">
        <v>3226</v>
      </c>
      <c r="BM35" s="93">
        <v>55</v>
      </c>
      <c r="BN35" s="92" t="s">
        <v>3227</v>
      </c>
      <c r="BO35" s="93">
        <v>66</v>
      </c>
      <c r="BP35" s="92" t="s">
        <v>3224</v>
      </c>
      <c r="BQ35" s="93">
        <v>76</v>
      </c>
      <c r="BR35" s="92" t="s">
        <v>3222</v>
      </c>
      <c r="BS35" s="93">
        <v>83</v>
      </c>
      <c r="BT35" s="92" t="s">
        <v>3222</v>
      </c>
      <c r="BU35" s="93">
        <v>89</v>
      </c>
      <c r="BV35" s="92" t="s">
        <v>3228</v>
      </c>
      <c r="BW35" s="93">
        <v>95</v>
      </c>
      <c r="BX35" s="92" t="s">
        <v>3228</v>
      </c>
      <c r="BY35" s="94">
        <v>100</v>
      </c>
      <c r="BZ35" s="182"/>
      <c r="CA35" s="183"/>
      <c r="CB35" s="184"/>
      <c r="CC35" s="182"/>
      <c r="CD35" s="183"/>
      <c r="CE35" s="184"/>
    </row>
    <row r="36" spans="1:83" ht="170.25" customHeight="1" x14ac:dyDescent="0.2">
      <c r="A36" s="316" t="s">
        <v>0</v>
      </c>
      <c r="B36" s="317">
        <v>2017</v>
      </c>
      <c r="C36" s="317" t="s">
        <v>2</v>
      </c>
      <c r="D36" s="317" t="s">
        <v>20</v>
      </c>
      <c r="E36" s="317" t="s">
        <v>1918</v>
      </c>
      <c r="F36" s="334" t="s">
        <v>2936</v>
      </c>
      <c r="G36" s="246" t="s">
        <v>1447</v>
      </c>
      <c r="H36" s="246" t="s">
        <v>1457</v>
      </c>
      <c r="I36" s="346" t="s">
        <v>2959</v>
      </c>
      <c r="J36" s="354" t="s">
        <v>3229</v>
      </c>
      <c r="K36" s="335" t="s">
        <v>1834</v>
      </c>
      <c r="L36" s="335" t="s">
        <v>1951</v>
      </c>
      <c r="M36" s="335">
        <v>2</v>
      </c>
      <c r="N36" s="335">
        <v>10</v>
      </c>
      <c r="O36" s="335" t="s">
        <v>3230</v>
      </c>
      <c r="P36" s="342" t="s">
        <v>2369</v>
      </c>
      <c r="Q36" s="335" t="s">
        <v>3231</v>
      </c>
      <c r="R36" s="348">
        <f>234241500-24739500</f>
        <v>209502000</v>
      </c>
      <c r="S36" s="249"/>
      <c r="T36" s="355">
        <v>85141133</v>
      </c>
      <c r="U36" s="87"/>
      <c r="V36" s="87"/>
      <c r="W36" s="87"/>
      <c r="X36" s="87"/>
      <c r="Y36" s="87"/>
      <c r="Z36" s="87"/>
      <c r="AA36" s="87"/>
      <c r="AB36" s="87"/>
      <c r="AC36" s="88"/>
      <c r="AD36" s="89" t="s">
        <v>195</v>
      </c>
      <c r="AE36" s="89" t="s">
        <v>1834</v>
      </c>
      <c r="AF36" s="89" t="s">
        <v>195</v>
      </c>
      <c r="AG36" s="89" t="s">
        <v>195</v>
      </c>
      <c r="AH36" s="89" t="s">
        <v>195</v>
      </c>
      <c r="AI36" s="89" t="s">
        <v>195</v>
      </c>
      <c r="AJ36" s="89" t="s">
        <v>195</v>
      </c>
      <c r="AK36" s="89"/>
      <c r="AL36" s="80" t="s">
        <v>1834</v>
      </c>
      <c r="AM36" s="89" t="s">
        <v>1834</v>
      </c>
      <c r="AN36" s="89" t="s">
        <v>1834</v>
      </c>
      <c r="AO36" s="89" t="s">
        <v>195</v>
      </c>
      <c r="AP36" s="89" t="s">
        <v>195</v>
      </c>
      <c r="AQ36" s="89" t="s">
        <v>262</v>
      </c>
      <c r="AR36" s="89" t="s">
        <v>262</v>
      </c>
      <c r="AS36" s="86"/>
      <c r="AT36" s="89" t="s">
        <v>278</v>
      </c>
      <c r="AU36" s="89" t="s">
        <v>278</v>
      </c>
      <c r="AV36" s="89"/>
      <c r="AW36" s="89" t="s">
        <v>278</v>
      </c>
      <c r="AX36" s="89"/>
      <c r="AY36" s="81" t="s">
        <v>1380</v>
      </c>
      <c r="AZ36" s="80" t="s">
        <v>1834</v>
      </c>
      <c r="BA36" s="91" t="s">
        <v>1936</v>
      </c>
      <c r="BB36" s="92"/>
      <c r="BC36" s="93"/>
      <c r="BD36" s="92"/>
      <c r="BE36" s="93"/>
      <c r="BF36" s="92" t="s">
        <v>3300</v>
      </c>
      <c r="BG36" s="93">
        <v>10</v>
      </c>
      <c r="BH36" s="92" t="s">
        <v>3300</v>
      </c>
      <c r="BI36" s="93">
        <f>+BG36+10</f>
        <v>20</v>
      </c>
      <c r="BJ36" s="92" t="s">
        <v>3300</v>
      </c>
      <c r="BK36" s="93">
        <f>+BI36+10</f>
        <v>30</v>
      </c>
      <c r="BL36" s="92" t="s">
        <v>3300</v>
      </c>
      <c r="BM36" s="93">
        <f>+BK36+10</f>
        <v>40</v>
      </c>
      <c r="BN36" s="92" t="s">
        <v>3300</v>
      </c>
      <c r="BO36" s="93">
        <f>+BM36+10</f>
        <v>50</v>
      </c>
      <c r="BP36" s="92" t="s">
        <v>3300</v>
      </c>
      <c r="BQ36" s="93">
        <f>+BO36+10</f>
        <v>60</v>
      </c>
      <c r="BR36" s="92" t="s">
        <v>3300</v>
      </c>
      <c r="BS36" s="93">
        <f>+BQ36+10</f>
        <v>70</v>
      </c>
      <c r="BT36" s="92" t="s">
        <v>3300</v>
      </c>
      <c r="BU36" s="93">
        <f>+BS36+10</f>
        <v>80</v>
      </c>
      <c r="BV36" s="92" t="s">
        <v>3300</v>
      </c>
      <c r="BW36" s="93">
        <f>+BU36+10</f>
        <v>90</v>
      </c>
      <c r="BX36" s="92" t="s">
        <v>3300</v>
      </c>
      <c r="BY36" s="93">
        <f>+BW36+10</f>
        <v>100</v>
      </c>
      <c r="BZ36" s="182"/>
      <c r="CA36" s="183"/>
      <c r="CB36" s="184"/>
      <c r="CC36" s="182"/>
      <c r="CD36" s="183"/>
      <c r="CE36" s="184"/>
    </row>
    <row r="37" spans="1:83" ht="84.95" customHeight="1" x14ac:dyDescent="0.2">
      <c r="A37" s="316" t="s">
        <v>0</v>
      </c>
      <c r="B37" s="317">
        <v>2017</v>
      </c>
      <c r="C37" s="317" t="s">
        <v>2</v>
      </c>
      <c r="D37" s="317" t="s">
        <v>20</v>
      </c>
      <c r="E37" s="317" t="s">
        <v>1918</v>
      </c>
      <c r="F37" s="334" t="s">
        <v>2936</v>
      </c>
      <c r="G37" s="246" t="s">
        <v>1447</v>
      </c>
      <c r="H37" s="246" t="s">
        <v>1457</v>
      </c>
      <c r="I37" s="346" t="s">
        <v>2959</v>
      </c>
      <c r="J37" s="267" t="s">
        <v>2966</v>
      </c>
      <c r="K37" s="335" t="s">
        <v>1834</v>
      </c>
      <c r="L37" s="335" t="s">
        <v>1951</v>
      </c>
      <c r="M37" s="335">
        <v>3</v>
      </c>
      <c r="N37" s="335">
        <v>200</v>
      </c>
      <c r="O37" s="335" t="s">
        <v>3232</v>
      </c>
      <c r="P37" s="342" t="s">
        <v>2369</v>
      </c>
      <c r="Q37" s="335" t="s">
        <v>3233</v>
      </c>
      <c r="R37" s="356">
        <f>112700000+20310380-16071733</f>
        <v>116938647</v>
      </c>
      <c r="S37" s="249"/>
      <c r="T37" s="341"/>
      <c r="U37" s="87"/>
      <c r="V37" s="87"/>
      <c r="W37" s="87"/>
      <c r="X37" s="87"/>
      <c r="Y37" s="87"/>
      <c r="Z37" s="87"/>
      <c r="AA37" s="87"/>
      <c r="AB37" s="87"/>
      <c r="AC37" s="88"/>
      <c r="AD37" s="89" t="s">
        <v>195</v>
      </c>
      <c r="AE37" s="89" t="s">
        <v>1834</v>
      </c>
      <c r="AF37" s="89" t="s">
        <v>195</v>
      </c>
      <c r="AG37" s="89" t="s">
        <v>195</v>
      </c>
      <c r="AH37" s="89" t="s">
        <v>195</v>
      </c>
      <c r="AI37" s="89" t="s">
        <v>195</v>
      </c>
      <c r="AJ37" s="89" t="s">
        <v>195</v>
      </c>
      <c r="AK37" s="89"/>
      <c r="AL37" s="80" t="s">
        <v>1834</v>
      </c>
      <c r="AM37" s="89" t="s">
        <v>2381</v>
      </c>
      <c r="AN37" s="89" t="s">
        <v>1834</v>
      </c>
      <c r="AO37" s="89" t="s">
        <v>195</v>
      </c>
      <c r="AP37" s="89" t="s">
        <v>195</v>
      </c>
      <c r="AQ37" s="89" t="s">
        <v>195</v>
      </c>
      <c r="AR37" s="89" t="s">
        <v>262</v>
      </c>
      <c r="AS37" s="86"/>
      <c r="AT37" s="89" t="s">
        <v>278</v>
      </c>
      <c r="AU37" s="89" t="s">
        <v>278</v>
      </c>
      <c r="AV37" s="89"/>
      <c r="AW37" s="89" t="s">
        <v>278</v>
      </c>
      <c r="AX37" s="89"/>
      <c r="AY37" s="81" t="s">
        <v>1380</v>
      </c>
      <c r="AZ37" s="80" t="s">
        <v>1834</v>
      </c>
      <c r="BA37" s="91" t="s">
        <v>1936</v>
      </c>
      <c r="BB37" s="92"/>
      <c r="BC37" s="93"/>
      <c r="BD37" s="92"/>
      <c r="BE37" s="93"/>
      <c r="BF37" s="92" t="s">
        <v>3301</v>
      </c>
      <c r="BG37" s="93">
        <v>16</v>
      </c>
      <c r="BH37" s="92" t="s">
        <v>3302</v>
      </c>
      <c r="BI37" s="93">
        <v>19</v>
      </c>
      <c r="BJ37" s="92" t="s">
        <v>3303</v>
      </c>
      <c r="BK37" s="93">
        <v>23</v>
      </c>
      <c r="BL37" s="92" t="s">
        <v>3304</v>
      </c>
      <c r="BM37" s="93">
        <v>28</v>
      </c>
      <c r="BN37" s="92" t="s">
        <v>3305</v>
      </c>
      <c r="BO37" s="93">
        <v>35</v>
      </c>
      <c r="BP37" s="92" t="s">
        <v>3306</v>
      </c>
      <c r="BQ37" s="93">
        <v>47</v>
      </c>
      <c r="BR37" s="92" t="s">
        <v>3307</v>
      </c>
      <c r="BS37" s="93">
        <v>75</v>
      </c>
      <c r="BT37" s="92" t="s">
        <v>3307</v>
      </c>
      <c r="BU37" s="93">
        <v>75</v>
      </c>
      <c r="BV37" s="92" t="s">
        <v>3308</v>
      </c>
      <c r="BW37" s="93">
        <v>86</v>
      </c>
      <c r="BX37" s="92" t="s">
        <v>3309</v>
      </c>
      <c r="BY37" s="94">
        <v>100</v>
      </c>
      <c r="BZ37" s="182"/>
      <c r="CA37" s="183"/>
      <c r="CB37" s="184"/>
      <c r="CC37" s="182"/>
      <c r="CD37" s="183"/>
      <c r="CE37" s="184"/>
    </row>
    <row r="38" spans="1:83" s="152" customFormat="1" ht="35.25" hidden="1" customHeight="1" x14ac:dyDescent="0.2">
      <c r="A38" s="357" t="s">
        <v>0</v>
      </c>
      <c r="B38" s="358">
        <v>2017</v>
      </c>
      <c r="C38" s="358" t="s">
        <v>2</v>
      </c>
      <c r="D38" s="358" t="s">
        <v>20</v>
      </c>
      <c r="E38" s="358" t="s">
        <v>1918</v>
      </c>
      <c r="F38" s="359" t="s">
        <v>2936</v>
      </c>
      <c r="G38" s="360" t="s">
        <v>1447</v>
      </c>
      <c r="H38" s="360" t="s">
        <v>1457</v>
      </c>
      <c r="I38" s="361"/>
      <c r="J38" s="361" t="s">
        <v>2967</v>
      </c>
      <c r="K38" s="362"/>
      <c r="L38" s="362"/>
      <c r="M38" s="362"/>
      <c r="N38" s="362"/>
      <c r="O38" s="362"/>
      <c r="P38" s="363"/>
      <c r="Q38" s="362" t="s">
        <v>3234</v>
      </c>
      <c r="R38" s="364">
        <v>0</v>
      </c>
      <c r="S38" s="364"/>
      <c r="T38" s="365"/>
      <c r="U38" s="147"/>
      <c r="V38" s="147"/>
      <c r="W38" s="147"/>
      <c r="X38" s="147"/>
      <c r="Y38" s="147"/>
      <c r="Z38" s="147"/>
      <c r="AA38" s="147"/>
      <c r="AB38" s="147"/>
      <c r="AC38" s="148"/>
      <c r="AD38" s="89"/>
      <c r="AE38" s="89"/>
      <c r="AF38" s="89"/>
      <c r="AG38" s="89"/>
      <c r="AH38" s="89" t="s">
        <v>195</v>
      </c>
      <c r="AI38" s="89" t="s">
        <v>195</v>
      </c>
      <c r="AJ38" s="89" t="s">
        <v>195</v>
      </c>
      <c r="AK38" s="149"/>
      <c r="AL38" s="80" t="s">
        <v>1834</v>
      </c>
      <c r="AM38" s="149" t="s">
        <v>1834</v>
      </c>
      <c r="AN38" s="149"/>
      <c r="AO38" s="89" t="s">
        <v>195</v>
      </c>
      <c r="AP38" s="89" t="s">
        <v>195</v>
      </c>
      <c r="AQ38" s="89" t="s">
        <v>195</v>
      </c>
      <c r="AR38" s="89" t="s">
        <v>262</v>
      </c>
      <c r="AS38" s="146"/>
      <c r="AT38" s="89"/>
      <c r="AU38" s="149"/>
      <c r="AV38" s="149"/>
      <c r="AW38" s="149"/>
      <c r="AX38" s="149"/>
      <c r="AY38" s="81" t="s">
        <v>1380</v>
      </c>
      <c r="AZ38" s="80" t="s">
        <v>1834</v>
      </c>
      <c r="BA38" s="91" t="s">
        <v>1936</v>
      </c>
      <c r="BB38" s="150"/>
      <c r="BC38" s="151"/>
      <c r="BD38" s="153"/>
      <c r="BE38" s="93"/>
      <c r="BF38" s="153"/>
      <c r="BG38" s="93"/>
      <c r="BH38" s="153"/>
      <c r="BI38" s="93"/>
      <c r="BJ38" s="153"/>
      <c r="BK38" s="93"/>
      <c r="BL38" s="153"/>
      <c r="BM38" s="93"/>
      <c r="BN38" s="153"/>
      <c r="BO38" s="93"/>
      <c r="BP38" s="153"/>
      <c r="BQ38" s="93"/>
      <c r="BR38" s="153"/>
      <c r="BS38" s="93"/>
      <c r="BT38" s="153"/>
      <c r="BU38" s="93"/>
      <c r="BV38" s="153"/>
      <c r="BW38" s="93"/>
      <c r="BX38" s="153"/>
      <c r="BY38" s="93"/>
      <c r="BZ38" s="182"/>
      <c r="CA38" s="183"/>
      <c r="CB38" s="184"/>
      <c r="CC38" s="182"/>
      <c r="CD38" s="183"/>
      <c r="CE38" s="184"/>
    </row>
    <row r="39" spans="1:83" ht="55.5" customHeight="1" x14ac:dyDescent="0.2">
      <c r="A39" s="316" t="s">
        <v>0</v>
      </c>
      <c r="B39" s="317">
        <v>2017</v>
      </c>
      <c r="C39" s="317" t="s">
        <v>2</v>
      </c>
      <c r="D39" s="317" t="s">
        <v>20</v>
      </c>
      <c r="E39" s="317" t="s">
        <v>1918</v>
      </c>
      <c r="F39" s="334" t="s">
        <v>2936</v>
      </c>
      <c r="G39" s="246" t="s">
        <v>1447</v>
      </c>
      <c r="H39" s="246" t="s">
        <v>1457</v>
      </c>
      <c r="I39" s="250" t="s">
        <v>2968</v>
      </c>
      <c r="J39" s="244"/>
      <c r="K39" s="335" t="s">
        <v>3058</v>
      </c>
      <c r="L39" s="335"/>
      <c r="M39" s="335">
        <v>2</v>
      </c>
      <c r="N39" s="344">
        <v>5</v>
      </c>
      <c r="O39" s="344" t="s">
        <v>3312</v>
      </c>
      <c r="P39" s="342" t="s">
        <v>2369</v>
      </c>
      <c r="Q39" s="335" t="s">
        <v>3235</v>
      </c>
      <c r="R39" s="366"/>
      <c r="S39" s="249"/>
      <c r="T39" s="341"/>
      <c r="U39" s="87"/>
      <c r="V39" s="87"/>
      <c r="W39" s="87"/>
      <c r="X39" s="87"/>
      <c r="Y39" s="87"/>
      <c r="Z39" s="87"/>
      <c r="AA39" s="87"/>
      <c r="AB39" s="87"/>
      <c r="AC39" s="88"/>
      <c r="AD39" s="89" t="s">
        <v>195</v>
      </c>
      <c r="AE39" s="89" t="s">
        <v>1834</v>
      </c>
      <c r="AF39" s="89" t="s">
        <v>195</v>
      </c>
      <c r="AG39" s="89" t="s">
        <v>195</v>
      </c>
      <c r="AH39" s="89" t="s">
        <v>195</v>
      </c>
      <c r="AI39" s="89" t="s">
        <v>195</v>
      </c>
      <c r="AJ39" s="89" t="s">
        <v>195</v>
      </c>
      <c r="AK39" s="89"/>
      <c r="AL39" s="80" t="s">
        <v>1834</v>
      </c>
      <c r="AM39" s="89" t="s">
        <v>2381</v>
      </c>
      <c r="AN39" s="89" t="s">
        <v>2381</v>
      </c>
      <c r="AO39" s="89" t="s">
        <v>195</v>
      </c>
      <c r="AP39" s="89" t="s">
        <v>195</v>
      </c>
      <c r="AQ39" s="89" t="s">
        <v>195</v>
      </c>
      <c r="AR39" s="89" t="s">
        <v>262</v>
      </c>
      <c r="AS39" s="86"/>
      <c r="AT39" s="89" t="s">
        <v>278</v>
      </c>
      <c r="AU39" s="89" t="s">
        <v>278</v>
      </c>
      <c r="AV39" s="89"/>
      <c r="AW39" s="89" t="s">
        <v>278</v>
      </c>
      <c r="AX39" s="89"/>
      <c r="AY39" s="81" t="s">
        <v>1380</v>
      </c>
      <c r="AZ39" s="80" t="s">
        <v>1834</v>
      </c>
      <c r="BA39" s="91" t="s">
        <v>1936</v>
      </c>
      <c r="BB39" s="92"/>
      <c r="BC39" s="93"/>
      <c r="BD39" s="92"/>
      <c r="BE39" s="93"/>
      <c r="BF39" s="92"/>
      <c r="BG39" s="93"/>
      <c r="BH39" s="92" t="s">
        <v>3247</v>
      </c>
      <c r="BI39" s="93">
        <v>11</v>
      </c>
      <c r="BJ39" s="92" t="s">
        <v>3247</v>
      </c>
      <c r="BK39" s="93">
        <v>22</v>
      </c>
      <c r="BL39" s="92" t="s">
        <v>3247</v>
      </c>
      <c r="BM39" s="93">
        <v>33</v>
      </c>
      <c r="BN39" s="92" t="s">
        <v>3247</v>
      </c>
      <c r="BO39" s="93">
        <v>44</v>
      </c>
      <c r="BP39" s="92" t="s">
        <v>3247</v>
      </c>
      <c r="BQ39" s="93">
        <v>55</v>
      </c>
      <c r="BR39" s="92" t="s">
        <v>3247</v>
      </c>
      <c r="BS39" s="93">
        <v>66</v>
      </c>
      <c r="BT39" s="92" t="s">
        <v>3247</v>
      </c>
      <c r="BU39" s="93">
        <v>77</v>
      </c>
      <c r="BV39" s="92" t="s">
        <v>3247</v>
      </c>
      <c r="BW39" s="93">
        <v>88</v>
      </c>
      <c r="BX39" s="92" t="s">
        <v>3247</v>
      </c>
      <c r="BY39" s="94">
        <v>100</v>
      </c>
      <c r="BZ39" s="182"/>
      <c r="CA39" s="183"/>
      <c r="CB39" s="184"/>
      <c r="CC39" s="182"/>
      <c r="CD39" s="183"/>
      <c r="CE39" s="184"/>
    </row>
    <row r="40" spans="1:83" ht="173.25" customHeight="1" x14ac:dyDescent="0.2">
      <c r="A40" s="316" t="s">
        <v>0</v>
      </c>
      <c r="B40" s="317">
        <v>2017</v>
      </c>
      <c r="C40" s="317" t="s">
        <v>2</v>
      </c>
      <c r="D40" s="317" t="s">
        <v>20</v>
      </c>
      <c r="E40" s="317" t="s">
        <v>1918</v>
      </c>
      <c r="F40" s="334" t="s">
        <v>2936</v>
      </c>
      <c r="G40" s="246" t="s">
        <v>1447</v>
      </c>
      <c r="H40" s="246" t="s">
        <v>1457</v>
      </c>
      <c r="I40" s="346" t="s">
        <v>2968</v>
      </c>
      <c r="J40" s="244" t="s">
        <v>3064</v>
      </c>
      <c r="K40" s="335" t="s">
        <v>3058</v>
      </c>
      <c r="L40" s="335"/>
      <c r="M40" s="335">
        <v>2</v>
      </c>
      <c r="N40" s="367">
        <v>5</v>
      </c>
      <c r="O40" s="368" t="s">
        <v>3311</v>
      </c>
      <c r="P40" s="342" t="s">
        <v>2369</v>
      </c>
      <c r="Q40" s="335" t="s">
        <v>3310</v>
      </c>
      <c r="R40" s="369">
        <f>798507666+158935348.34</f>
        <v>957443014.34000003</v>
      </c>
      <c r="S40" s="249"/>
      <c r="T40" s="370">
        <v>282355842</v>
      </c>
      <c r="U40" s="87"/>
      <c r="V40" s="87"/>
      <c r="W40" s="87"/>
      <c r="X40" s="87"/>
      <c r="Y40" s="87"/>
      <c r="Z40" s="87"/>
      <c r="AA40" s="87"/>
      <c r="AB40" s="87"/>
      <c r="AC40" s="88"/>
      <c r="AD40" s="89" t="s">
        <v>195</v>
      </c>
      <c r="AE40" s="89" t="s">
        <v>1834</v>
      </c>
      <c r="AF40" s="89" t="s">
        <v>195</v>
      </c>
      <c r="AG40" s="89" t="s">
        <v>195</v>
      </c>
      <c r="AH40" s="89" t="s">
        <v>195</v>
      </c>
      <c r="AI40" s="89" t="s">
        <v>195</v>
      </c>
      <c r="AJ40" s="89" t="s">
        <v>195</v>
      </c>
      <c r="AK40" s="89"/>
      <c r="AL40" s="80" t="s">
        <v>1834</v>
      </c>
      <c r="AM40" s="89" t="s">
        <v>2381</v>
      </c>
      <c r="AN40" s="89" t="s">
        <v>2381</v>
      </c>
      <c r="AO40" s="89" t="s">
        <v>195</v>
      </c>
      <c r="AP40" s="89" t="s">
        <v>195</v>
      </c>
      <c r="AQ40" s="89" t="s">
        <v>195</v>
      </c>
      <c r="AR40" s="89" t="s">
        <v>262</v>
      </c>
      <c r="AS40" s="86"/>
      <c r="AT40" s="89" t="s">
        <v>278</v>
      </c>
      <c r="AU40" s="89" t="s">
        <v>278</v>
      </c>
      <c r="AV40" s="89"/>
      <c r="AW40" s="89" t="s">
        <v>278</v>
      </c>
      <c r="AX40" s="89"/>
      <c r="AY40" s="81" t="s">
        <v>1380</v>
      </c>
      <c r="AZ40" s="80" t="s">
        <v>1834</v>
      </c>
      <c r="BA40" s="91" t="s">
        <v>1936</v>
      </c>
      <c r="BB40" s="92"/>
      <c r="BC40" s="93"/>
      <c r="BD40" s="92"/>
      <c r="BE40" s="93"/>
      <c r="BF40" s="92" t="s">
        <v>3248</v>
      </c>
      <c r="BG40" s="93">
        <v>10</v>
      </c>
      <c r="BH40" s="92" t="s">
        <v>3248</v>
      </c>
      <c r="BI40" s="93">
        <v>20</v>
      </c>
      <c r="BJ40" s="92" t="s">
        <v>3248</v>
      </c>
      <c r="BK40" s="93">
        <v>30</v>
      </c>
      <c r="BL40" s="92" t="s">
        <v>3248</v>
      </c>
      <c r="BM40" s="93">
        <v>40</v>
      </c>
      <c r="BN40" s="92" t="s">
        <v>3248</v>
      </c>
      <c r="BO40" s="93">
        <v>50</v>
      </c>
      <c r="BP40" s="92" t="s">
        <v>3248</v>
      </c>
      <c r="BQ40" s="93">
        <v>60</v>
      </c>
      <c r="BR40" s="92" t="s">
        <v>3248</v>
      </c>
      <c r="BS40" s="93">
        <v>70</v>
      </c>
      <c r="BT40" s="92" t="s">
        <v>3248</v>
      </c>
      <c r="BU40" s="93">
        <v>80</v>
      </c>
      <c r="BV40" s="92" t="s">
        <v>3248</v>
      </c>
      <c r="BW40" s="93">
        <v>90</v>
      </c>
      <c r="BX40" s="92" t="s">
        <v>3248</v>
      </c>
      <c r="BY40" s="94">
        <v>100</v>
      </c>
      <c r="BZ40" s="182"/>
      <c r="CA40" s="183"/>
      <c r="CB40" s="184"/>
      <c r="CC40" s="182"/>
      <c r="CD40" s="183"/>
      <c r="CE40" s="184"/>
    </row>
    <row r="41" spans="1:83" ht="84.95" hidden="1" customHeight="1" x14ac:dyDescent="0.2">
      <c r="A41" s="371"/>
      <c r="B41" s="317"/>
      <c r="C41" s="317"/>
      <c r="D41" s="317"/>
      <c r="E41" s="317"/>
      <c r="F41" s="334"/>
      <c r="G41" s="241"/>
      <c r="H41" s="241"/>
      <c r="I41" s="241"/>
      <c r="J41" s="241"/>
      <c r="K41" s="241"/>
      <c r="L41" s="241"/>
      <c r="M41" s="241"/>
      <c r="N41" s="241"/>
      <c r="O41" s="242"/>
      <c r="P41" s="242"/>
      <c r="Q41" s="241"/>
      <c r="R41" s="347"/>
      <c r="S41" s="243"/>
      <c r="T41" s="339"/>
      <c r="U41" s="78"/>
      <c r="V41" s="78"/>
      <c r="W41" s="78"/>
      <c r="X41" s="78"/>
      <c r="Y41" s="78"/>
      <c r="Z41" s="78"/>
      <c r="AA41" s="78"/>
      <c r="AB41" s="78"/>
      <c r="AC41" s="79"/>
      <c r="AD41" s="104"/>
      <c r="AE41" s="104"/>
      <c r="AF41" s="104"/>
      <c r="AG41" s="104"/>
      <c r="AH41" s="104"/>
      <c r="AI41" s="104"/>
      <c r="AJ41" s="104"/>
      <c r="AK41" s="104"/>
      <c r="AL41" s="104"/>
      <c r="AM41" s="104"/>
      <c r="AN41" s="104"/>
      <c r="AO41" s="89" t="s">
        <v>195</v>
      </c>
      <c r="AP41" s="104"/>
      <c r="AQ41" s="104"/>
      <c r="AR41" s="104"/>
      <c r="AS41" s="105"/>
      <c r="AT41" s="104"/>
      <c r="AU41" s="104"/>
      <c r="AV41" s="104"/>
      <c r="AW41" s="104"/>
      <c r="AX41" s="104"/>
      <c r="AY41" s="106"/>
      <c r="AZ41" s="104"/>
      <c r="BA41" s="107"/>
      <c r="BB41" s="108"/>
      <c r="BC41" s="109"/>
      <c r="BD41" s="108"/>
      <c r="BE41" s="109"/>
      <c r="BF41" s="108"/>
      <c r="BG41" s="109"/>
      <c r="BH41" s="108"/>
      <c r="BI41" s="109"/>
      <c r="BJ41" s="108"/>
      <c r="BK41" s="109"/>
      <c r="BL41" s="108"/>
      <c r="BM41" s="109"/>
      <c r="BN41" s="108"/>
      <c r="BO41" s="109"/>
      <c r="BP41" s="108"/>
      <c r="BQ41" s="109"/>
      <c r="BR41" s="108"/>
      <c r="BS41" s="109"/>
      <c r="BT41" s="108"/>
      <c r="BU41" s="109"/>
      <c r="BV41" s="108"/>
      <c r="BW41" s="109"/>
      <c r="BX41" s="108"/>
      <c r="BY41" s="109"/>
    </row>
    <row r="42" spans="1:83" ht="15.75" customHeight="1" x14ac:dyDescent="0.2">
      <c r="A42" s="371"/>
      <c r="B42" s="317"/>
      <c r="C42" s="317"/>
      <c r="D42" s="317"/>
      <c r="E42" s="317"/>
      <c r="F42" s="334"/>
      <c r="G42" s="241"/>
      <c r="H42" s="241"/>
      <c r="I42" s="241"/>
      <c r="J42" s="241"/>
      <c r="K42" s="241"/>
      <c r="L42" s="241"/>
      <c r="M42" s="241"/>
      <c r="N42" s="241"/>
      <c r="O42" s="242"/>
      <c r="P42" s="242"/>
      <c r="Q42" s="241"/>
      <c r="R42" s="243"/>
      <c r="S42" s="243"/>
      <c r="T42" s="339"/>
      <c r="U42" s="78"/>
      <c r="V42" s="78"/>
      <c r="W42" s="78"/>
      <c r="X42" s="78"/>
      <c r="Y42" s="78"/>
      <c r="Z42" s="78"/>
      <c r="AA42" s="78"/>
      <c r="AB42" s="78"/>
      <c r="AC42" s="79"/>
      <c r="AD42" s="104"/>
      <c r="AE42" s="104"/>
      <c r="AF42" s="104"/>
      <c r="AG42" s="104"/>
      <c r="AH42" s="104"/>
      <c r="AI42" s="104"/>
      <c r="AJ42" s="104"/>
      <c r="AK42" s="104"/>
      <c r="AL42" s="104"/>
      <c r="AM42" s="104"/>
      <c r="AN42" s="104"/>
      <c r="AO42" s="104"/>
      <c r="AP42" s="104"/>
      <c r="AQ42" s="104"/>
      <c r="AR42" s="104"/>
      <c r="AS42" s="105"/>
      <c r="AT42" s="104"/>
      <c r="AU42" s="104"/>
      <c r="AV42" s="104"/>
      <c r="AW42" s="104"/>
      <c r="AX42" s="104"/>
      <c r="AY42" s="106"/>
      <c r="AZ42" s="104"/>
      <c r="BA42" s="107"/>
      <c r="BB42" s="108"/>
      <c r="BC42" s="109"/>
      <c r="BD42" s="108"/>
      <c r="BE42" s="109"/>
      <c r="BF42" s="108"/>
      <c r="BG42" s="109"/>
      <c r="BH42" s="108"/>
      <c r="BI42" s="109"/>
      <c r="BJ42" s="108"/>
      <c r="BK42" s="109"/>
      <c r="BL42" s="108"/>
      <c r="BM42" s="109"/>
      <c r="BN42" s="108"/>
      <c r="BO42" s="109"/>
      <c r="BP42" s="108"/>
      <c r="BQ42" s="109"/>
      <c r="BR42" s="108"/>
      <c r="BS42" s="109"/>
      <c r="BT42" s="108"/>
      <c r="BU42" s="109"/>
      <c r="BV42" s="108"/>
      <c r="BW42" s="109"/>
      <c r="BX42" s="108"/>
      <c r="BY42" s="109"/>
    </row>
    <row r="43" spans="1:83" ht="26.25" customHeight="1" x14ac:dyDescent="0.4">
      <c r="A43" s="372" t="s">
        <v>1956</v>
      </c>
      <c r="B43" s="372"/>
      <c r="C43" s="372"/>
      <c r="D43" s="372"/>
      <c r="E43" s="372"/>
      <c r="F43" s="372"/>
      <c r="G43" s="372"/>
      <c r="H43" s="372"/>
      <c r="I43" s="372"/>
      <c r="J43" s="372"/>
      <c r="K43" s="372"/>
      <c r="L43" s="372"/>
      <c r="M43" s="372"/>
      <c r="N43" s="372"/>
      <c r="O43" s="372"/>
      <c r="P43" s="372"/>
      <c r="Q43" s="372"/>
      <c r="R43" s="373">
        <f>SUM(R6:R42)</f>
        <v>1962769667</v>
      </c>
      <c r="S43" s="373">
        <f t="shared" ref="S43:AC43" si="0">+SUM(S6:S40)</f>
        <v>1730000000</v>
      </c>
      <c r="T43" s="374">
        <f t="shared" si="0"/>
        <v>445496975</v>
      </c>
      <c r="U43" s="95">
        <f t="shared" si="0"/>
        <v>0</v>
      </c>
      <c r="V43" s="95">
        <f t="shared" si="0"/>
        <v>0</v>
      </c>
      <c r="W43" s="95">
        <f t="shared" si="0"/>
        <v>0</v>
      </c>
      <c r="X43" s="95">
        <f t="shared" si="0"/>
        <v>0</v>
      </c>
      <c r="Y43" s="95">
        <f t="shared" si="0"/>
        <v>0</v>
      </c>
      <c r="Z43" s="95">
        <f t="shared" si="0"/>
        <v>0</v>
      </c>
      <c r="AA43" s="95">
        <f t="shared" si="0"/>
        <v>0</v>
      </c>
      <c r="AB43" s="95">
        <f t="shared" si="0"/>
        <v>0</v>
      </c>
      <c r="AC43" s="95">
        <f t="shared" si="0"/>
        <v>0</v>
      </c>
    </row>
    <row r="44" spans="1:83" x14ac:dyDescent="0.2">
      <c r="A44" s="347"/>
      <c r="B44" s="347"/>
      <c r="C44" s="347"/>
      <c r="D44" s="347"/>
      <c r="E44" s="347"/>
      <c r="F44" s="347"/>
      <c r="G44" s="347"/>
      <c r="H44" s="347"/>
      <c r="I44" s="347"/>
      <c r="J44" s="347"/>
      <c r="K44" s="347"/>
      <c r="L44" s="347"/>
      <c r="M44" s="347"/>
      <c r="N44" s="347"/>
      <c r="O44" s="347"/>
      <c r="P44" s="347"/>
      <c r="Q44" s="347"/>
      <c r="R44" s="347"/>
      <c r="S44" s="347"/>
      <c r="T44" s="347"/>
    </row>
    <row r="45" spans="1:83" x14ac:dyDescent="0.2">
      <c r="A45" s="347"/>
      <c r="B45" s="347"/>
      <c r="C45" s="347"/>
      <c r="D45" s="347"/>
      <c r="E45" s="347"/>
      <c r="F45" s="347"/>
      <c r="G45" s="347"/>
      <c r="H45" s="347"/>
      <c r="I45" s="347"/>
      <c r="J45" s="347"/>
      <c r="K45" s="347"/>
      <c r="L45" s="347"/>
      <c r="M45" s="347"/>
      <c r="N45" s="347"/>
      <c r="O45" s="347"/>
      <c r="P45" s="347"/>
      <c r="Q45" s="347"/>
      <c r="R45" s="347"/>
      <c r="S45" s="347"/>
      <c r="T45" s="347"/>
    </row>
    <row r="46" spans="1:83" x14ac:dyDescent="0.2">
      <c r="A46" s="347"/>
      <c r="B46" s="347"/>
      <c r="C46" s="347"/>
      <c r="D46" s="347"/>
      <c r="E46" s="347"/>
      <c r="F46" s="347"/>
      <c r="G46" s="347"/>
      <c r="H46" s="347"/>
      <c r="I46" s="347"/>
      <c r="J46" s="347"/>
      <c r="K46" s="347"/>
      <c r="L46" s="347"/>
      <c r="M46" s="347"/>
      <c r="N46" s="347"/>
      <c r="O46" s="347"/>
      <c r="P46" s="347"/>
      <c r="Q46" s="347"/>
      <c r="R46" s="375">
        <v>1990769667</v>
      </c>
      <c r="S46" s="376">
        <f>R46-R43</f>
        <v>28000000</v>
      </c>
      <c r="T46" s="347"/>
    </row>
    <row r="47" spans="1:83" x14ac:dyDescent="0.2">
      <c r="A47" s="347"/>
      <c r="B47" s="347"/>
      <c r="C47" s="347"/>
      <c r="D47" s="347"/>
      <c r="E47" s="347"/>
      <c r="F47" s="347"/>
      <c r="G47" s="347"/>
      <c r="H47" s="347"/>
      <c r="I47" s="347"/>
      <c r="J47" s="347"/>
      <c r="K47" s="347"/>
      <c r="L47" s="347"/>
      <c r="M47" s="347"/>
      <c r="N47" s="347"/>
      <c r="O47" s="347"/>
      <c r="P47" s="347"/>
      <c r="Q47" s="347"/>
      <c r="R47" s="347"/>
      <c r="S47" s="347"/>
      <c r="T47" s="347"/>
    </row>
    <row r="48" spans="1:83" ht="20.25" x14ac:dyDescent="0.3">
      <c r="A48" s="347"/>
      <c r="B48" s="347"/>
      <c r="C48" s="347"/>
      <c r="D48" s="347"/>
      <c r="E48" s="347"/>
      <c r="F48" s="347"/>
      <c r="G48" s="347"/>
      <c r="H48" s="347"/>
      <c r="I48" s="347"/>
      <c r="J48" s="347"/>
      <c r="K48" s="377"/>
      <c r="L48" s="377"/>
      <c r="M48" s="377"/>
      <c r="N48" s="377"/>
      <c r="O48" s="377"/>
      <c r="P48" s="377"/>
      <c r="Q48" s="377" t="s">
        <v>2002</v>
      </c>
      <c r="R48" s="378">
        <v>133085333</v>
      </c>
      <c r="S48" s="378"/>
      <c r="T48" s="378"/>
    </row>
    <row r="49" spans="1:20" ht="20.25" x14ac:dyDescent="0.3">
      <c r="A49" s="347"/>
      <c r="B49" s="347"/>
      <c r="C49" s="347"/>
      <c r="D49" s="347"/>
      <c r="E49" s="347"/>
      <c r="F49" s="347"/>
      <c r="G49" s="347"/>
      <c r="H49" s="347"/>
      <c r="I49" s="347"/>
      <c r="J49" s="347"/>
      <c r="K49" s="377"/>
      <c r="L49" s="377"/>
      <c r="M49" s="377"/>
      <c r="N49" s="377"/>
      <c r="O49" s="377"/>
      <c r="P49" s="377"/>
      <c r="Q49" s="377" t="s">
        <v>2995</v>
      </c>
      <c r="R49" s="373">
        <v>107295000</v>
      </c>
      <c r="S49" s="373"/>
      <c r="T49" s="373"/>
    </row>
    <row r="50" spans="1:20" ht="20.25" x14ac:dyDescent="0.3">
      <c r="A50" s="347"/>
      <c r="B50" s="347"/>
      <c r="C50" s="347"/>
      <c r="D50" s="347"/>
      <c r="E50" s="347"/>
      <c r="F50" s="347"/>
      <c r="G50" s="347"/>
      <c r="H50" s="347"/>
      <c r="I50" s="347"/>
      <c r="J50" s="347"/>
      <c r="K50" s="377"/>
      <c r="L50" s="377"/>
      <c r="M50" s="377"/>
      <c r="N50" s="377"/>
      <c r="O50" s="377"/>
      <c r="P50" s="377"/>
      <c r="Q50" s="377" t="s">
        <v>3049</v>
      </c>
      <c r="R50" s="373">
        <v>468850000</v>
      </c>
      <c r="S50" s="373"/>
      <c r="T50" s="373"/>
    </row>
    <row r="51" spans="1:20" ht="20.25" x14ac:dyDescent="0.3">
      <c r="A51" s="347"/>
      <c r="B51" s="347"/>
      <c r="C51" s="347"/>
      <c r="D51" s="347"/>
      <c r="E51" s="347"/>
      <c r="F51" s="347"/>
      <c r="G51" s="347"/>
      <c r="H51" s="347"/>
      <c r="I51" s="347"/>
      <c r="J51" s="379"/>
      <c r="K51" s="379"/>
      <c r="L51" s="379"/>
      <c r="M51" s="379"/>
      <c r="N51" s="379"/>
      <c r="O51" s="379"/>
      <c r="P51" s="379"/>
      <c r="Q51" s="379" t="s">
        <v>2994</v>
      </c>
      <c r="R51" s="373">
        <v>28000000</v>
      </c>
      <c r="S51" s="379"/>
      <c r="T51" s="379"/>
    </row>
    <row r="52" spans="1:20" x14ac:dyDescent="0.2">
      <c r="A52" s="347"/>
      <c r="B52" s="347"/>
      <c r="C52" s="347"/>
      <c r="D52" s="347"/>
      <c r="E52" s="347"/>
      <c r="F52" s="347"/>
      <c r="G52" s="347"/>
      <c r="H52" s="347"/>
      <c r="I52" s="347"/>
      <c r="J52" s="347"/>
      <c r="K52" s="347"/>
      <c r="L52" s="347"/>
      <c r="M52" s="347"/>
      <c r="N52" s="347"/>
      <c r="O52" s="347"/>
      <c r="P52" s="347"/>
      <c r="Q52" s="347"/>
      <c r="R52" s="347"/>
      <c r="S52" s="347"/>
      <c r="T52" s="347"/>
    </row>
    <row r="53" spans="1:20" ht="18" x14ac:dyDescent="0.25">
      <c r="A53" s="347"/>
      <c r="B53" s="347"/>
      <c r="C53" s="347"/>
      <c r="D53" s="347"/>
      <c r="E53" s="347"/>
      <c r="F53" s="347"/>
      <c r="G53" s="347"/>
      <c r="H53" s="347"/>
      <c r="I53" s="347"/>
      <c r="J53" s="380" t="s">
        <v>3062</v>
      </c>
      <c r="K53" s="380"/>
      <c r="L53" s="380"/>
      <c r="M53" s="380"/>
      <c r="N53" s="380"/>
      <c r="O53" s="380"/>
      <c r="P53" s="380"/>
      <c r="Q53" s="380"/>
      <c r="R53" s="381">
        <f>R43+R48+R49+R50+R51</f>
        <v>2700000000</v>
      </c>
      <c r="S53" s="347"/>
      <c r="T53" s="347"/>
    </row>
    <row r="54" spans="1:20" x14ac:dyDescent="0.2">
      <c r="A54" s="347"/>
      <c r="B54" s="347"/>
      <c r="C54" s="347"/>
      <c r="D54" s="347"/>
      <c r="E54" s="347"/>
      <c r="F54" s="347"/>
      <c r="G54" s="347"/>
      <c r="H54" s="347"/>
      <c r="I54" s="347"/>
      <c r="J54" s="347"/>
      <c r="K54" s="347"/>
      <c r="L54" s="347"/>
      <c r="M54" s="347"/>
      <c r="N54" s="347"/>
      <c r="O54" s="347"/>
      <c r="P54" s="347"/>
      <c r="Q54" s="347"/>
      <c r="R54" s="347"/>
      <c r="S54" s="347"/>
      <c r="T54" s="347"/>
    </row>
    <row r="55" spans="1:20" x14ac:dyDescent="0.2">
      <c r="A55" s="347"/>
      <c r="B55" s="347"/>
      <c r="C55" s="347"/>
      <c r="D55" s="347"/>
      <c r="E55" s="347"/>
      <c r="F55" s="347"/>
      <c r="G55" s="347"/>
      <c r="H55" s="347"/>
      <c r="I55" s="347"/>
      <c r="J55" s="347"/>
      <c r="K55" s="347"/>
      <c r="L55" s="347"/>
      <c r="M55" s="347"/>
      <c r="N55" s="347"/>
      <c r="O55" s="347"/>
      <c r="P55" s="347"/>
      <c r="Q55" s="347"/>
      <c r="R55" s="347"/>
      <c r="S55" s="347"/>
      <c r="T55" s="347"/>
    </row>
    <row r="56" spans="1:20" ht="20.25" x14ac:dyDescent="0.3">
      <c r="A56" s="347"/>
      <c r="B56" s="347"/>
      <c r="C56" s="347"/>
      <c r="D56" s="347"/>
      <c r="E56" s="347"/>
      <c r="F56" s="347"/>
      <c r="G56" s="347"/>
      <c r="H56" s="347"/>
      <c r="I56" s="347"/>
      <c r="J56" s="382" t="s">
        <v>3063</v>
      </c>
      <c r="K56" s="347"/>
      <c r="L56" s="347"/>
      <c r="M56" s="347"/>
      <c r="N56" s="347"/>
      <c r="O56" s="347"/>
      <c r="P56" s="347"/>
      <c r="Q56" s="347"/>
      <c r="R56" s="378">
        <v>2700000000</v>
      </c>
      <c r="S56" s="347"/>
      <c r="T56" s="347"/>
    </row>
    <row r="57" spans="1:20" x14ac:dyDescent="0.2">
      <c r="A57" s="347"/>
      <c r="B57" s="347"/>
      <c r="C57" s="347"/>
      <c r="D57" s="347"/>
      <c r="E57" s="347"/>
      <c r="F57" s="347"/>
      <c r="G57" s="347"/>
      <c r="H57" s="347"/>
      <c r="I57" s="347"/>
      <c r="J57" s="347"/>
      <c r="K57" s="347"/>
      <c r="L57" s="347"/>
      <c r="M57" s="347"/>
      <c r="N57" s="347"/>
      <c r="O57" s="347"/>
      <c r="P57" s="347"/>
      <c r="Q57" s="347"/>
      <c r="R57" s="347"/>
      <c r="S57" s="347"/>
      <c r="T57" s="347"/>
    </row>
    <row r="58" spans="1:20" x14ac:dyDescent="0.2">
      <c r="A58" s="347"/>
      <c r="B58" s="347"/>
      <c r="C58" s="347"/>
      <c r="D58" s="347"/>
      <c r="E58" s="347"/>
      <c r="F58" s="347"/>
      <c r="G58" s="347"/>
      <c r="H58" s="347"/>
      <c r="I58" s="347"/>
      <c r="J58" s="347"/>
      <c r="K58" s="347"/>
      <c r="L58" s="347"/>
      <c r="M58" s="347"/>
      <c r="N58" s="347"/>
      <c r="O58" s="347"/>
      <c r="P58" s="347"/>
      <c r="Q58" s="347"/>
      <c r="R58" s="347"/>
      <c r="S58" s="347"/>
      <c r="T58" s="347"/>
    </row>
    <row r="59" spans="1:20" x14ac:dyDescent="0.2">
      <c r="A59" s="347"/>
      <c r="B59" s="347"/>
      <c r="C59" s="347"/>
      <c r="D59" s="347"/>
      <c r="E59" s="347"/>
      <c r="F59" s="347"/>
      <c r="G59" s="347"/>
      <c r="H59" s="347"/>
      <c r="I59" s="347"/>
      <c r="J59" s="347"/>
      <c r="K59" s="347"/>
      <c r="L59" s="347"/>
      <c r="M59" s="347"/>
      <c r="N59" s="347"/>
      <c r="O59" s="347"/>
      <c r="P59" s="347"/>
      <c r="Q59" s="347"/>
      <c r="R59" s="347"/>
      <c r="S59" s="347"/>
      <c r="T59" s="347"/>
    </row>
    <row r="60" spans="1:20" x14ac:dyDescent="0.2">
      <c r="A60" s="347"/>
      <c r="B60" s="347"/>
      <c r="C60" s="347"/>
      <c r="D60" s="347"/>
      <c r="E60" s="347"/>
      <c r="F60" s="347"/>
      <c r="G60" s="347"/>
      <c r="H60" s="347"/>
      <c r="I60" s="347"/>
      <c r="J60" s="347" t="s">
        <v>2990</v>
      </c>
      <c r="K60" s="347"/>
      <c r="L60" s="347"/>
      <c r="M60" s="347"/>
      <c r="N60" s="347"/>
      <c r="O60" s="347"/>
      <c r="P60" s="347"/>
      <c r="Q60" s="347"/>
      <c r="R60" s="383">
        <f>R56-R53</f>
        <v>0</v>
      </c>
      <c r="S60" s="347"/>
      <c r="T60" s="347"/>
    </row>
    <row r="61" spans="1:20" x14ac:dyDescent="0.2">
      <c r="A61" s="347"/>
      <c r="B61" s="347"/>
      <c r="C61" s="347"/>
      <c r="D61" s="347"/>
      <c r="E61" s="347"/>
      <c r="F61" s="347"/>
      <c r="G61" s="347"/>
      <c r="H61" s="347"/>
      <c r="I61" s="347"/>
      <c r="J61" s="347"/>
      <c r="K61" s="347"/>
      <c r="L61" s="347"/>
      <c r="M61" s="347"/>
      <c r="N61" s="347"/>
      <c r="O61" s="347"/>
      <c r="P61" s="347"/>
      <c r="Q61" s="347"/>
      <c r="R61" s="347"/>
      <c r="S61" s="347"/>
      <c r="T61" s="347"/>
    </row>
    <row r="62" spans="1:20" x14ac:dyDescent="0.2">
      <c r="A62" s="347"/>
      <c r="B62" s="347"/>
      <c r="C62" s="347"/>
      <c r="D62" s="347"/>
      <c r="E62" s="347"/>
      <c r="F62" s="347"/>
      <c r="G62" s="347"/>
      <c r="H62" s="347"/>
      <c r="I62" s="347"/>
      <c r="J62" s="347"/>
      <c r="K62" s="347"/>
      <c r="L62" s="347"/>
      <c r="M62" s="347"/>
      <c r="N62" s="347"/>
      <c r="O62" s="347"/>
      <c r="P62" s="347"/>
      <c r="Q62" s="347"/>
      <c r="R62" s="347"/>
      <c r="S62" s="347"/>
      <c r="T62" s="347"/>
    </row>
    <row r="63" spans="1:20" x14ac:dyDescent="0.2">
      <c r="A63" s="347"/>
      <c r="B63" s="347"/>
      <c r="C63" s="347"/>
      <c r="D63" s="347"/>
      <c r="E63" s="347"/>
      <c r="F63" s="347"/>
      <c r="G63" s="347"/>
      <c r="H63" s="347"/>
      <c r="I63" s="347"/>
      <c r="J63" s="347"/>
      <c r="K63" s="347"/>
      <c r="L63" s="347"/>
      <c r="M63" s="347"/>
      <c r="N63" s="347"/>
      <c r="O63" s="347"/>
      <c r="P63" s="347"/>
      <c r="Q63" s="347"/>
      <c r="R63" s="347"/>
      <c r="S63" s="347"/>
      <c r="T63" s="347"/>
    </row>
    <row r="64" spans="1:20" x14ac:dyDescent="0.2">
      <c r="A64" s="347"/>
      <c r="B64" s="347"/>
      <c r="C64" s="347"/>
      <c r="D64" s="347"/>
      <c r="E64" s="347"/>
      <c r="F64" s="347"/>
      <c r="G64" s="347"/>
      <c r="H64" s="347"/>
      <c r="I64" s="347"/>
      <c r="J64" s="347"/>
      <c r="K64" s="347"/>
      <c r="L64" s="347"/>
      <c r="M64" s="347"/>
      <c r="N64" s="347"/>
      <c r="O64" s="347"/>
      <c r="P64" s="347"/>
      <c r="Q64" s="347"/>
      <c r="R64" s="347"/>
      <c r="S64" s="347"/>
      <c r="T64" s="347"/>
    </row>
    <row r="65" spans="1:20" x14ac:dyDescent="0.2">
      <c r="A65" s="347"/>
      <c r="B65" s="347"/>
      <c r="C65" s="347"/>
      <c r="D65" s="347"/>
      <c r="E65" s="347"/>
      <c r="F65" s="347"/>
      <c r="G65" s="347"/>
      <c r="H65" s="347"/>
      <c r="I65" s="347"/>
      <c r="J65" s="347"/>
      <c r="K65" s="347"/>
      <c r="L65" s="347"/>
      <c r="M65" s="347"/>
      <c r="N65" s="347"/>
      <c r="O65" s="347"/>
      <c r="P65" s="347"/>
      <c r="Q65" s="347"/>
      <c r="R65" s="347"/>
      <c r="S65" s="347"/>
      <c r="T65" s="347"/>
    </row>
    <row r="66" spans="1:20" x14ac:dyDescent="0.2">
      <c r="A66" s="347"/>
      <c r="B66" s="347"/>
      <c r="C66" s="347"/>
      <c r="D66" s="347"/>
      <c r="E66" s="347"/>
      <c r="F66" s="347"/>
      <c r="G66" s="347"/>
      <c r="H66" s="347"/>
      <c r="I66" s="347"/>
      <c r="J66" s="347"/>
      <c r="K66" s="347"/>
      <c r="L66" s="347"/>
      <c r="M66" s="347"/>
      <c r="N66" s="347"/>
      <c r="O66" s="347"/>
      <c r="P66" s="347"/>
      <c r="Q66" s="347"/>
      <c r="R66" s="347"/>
      <c r="S66" s="347"/>
      <c r="T66" s="347"/>
    </row>
    <row r="67" spans="1:20" x14ac:dyDescent="0.2">
      <c r="A67" s="347"/>
      <c r="B67" s="347"/>
      <c r="C67" s="347"/>
      <c r="D67" s="347"/>
      <c r="E67" s="347"/>
      <c r="F67" s="347"/>
      <c r="G67" s="347"/>
      <c r="H67" s="347"/>
      <c r="I67" s="347"/>
      <c r="J67" s="347"/>
      <c r="K67" s="347"/>
      <c r="L67" s="347"/>
      <c r="M67" s="347"/>
      <c r="N67" s="347"/>
      <c r="O67" s="347"/>
      <c r="P67" s="347"/>
      <c r="Q67" s="347"/>
      <c r="R67" s="347"/>
      <c r="S67" s="347"/>
      <c r="T67" s="347"/>
    </row>
    <row r="68" spans="1:20" x14ac:dyDescent="0.2">
      <c r="A68" s="347"/>
      <c r="B68" s="347"/>
      <c r="C68" s="347"/>
      <c r="D68" s="347"/>
      <c r="E68" s="347"/>
      <c r="F68" s="347"/>
      <c r="G68" s="347"/>
      <c r="H68" s="347"/>
      <c r="I68" s="347"/>
      <c r="J68" s="347"/>
      <c r="K68" s="347"/>
      <c r="L68" s="347"/>
      <c r="M68" s="347"/>
      <c r="N68" s="347"/>
      <c r="O68" s="347"/>
      <c r="P68" s="347"/>
      <c r="Q68" s="347"/>
      <c r="R68" s="347"/>
      <c r="S68" s="347"/>
      <c r="T68" s="347"/>
    </row>
    <row r="69" spans="1:20" x14ac:dyDescent="0.2">
      <c r="A69" s="347"/>
      <c r="B69" s="347"/>
      <c r="C69" s="347"/>
      <c r="D69" s="347"/>
      <c r="E69" s="347"/>
      <c r="F69" s="347"/>
      <c r="G69" s="347"/>
      <c r="H69" s="347"/>
      <c r="I69" s="347"/>
      <c r="J69" s="347"/>
      <c r="K69" s="347"/>
      <c r="L69" s="347"/>
      <c r="M69" s="347"/>
      <c r="N69" s="347"/>
      <c r="O69" s="347"/>
      <c r="P69" s="347"/>
      <c r="Q69" s="347"/>
      <c r="R69" s="347"/>
      <c r="S69" s="347"/>
      <c r="T69" s="347"/>
    </row>
    <row r="70" spans="1:20" x14ac:dyDescent="0.2">
      <c r="A70" s="347"/>
      <c r="B70" s="347"/>
      <c r="C70" s="347"/>
      <c r="D70" s="347"/>
      <c r="E70" s="347"/>
      <c r="F70" s="347"/>
      <c r="G70" s="347"/>
      <c r="H70" s="347"/>
      <c r="I70" s="347"/>
      <c r="J70" s="347"/>
      <c r="K70" s="347"/>
      <c r="L70" s="347"/>
      <c r="M70" s="347"/>
      <c r="N70" s="347"/>
      <c r="O70" s="347"/>
      <c r="P70" s="347"/>
      <c r="Q70" s="347"/>
      <c r="R70" s="347"/>
      <c r="S70" s="347"/>
      <c r="T70" s="347"/>
    </row>
    <row r="71" spans="1:20" x14ac:dyDescent="0.2">
      <c r="A71" s="347"/>
      <c r="B71" s="347"/>
      <c r="C71" s="347"/>
      <c r="D71" s="347"/>
      <c r="E71" s="347"/>
      <c r="F71" s="347"/>
      <c r="G71" s="347"/>
      <c r="H71" s="347"/>
      <c r="I71" s="347"/>
      <c r="J71" s="347"/>
      <c r="K71" s="347"/>
      <c r="L71" s="347"/>
      <c r="M71" s="347"/>
      <c r="N71" s="347"/>
      <c r="O71" s="347"/>
      <c r="P71" s="347"/>
      <c r="Q71" s="347"/>
      <c r="R71" s="347"/>
      <c r="S71" s="347"/>
      <c r="T71" s="347"/>
    </row>
    <row r="72" spans="1:20" x14ac:dyDescent="0.2">
      <c r="A72" s="347"/>
      <c r="B72" s="347"/>
      <c r="C72" s="347"/>
      <c r="D72" s="347"/>
      <c r="E72" s="347"/>
      <c r="F72" s="347"/>
      <c r="G72" s="347"/>
      <c r="H72" s="347"/>
      <c r="I72" s="347"/>
      <c r="J72" s="347"/>
      <c r="K72" s="347"/>
      <c r="L72" s="347"/>
      <c r="M72" s="347"/>
      <c r="N72" s="347"/>
      <c r="O72" s="347"/>
      <c r="P72" s="347"/>
      <c r="Q72" s="347"/>
      <c r="R72" s="347"/>
      <c r="S72" s="347"/>
      <c r="T72" s="347"/>
    </row>
    <row r="73" spans="1:20" x14ac:dyDescent="0.2">
      <c r="A73" s="347"/>
      <c r="B73" s="347"/>
      <c r="C73" s="347"/>
      <c r="D73" s="347"/>
      <c r="E73" s="347"/>
      <c r="F73" s="347"/>
      <c r="G73" s="347"/>
      <c r="H73" s="347"/>
      <c r="I73" s="347"/>
      <c r="J73" s="347"/>
      <c r="K73" s="347"/>
      <c r="L73" s="347"/>
      <c r="M73" s="347"/>
      <c r="N73" s="347"/>
      <c r="O73" s="347"/>
      <c r="P73" s="347"/>
      <c r="Q73" s="347"/>
      <c r="R73" s="347"/>
      <c r="S73" s="347"/>
      <c r="T73" s="347"/>
    </row>
    <row r="74" spans="1:20" x14ac:dyDescent="0.2">
      <c r="A74" s="347"/>
      <c r="B74" s="347"/>
      <c r="C74" s="347"/>
      <c r="D74" s="347"/>
      <c r="E74" s="347"/>
      <c r="F74" s="347"/>
      <c r="G74" s="347"/>
      <c r="H74" s="347"/>
      <c r="I74" s="347"/>
      <c r="J74" s="347"/>
      <c r="K74" s="347"/>
      <c r="L74" s="347"/>
      <c r="M74" s="347"/>
      <c r="N74" s="347"/>
      <c r="O74" s="347"/>
      <c r="P74" s="347"/>
      <c r="Q74" s="347"/>
      <c r="R74" s="347"/>
      <c r="S74" s="347"/>
      <c r="T74" s="347"/>
    </row>
    <row r="75" spans="1:20" x14ac:dyDescent="0.2">
      <c r="A75" s="347"/>
      <c r="B75" s="347"/>
      <c r="C75" s="347"/>
      <c r="D75" s="347"/>
      <c r="E75" s="347"/>
      <c r="F75" s="347"/>
      <c r="G75" s="347"/>
      <c r="H75" s="347"/>
      <c r="I75" s="347"/>
      <c r="J75" s="347"/>
      <c r="K75" s="347"/>
      <c r="L75" s="347"/>
      <c r="M75" s="347"/>
      <c r="N75" s="347"/>
      <c r="O75" s="347"/>
      <c r="P75" s="347"/>
      <c r="Q75" s="347"/>
      <c r="R75" s="347"/>
      <c r="S75" s="347"/>
      <c r="T75" s="347"/>
    </row>
    <row r="76" spans="1:20" x14ac:dyDescent="0.2">
      <c r="A76" s="347"/>
      <c r="B76" s="347"/>
      <c r="C76" s="347"/>
      <c r="D76" s="347"/>
      <c r="E76" s="347"/>
      <c r="F76" s="347"/>
      <c r="G76" s="347"/>
      <c r="H76" s="347"/>
      <c r="I76" s="347"/>
      <c r="J76" s="347"/>
      <c r="K76" s="347"/>
      <c r="L76" s="347"/>
      <c r="M76" s="347"/>
      <c r="N76" s="347"/>
      <c r="O76" s="347"/>
      <c r="P76" s="347"/>
      <c r="Q76" s="347"/>
      <c r="R76" s="347"/>
      <c r="S76" s="347"/>
      <c r="T76" s="347"/>
    </row>
    <row r="77" spans="1:20" x14ac:dyDescent="0.2">
      <c r="A77" s="347"/>
      <c r="B77" s="347"/>
      <c r="C77" s="347"/>
      <c r="D77" s="347"/>
      <c r="E77" s="347"/>
      <c r="F77" s="347"/>
      <c r="G77" s="347"/>
      <c r="H77" s="347"/>
      <c r="I77" s="347"/>
      <c r="J77" s="347"/>
      <c r="K77" s="347"/>
      <c r="L77" s="347"/>
      <c r="M77" s="347"/>
      <c r="N77" s="347"/>
      <c r="O77" s="347"/>
      <c r="P77" s="347"/>
      <c r="Q77" s="347"/>
      <c r="R77" s="347"/>
      <c r="S77" s="347"/>
      <c r="T77" s="347"/>
    </row>
    <row r="78" spans="1:20" x14ac:dyDescent="0.2">
      <c r="A78" s="347"/>
      <c r="B78" s="347"/>
      <c r="C78" s="347"/>
      <c r="D78" s="347"/>
      <c r="E78" s="347"/>
      <c r="F78" s="347"/>
      <c r="G78" s="347"/>
      <c r="H78" s="347"/>
      <c r="I78" s="347"/>
      <c r="J78" s="347"/>
      <c r="K78" s="347"/>
      <c r="L78" s="347"/>
      <c r="M78" s="347"/>
      <c r="N78" s="347"/>
      <c r="O78" s="347"/>
      <c r="P78" s="347"/>
      <c r="Q78" s="347"/>
      <c r="R78" s="347"/>
      <c r="S78" s="347"/>
      <c r="T78" s="347"/>
    </row>
    <row r="79" spans="1:20" x14ac:dyDescent="0.2">
      <c r="A79" s="347"/>
      <c r="B79" s="347"/>
      <c r="C79" s="347"/>
      <c r="D79" s="347"/>
      <c r="E79" s="347"/>
      <c r="F79" s="347"/>
      <c r="G79" s="347"/>
      <c r="H79" s="347"/>
      <c r="I79" s="347"/>
      <c r="J79" s="347"/>
      <c r="K79" s="347"/>
      <c r="L79" s="347"/>
      <c r="M79" s="347"/>
      <c r="N79" s="347"/>
      <c r="O79" s="347"/>
      <c r="P79" s="347"/>
      <c r="Q79" s="347"/>
      <c r="R79" s="347"/>
      <c r="S79" s="347"/>
      <c r="T79" s="347"/>
    </row>
    <row r="80" spans="1:20" x14ac:dyDescent="0.2">
      <c r="A80" s="347"/>
      <c r="B80" s="347"/>
      <c r="C80" s="347"/>
      <c r="D80" s="347"/>
      <c r="E80" s="347"/>
      <c r="F80" s="347"/>
      <c r="G80" s="347"/>
      <c r="H80" s="347"/>
      <c r="I80" s="347"/>
      <c r="J80" s="347"/>
      <c r="K80" s="347"/>
      <c r="L80" s="347"/>
      <c r="M80" s="347"/>
      <c r="N80" s="347"/>
      <c r="O80" s="347"/>
      <c r="P80" s="347"/>
      <c r="Q80" s="347"/>
      <c r="R80" s="347"/>
      <c r="S80" s="347"/>
      <c r="T80" s="347"/>
    </row>
    <row r="81" spans="1:20" x14ac:dyDescent="0.2">
      <c r="A81" s="347"/>
      <c r="B81" s="347"/>
      <c r="C81" s="347"/>
      <c r="D81" s="347"/>
      <c r="E81" s="347"/>
      <c r="F81" s="347"/>
      <c r="G81" s="347"/>
      <c r="H81" s="347"/>
      <c r="I81" s="347"/>
      <c r="J81" s="347"/>
      <c r="K81" s="347"/>
      <c r="L81" s="347"/>
      <c r="M81" s="347"/>
      <c r="N81" s="347"/>
      <c r="O81" s="347"/>
      <c r="P81" s="347"/>
      <c r="Q81" s="347"/>
      <c r="R81" s="347"/>
      <c r="S81" s="347"/>
      <c r="T81" s="347"/>
    </row>
    <row r="82" spans="1:20" x14ac:dyDescent="0.2">
      <c r="A82" s="347"/>
      <c r="B82" s="347"/>
      <c r="C82" s="347"/>
      <c r="D82" s="347"/>
      <c r="E82" s="347"/>
      <c r="F82" s="347"/>
      <c r="G82" s="347"/>
      <c r="H82" s="347"/>
      <c r="I82" s="347"/>
      <c r="J82" s="347"/>
      <c r="K82" s="347"/>
      <c r="L82" s="347"/>
      <c r="M82" s="347"/>
      <c r="N82" s="347"/>
      <c r="O82" s="347"/>
      <c r="P82" s="347"/>
      <c r="Q82" s="347"/>
      <c r="R82" s="347"/>
      <c r="S82" s="347"/>
      <c r="T82" s="347"/>
    </row>
    <row r="83" spans="1:20" x14ac:dyDescent="0.2">
      <c r="A83" s="347"/>
      <c r="B83" s="347"/>
      <c r="C83" s="347"/>
      <c r="D83" s="347"/>
      <c r="E83" s="347"/>
      <c r="F83" s="347"/>
      <c r="G83" s="347"/>
      <c r="H83" s="347"/>
      <c r="I83" s="347"/>
      <c r="J83" s="347"/>
      <c r="K83" s="347"/>
      <c r="L83" s="347"/>
      <c r="M83" s="347"/>
      <c r="N83" s="347"/>
      <c r="O83" s="347"/>
      <c r="P83" s="347"/>
      <c r="Q83" s="347"/>
      <c r="R83" s="347"/>
      <c r="S83" s="347"/>
      <c r="T83" s="347"/>
    </row>
    <row r="84" spans="1:20" x14ac:dyDescent="0.2">
      <c r="A84" s="347"/>
      <c r="B84" s="347"/>
      <c r="C84" s="347"/>
      <c r="D84" s="347"/>
      <c r="E84" s="347"/>
      <c r="F84" s="347"/>
      <c r="G84" s="347"/>
      <c r="H84" s="347"/>
      <c r="I84" s="347"/>
      <c r="J84" s="347"/>
      <c r="K84" s="347"/>
      <c r="L84" s="347"/>
      <c r="M84" s="347"/>
      <c r="N84" s="347"/>
      <c r="O84" s="347"/>
      <c r="P84" s="347"/>
      <c r="Q84" s="347"/>
      <c r="R84" s="347"/>
      <c r="S84" s="347"/>
      <c r="T84" s="347"/>
    </row>
    <row r="85" spans="1:20" x14ac:dyDescent="0.2">
      <c r="A85" s="347"/>
      <c r="B85" s="347"/>
      <c r="C85" s="347"/>
      <c r="D85" s="347"/>
      <c r="E85" s="347"/>
      <c r="F85" s="347"/>
      <c r="G85" s="347"/>
      <c r="H85" s="347"/>
      <c r="I85" s="347"/>
      <c r="J85" s="347"/>
      <c r="K85" s="347"/>
      <c r="L85" s="347"/>
      <c r="M85" s="347"/>
      <c r="N85" s="347"/>
      <c r="O85" s="347"/>
      <c r="P85" s="347"/>
      <c r="Q85" s="347"/>
      <c r="R85" s="347"/>
      <c r="S85" s="347"/>
      <c r="T85" s="347"/>
    </row>
    <row r="86" spans="1:20" x14ac:dyDescent="0.2">
      <c r="A86" s="347"/>
      <c r="B86" s="347"/>
      <c r="C86" s="347"/>
      <c r="D86" s="347"/>
      <c r="E86" s="347"/>
      <c r="F86" s="347"/>
      <c r="G86" s="347"/>
      <c r="H86" s="347"/>
      <c r="I86" s="347"/>
      <c r="J86" s="347"/>
      <c r="K86" s="347"/>
      <c r="L86" s="347"/>
      <c r="M86" s="347"/>
      <c r="N86" s="347"/>
      <c r="O86" s="347"/>
      <c r="P86" s="347"/>
      <c r="Q86" s="347"/>
      <c r="R86" s="347"/>
      <c r="S86" s="347"/>
      <c r="T86" s="347"/>
    </row>
    <row r="87" spans="1:20" x14ac:dyDescent="0.2">
      <c r="A87" s="347"/>
      <c r="B87" s="347"/>
      <c r="C87" s="347"/>
      <c r="D87" s="347"/>
      <c r="E87" s="347"/>
      <c r="F87" s="347"/>
      <c r="G87" s="347"/>
      <c r="H87" s="347"/>
      <c r="I87" s="347"/>
      <c r="J87" s="347"/>
      <c r="K87" s="347"/>
      <c r="L87" s="347"/>
      <c r="M87" s="347"/>
      <c r="N87" s="347"/>
      <c r="O87" s="347"/>
      <c r="P87" s="347"/>
      <c r="Q87" s="347"/>
      <c r="R87" s="347"/>
      <c r="S87" s="347"/>
      <c r="T87" s="347"/>
    </row>
    <row r="88" spans="1:20" x14ac:dyDescent="0.2">
      <c r="A88" s="347"/>
      <c r="B88" s="347"/>
      <c r="C88" s="347"/>
      <c r="D88" s="347"/>
      <c r="E88" s="347"/>
      <c r="F88" s="347"/>
      <c r="G88" s="347"/>
      <c r="H88" s="347"/>
      <c r="I88" s="347"/>
      <c r="J88" s="347"/>
      <c r="K88" s="347"/>
      <c r="L88" s="347"/>
      <c r="M88" s="347"/>
      <c r="N88" s="347"/>
      <c r="O88" s="347"/>
      <c r="P88" s="347"/>
      <c r="Q88" s="347"/>
      <c r="R88" s="347"/>
      <c r="S88" s="347"/>
      <c r="T88" s="347"/>
    </row>
    <row r="89" spans="1:20" x14ac:dyDescent="0.2">
      <c r="A89" s="347"/>
      <c r="B89" s="347"/>
      <c r="C89" s="347"/>
      <c r="D89" s="347"/>
      <c r="E89" s="347"/>
      <c r="F89" s="347"/>
      <c r="G89" s="347"/>
      <c r="H89" s="347"/>
      <c r="I89" s="347"/>
      <c r="J89" s="347"/>
      <c r="K89" s="347"/>
      <c r="L89" s="347"/>
      <c r="M89" s="347"/>
      <c r="N89" s="347"/>
      <c r="O89" s="347"/>
      <c r="P89" s="347"/>
      <c r="Q89" s="347"/>
      <c r="R89" s="347"/>
      <c r="S89" s="347"/>
      <c r="T89" s="347"/>
    </row>
    <row r="90" spans="1:20" x14ac:dyDescent="0.2">
      <c r="A90" s="347"/>
      <c r="B90" s="347"/>
      <c r="C90" s="347"/>
      <c r="D90" s="347"/>
      <c r="E90" s="347"/>
      <c r="F90" s="347"/>
      <c r="G90" s="347"/>
      <c r="H90" s="347"/>
      <c r="I90" s="347"/>
      <c r="J90" s="347"/>
      <c r="K90" s="347"/>
      <c r="L90" s="347"/>
      <c r="M90" s="347"/>
      <c r="N90" s="347"/>
      <c r="O90" s="347"/>
      <c r="P90" s="347"/>
      <c r="Q90" s="347"/>
      <c r="R90" s="347"/>
      <c r="S90" s="347"/>
      <c r="T90" s="347"/>
    </row>
    <row r="91" spans="1:20" x14ac:dyDescent="0.2">
      <c r="A91" s="347"/>
      <c r="B91" s="347"/>
      <c r="C91" s="347"/>
      <c r="D91" s="347"/>
      <c r="E91" s="347"/>
      <c r="F91" s="347"/>
      <c r="G91" s="347"/>
      <c r="H91" s="347"/>
      <c r="I91" s="347"/>
      <c r="J91" s="347"/>
      <c r="K91" s="347"/>
      <c r="L91" s="347"/>
      <c r="M91" s="347"/>
      <c r="N91" s="347"/>
      <c r="O91" s="347"/>
      <c r="P91" s="347"/>
      <c r="Q91" s="347"/>
      <c r="R91" s="347"/>
      <c r="S91" s="347"/>
      <c r="T91" s="347"/>
    </row>
    <row r="92" spans="1:20" x14ac:dyDescent="0.2">
      <c r="A92" s="347"/>
      <c r="B92" s="347"/>
      <c r="C92" s="347"/>
      <c r="D92" s="347"/>
      <c r="E92" s="347"/>
      <c r="F92" s="347"/>
      <c r="G92" s="347"/>
      <c r="H92" s="347"/>
      <c r="I92" s="347"/>
      <c r="J92" s="347"/>
      <c r="K92" s="347"/>
      <c r="L92" s="347"/>
      <c r="M92" s="347"/>
      <c r="N92" s="347"/>
      <c r="O92" s="347"/>
      <c r="P92" s="347"/>
      <c r="Q92" s="347"/>
      <c r="R92" s="347"/>
      <c r="S92" s="347"/>
      <c r="T92" s="347"/>
    </row>
    <row r="93" spans="1:20" x14ac:dyDescent="0.2">
      <c r="A93" s="347"/>
      <c r="B93" s="347"/>
      <c r="C93" s="347"/>
      <c r="D93" s="347"/>
      <c r="E93" s="347"/>
      <c r="F93" s="347"/>
      <c r="G93" s="347"/>
      <c r="H93" s="347"/>
      <c r="I93" s="347"/>
      <c r="J93" s="347"/>
      <c r="K93" s="347"/>
      <c r="L93" s="347"/>
      <c r="M93" s="347"/>
      <c r="N93" s="347"/>
      <c r="O93" s="347"/>
      <c r="P93" s="347"/>
      <c r="Q93" s="347"/>
      <c r="R93" s="347"/>
      <c r="S93" s="347"/>
      <c r="T93" s="347"/>
    </row>
    <row r="94" spans="1:20" x14ac:dyDescent="0.2">
      <c r="A94" s="347"/>
      <c r="B94" s="347"/>
      <c r="C94" s="347"/>
      <c r="D94" s="347"/>
      <c r="E94" s="347"/>
      <c r="F94" s="347"/>
      <c r="G94" s="347"/>
      <c r="H94" s="347"/>
      <c r="I94" s="347"/>
      <c r="J94" s="347"/>
      <c r="K94" s="347"/>
      <c r="L94" s="347"/>
      <c r="M94" s="347"/>
      <c r="N94" s="347"/>
      <c r="O94" s="347"/>
      <c r="P94" s="347"/>
      <c r="Q94" s="347"/>
      <c r="R94" s="347"/>
      <c r="S94" s="347"/>
      <c r="T94" s="347"/>
    </row>
    <row r="95" spans="1:20" x14ac:dyDescent="0.2">
      <c r="A95" s="347"/>
      <c r="B95" s="347"/>
      <c r="C95" s="347"/>
      <c r="D95" s="347"/>
      <c r="E95" s="347"/>
      <c r="F95" s="347"/>
      <c r="G95" s="347"/>
      <c r="H95" s="347"/>
      <c r="I95" s="347"/>
      <c r="J95" s="347"/>
      <c r="K95" s="347"/>
      <c r="L95" s="347"/>
      <c r="M95" s="347"/>
      <c r="N95" s="347"/>
      <c r="O95" s="347"/>
      <c r="P95" s="347"/>
      <c r="Q95" s="347"/>
      <c r="R95" s="347"/>
      <c r="S95" s="347"/>
      <c r="T95" s="347"/>
    </row>
    <row r="96" spans="1:20" x14ac:dyDescent="0.2">
      <c r="A96" s="347"/>
      <c r="B96" s="347"/>
      <c r="C96" s="347"/>
      <c r="D96" s="347"/>
      <c r="E96" s="347"/>
      <c r="F96" s="347"/>
      <c r="G96" s="347"/>
      <c r="H96" s="347"/>
      <c r="I96" s="347"/>
      <c r="J96" s="347"/>
      <c r="K96" s="347"/>
      <c r="L96" s="347"/>
      <c r="M96" s="347"/>
      <c r="N96" s="347"/>
      <c r="O96" s="347"/>
      <c r="P96" s="347"/>
      <c r="Q96" s="347"/>
      <c r="R96" s="347"/>
      <c r="S96" s="347"/>
      <c r="T96" s="347"/>
    </row>
    <row r="97" spans="1:20" x14ac:dyDescent="0.2">
      <c r="A97" s="347"/>
      <c r="B97" s="347"/>
      <c r="C97" s="347"/>
      <c r="D97" s="347"/>
      <c r="E97" s="347"/>
      <c r="F97" s="347"/>
      <c r="G97" s="347"/>
      <c r="H97" s="347"/>
      <c r="I97" s="347"/>
      <c r="J97" s="347"/>
      <c r="K97" s="347"/>
      <c r="L97" s="347"/>
      <c r="M97" s="347"/>
      <c r="N97" s="347"/>
      <c r="O97" s="347"/>
      <c r="P97" s="347"/>
      <c r="Q97" s="347"/>
      <c r="R97" s="347"/>
      <c r="S97" s="347"/>
      <c r="T97" s="347"/>
    </row>
    <row r="98" spans="1:20" x14ac:dyDescent="0.2">
      <c r="A98" s="347"/>
      <c r="B98" s="347"/>
      <c r="C98" s="347"/>
      <c r="D98" s="347"/>
      <c r="E98" s="347"/>
      <c r="F98" s="347"/>
      <c r="G98" s="347"/>
      <c r="H98" s="347"/>
      <c r="I98" s="347"/>
      <c r="J98" s="347"/>
      <c r="K98" s="347"/>
      <c r="L98" s="347"/>
      <c r="M98" s="347"/>
      <c r="N98" s="347"/>
      <c r="O98" s="347"/>
      <c r="P98" s="347"/>
      <c r="Q98" s="347"/>
      <c r="R98" s="347"/>
      <c r="S98" s="347"/>
      <c r="T98" s="347"/>
    </row>
    <row r="99" spans="1:20" x14ac:dyDescent="0.2">
      <c r="A99" s="347"/>
      <c r="B99" s="347"/>
      <c r="C99" s="347"/>
      <c r="D99" s="347"/>
      <c r="E99" s="347"/>
      <c r="F99" s="347"/>
      <c r="G99" s="347"/>
      <c r="H99" s="347"/>
      <c r="I99" s="347"/>
      <c r="J99" s="347"/>
      <c r="K99" s="347"/>
      <c r="L99" s="347"/>
      <c r="M99" s="347"/>
      <c r="N99" s="347"/>
      <c r="O99" s="347"/>
      <c r="P99" s="347"/>
      <c r="Q99" s="347"/>
      <c r="R99" s="347"/>
      <c r="S99" s="347"/>
      <c r="T99" s="347"/>
    </row>
    <row r="100" spans="1:20" x14ac:dyDescent="0.2">
      <c r="A100" s="347"/>
      <c r="B100" s="347"/>
      <c r="C100" s="347"/>
      <c r="D100" s="347"/>
      <c r="E100" s="347"/>
      <c r="F100" s="347"/>
      <c r="G100" s="347"/>
      <c r="H100" s="347"/>
      <c r="I100" s="347"/>
      <c r="J100" s="347"/>
      <c r="K100" s="347"/>
      <c r="L100" s="347"/>
      <c r="M100" s="347"/>
      <c r="N100" s="347"/>
      <c r="O100" s="347"/>
      <c r="P100" s="347"/>
      <c r="Q100" s="347"/>
      <c r="R100" s="347"/>
      <c r="S100" s="347"/>
      <c r="T100" s="347"/>
    </row>
    <row r="101" spans="1:20" x14ac:dyDescent="0.2">
      <c r="A101" s="347"/>
      <c r="B101" s="347"/>
      <c r="C101" s="347"/>
      <c r="D101" s="347"/>
      <c r="E101" s="347"/>
      <c r="F101" s="347"/>
      <c r="G101" s="347"/>
      <c r="H101" s="347"/>
      <c r="I101" s="347"/>
      <c r="J101" s="347"/>
      <c r="K101" s="347"/>
      <c r="L101" s="347"/>
      <c r="M101" s="347"/>
      <c r="N101" s="347"/>
      <c r="O101" s="347"/>
      <c r="P101" s="347"/>
      <c r="Q101" s="347"/>
      <c r="R101" s="347"/>
      <c r="S101" s="347"/>
      <c r="T101" s="347"/>
    </row>
    <row r="102" spans="1:20" x14ac:dyDescent="0.2">
      <c r="A102" s="347"/>
      <c r="B102" s="347"/>
      <c r="C102" s="347"/>
      <c r="D102" s="347"/>
      <c r="E102" s="347"/>
      <c r="F102" s="347"/>
      <c r="G102" s="347"/>
      <c r="H102" s="347"/>
      <c r="I102" s="347"/>
      <c r="J102" s="347"/>
      <c r="K102" s="347"/>
      <c r="L102" s="347"/>
      <c r="M102" s="347"/>
      <c r="N102" s="347"/>
      <c r="O102" s="347"/>
      <c r="P102" s="347"/>
      <c r="Q102" s="347"/>
      <c r="R102" s="347"/>
      <c r="S102" s="347"/>
      <c r="T102" s="347"/>
    </row>
    <row r="103" spans="1:20" x14ac:dyDescent="0.2">
      <c r="A103" s="347"/>
      <c r="B103" s="347"/>
      <c r="C103" s="347"/>
      <c r="D103" s="347"/>
      <c r="E103" s="347"/>
      <c r="F103" s="347"/>
      <c r="G103" s="347"/>
      <c r="H103" s="347"/>
      <c r="I103" s="347"/>
      <c r="J103" s="347"/>
      <c r="K103" s="347"/>
      <c r="L103" s="347"/>
      <c r="M103" s="347"/>
      <c r="N103" s="347"/>
      <c r="O103" s="347"/>
      <c r="P103" s="347"/>
      <c r="Q103" s="347"/>
      <c r="R103" s="347"/>
      <c r="S103" s="347"/>
      <c r="T103" s="347"/>
    </row>
    <row r="104" spans="1:20" x14ac:dyDescent="0.2">
      <c r="A104" s="347"/>
      <c r="B104" s="347"/>
      <c r="C104" s="347"/>
      <c r="D104" s="347"/>
      <c r="E104" s="347"/>
      <c r="F104" s="347"/>
      <c r="G104" s="347"/>
      <c r="H104" s="347"/>
      <c r="I104" s="347"/>
      <c r="J104" s="347"/>
      <c r="K104" s="347"/>
      <c r="L104" s="347"/>
      <c r="M104" s="347"/>
      <c r="N104" s="347"/>
      <c r="O104" s="347"/>
      <c r="P104" s="347"/>
      <c r="Q104" s="347"/>
      <c r="R104" s="347"/>
      <c r="S104" s="347"/>
      <c r="T104" s="347"/>
    </row>
    <row r="105" spans="1:20" x14ac:dyDescent="0.2">
      <c r="A105" s="347"/>
      <c r="B105" s="347"/>
      <c r="C105" s="347"/>
      <c r="D105" s="347"/>
      <c r="E105" s="347"/>
      <c r="F105" s="347"/>
      <c r="G105" s="347"/>
      <c r="H105" s="347"/>
      <c r="I105" s="347"/>
      <c r="J105" s="347"/>
      <c r="K105" s="347"/>
      <c r="L105" s="347"/>
      <c r="M105" s="347"/>
      <c r="N105" s="347"/>
      <c r="O105" s="347"/>
      <c r="P105" s="347"/>
      <c r="Q105" s="347"/>
      <c r="R105" s="347"/>
      <c r="S105" s="347"/>
      <c r="T105" s="347"/>
    </row>
    <row r="106" spans="1:20" x14ac:dyDescent="0.2">
      <c r="A106" s="347"/>
      <c r="B106" s="347"/>
      <c r="C106" s="347"/>
      <c r="D106" s="347"/>
      <c r="E106" s="347"/>
      <c r="F106" s="347"/>
      <c r="G106" s="347"/>
      <c r="H106" s="347"/>
      <c r="I106" s="347"/>
      <c r="J106" s="347"/>
      <c r="K106" s="347"/>
      <c r="L106" s="347"/>
      <c r="M106" s="347"/>
      <c r="N106" s="347"/>
      <c r="O106" s="347"/>
      <c r="P106" s="347"/>
      <c r="Q106" s="347"/>
      <c r="R106" s="347"/>
      <c r="S106" s="347"/>
      <c r="T106" s="347"/>
    </row>
    <row r="107" spans="1:20" x14ac:dyDescent="0.2">
      <c r="A107" s="347"/>
      <c r="B107" s="347"/>
      <c r="C107" s="347"/>
      <c r="D107" s="347"/>
      <c r="E107" s="347"/>
      <c r="F107" s="347"/>
      <c r="G107" s="347"/>
      <c r="H107" s="347"/>
      <c r="I107" s="347"/>
      <c r="J107" s="347"/>
      <c r="K107" s="347"/>
      <c r="L107" s="347"/>
      <c r="M107" s="347"/>
      <c r="N107" s="347"/>
      <c r="O107" s="347"/>
      <c r="P107" s="347"/>
      <c r="Q107" s="347"/>
      <c r="R107" s="347"/>
      <c r="S107" s="347"/>
      <c r="T107" s="347"/>
    </row>
    <row r="108" spans="1:20" x14ac:dyDescent="0.2">
      <c r="A108" s="347"/>
      <c r="B108" s="347"/>
      <c r="C108" s="347"/>
      <c r="D108" s="347"/>
      <c r="E108" s="347"/>
      <c r="F108" s="347"/>
      <c r="G108" s="347"/>
      <c r="H108" s="347"/>
      <c r="I108" s="347"/>
      <c r="J108" s="347"/>
      <c r="K108" s="347"/>
      <c r="L108" s="347"/>
      <c r="M108" s="347"/>
      <c r="N108" s="347"/>
      <c r="O108" s="347"/>
      <c r="P108" s="347"/>
      <c r="Q108" s="347"/>
      <c r="R108" s="347"/>
      <c r="S108" s="347"/>
      <c r="T108" s="347"/>
    </row>
    <row r="109" spans="1:20" x14ac:dyDescent="0.2">
      <c r="A109" s="347"/>
      <c r="B109" s="347"/>
      <c r="C109" s="347"/>
      <c r="D109" s="347"/>
      <c r="E109" s="347"/>
      <c r="F109" s="347"/>
      <c r="G109" s="347"/>
      <c r="H109" s="347"/>
      <c r="I109" s="347"/>
      <c r="J109" s="347"/>
      <c r="K109" s="347"/>
      <c r="L109" s="347"/>
      <c r="M109" s="347"/>
      <c r="N109" s="347"/>
      <c r="O109" s="347"/>
      <c r="P109" s="347"/>
      <c r="Q109" s="347"/>
      <c r="R109" s="347"/>
      <c r="S109" s="347"/>
      <c r="T109" s="347"/>
    </row>
    <row r="110" spans="1:20" x14ac:dyDescent="0.2">
      <c r="A110" s="347"/>
      <c r="B110" s="347"/>
      <c r="C110" s="347"/>
      <c r="D110" s="347"/>
      <c r="E110" s="347"/>
      <c r="F110" s="347"/>
      <c r="G110" s="347"/>
      <c r="H110" s="347"/>
      <c r="I110" s="347"/>
      <c r="J110" s="347"/>
      <c r="K110" s="347"/>
      <c r="L110" s="347"/>
      <c r="M110" s="347"/>
      <c r="N110" s="347"/>
      <c r="O110" s="347"/>
      <c r="P110" s="347"/>
      <c r="Q110" s="347"/>
      <c r="R110" s="347"/>
      <c r="S110" s="347"/>
      <c r="T110" s="347"/>
    </row>
    <row r="111" spans="1:20" x14ac:dyDescent="0.2">
      <c r="A111" s="347"/>
      <c r="B111" s="347"/>
      <c r="C111" s="347"/>
      <c r="D111" s="347"/>
      <c r="E111" s="347"/>
      <c r="F111" s="347"/>
      <c r="G111" s="347"/>
      <c r="H111" s="347"/>
      <c r="I111" s="347"/>
      <c r="J111" s="347"/>
      <c r="K111" s="347"/>
      <c r="L111" s="347"/>
      <c r="M111" s="347"/>
      <c r="N111" s="347"/>
      <c r="O111" s="347"/>
      <c r="P111" s="347"/>
      <c r="Q111" s="347"/>
      <c r="R111" s="347"/>
      <c r="S111" s="347"/>
      <c r="T111" s="347"/>
    </row>
    <row r="112" spans="1:20" x14ac:dyDescent="0.2">
      <c r="A112" s="347"/>
      <c r="B112" s="347"/>
      <c r="C112" s="347"/>
      <c r="D112" s="347"/>
      <c r="E112" s="347"/>
      <c r="F112" s="347"/>
      <c r="G112" s="347"/>
      <c r="H112" s="347"/>
      <c r="I112" s="347"/>
      <c r="J112" s="347"/>
      <c r="K112" s="347"/>
      <c r="L112" s="347"/>
      <c r="M112" s="347"/>
      <c r="N112" s="347"/>
      <c r="O112" s="347"/>
      <c r="P112" s="347"/>
      <c r="Q112" s="347"/>
      <c r="R112" s="347"/>
      <c r="S112" s="347"/>
      <c r="T112" s="347"/>
    </row>
    <row r="113" spans="1:20" x14ac:dyDescent="0.2">
      <c r="A113" s="347"/>
      <c r="B113" s="347"/>
      <c r="C113" s="347"/>
      <c r="D113" s="347"/>
      <c r="E113" s="347"/>
      <c r="F113" s="347"/>
      <c r="G113" s="347"/>
      <c r="H113" s="347"/>
      <c r="I113" s="347"/>
      <c r="J113" s="347"/>
      <c r="K113" s="347"/>
      <c r="L113" s="347"/>
      <c r="M113" s="347"/>
      <c r="N113" s="347"/>
      <c r="O113" s="347"/>
      <c r="P113" s="347"/>
      <c r="Q113" s="347"/>
      <c r="R113" s="347"/>
      <c r="S113" s="347"/>
      <c r="T113" s="347"/>
    </row>
    <row r="114" spans="1:20" x14ac:dyDescent="0.2">
      <c r="A114" s="347"/>
      <c r="B114" s="347"/>
      <c r="C114" s="347"/>
      <c r="D114" s="347"/>
      <c r="E114" s="347"/>
      <c r="F114" s="347"/>
      <c r="G114" s="347"/>
      <c r="H114" s="347"/>
      <c r="I114" s="347"/>
      <c r="J114" s="347"/>
      <c r="K114" s="347"/>
      <c r="L114" s="347"/>
      <c r="M114" s="347"/>
      <c r="N114" s="347"/>
      <c r="O114" s="347"/>
      <c r="P114" s="347"/>
      <c r="Q114" s="347"/>
      <c r="R114" s="347"/>
      <c r="S114" s="347"/>
      <c r="T114" s="347"/>
    </row>
    <row r="115" spans="1:20" x14ac:dyDescent="0.2">
      <c r="A115" s="347"/>
      <c r="B115" s="347"/>
      <c r="C115" s="347"/>
      <c r="D115" s="347"/>
      <c r="E115" s="347"/>
      <c r="F115" s="347"/>
      <c r="G115" s="347"/>
      <c r="H115" s="347"/>
      <c r="I115" s="347"/>
      <c r="J115" s="347"/>
      <c r="K115" s="347"/>
      <c r="L115" s="347"/>
      <c r="M115" s="347"/>
      <c r="N115" s="347"/>
      <c r="O115" s="347"/>
      <c r="P115" s="347"/>
      <c r="Q115" s="347"/>
      <c r="R115" s="347"/>
      <c r="S115" s="347"/>
      <c r="T115" s="347"/>
    </row>
    <row r="116" spans="1:20" x14ac:dyDescent="0.2">
      <c r="A116" s="347"/>
      <c r="B116" s="347"/>
      <c r="C116" s="347"/>
      <c r="D116" s="347"/>
      <c r="E116" s="347"/>
      <c r="F116" s="347"/>
      <c r="G116" s="347"/>
      <c r="H116" s="347"/>
      <c r="I116" s="347"/>
      <c r="J116" s="347"/>
      <c r="K116" s="347"/>
      <c r="L116" s="347"/>
      <c r="M116" s="347"/>
      <c r="N116" s="347"/>
      <c r="O116" s="347"/>
      <c r="P116" s="347"/>
      <c r="Q116" s="347"/>
      <c r="R116" s="347"/>
      <c r="S116" s="347"/>
      <c r="T116" s="347"/>
    </row>
    <row r="117" spans="1:20" x14ac:dyDescent="0.2">
      <c r="A117" s="347"/>
      <c r="B117" s="347"/>
      <c r="C117" s="347"/>
      <c r="D117" s="347"/>
      <c r="E117" s="347"/>
      <c r="F117" s="347"/>
      <c r="G117" s="347"/>
      <c r="H117" s="347"/>
      <c r="I117" s="347"/>
      <c r="J117" s="347"/>
      <c r="K117" s="347"/>
      <c r="L117" s="347"/>
      <c r="M117" s="347"/>
      <c r="N117" s="347"/>
      <c r="O117" s="347"/>
      <c r="P117" s="347"/>
      <c r="Q117" s="347"/>
      <c r="R117" s="347"/>
      <c r="S117" s="347"/>
      <c r="T117" s="347"/>
    </row>
    <row r="118" spans="1:20" x14ac:dyDescent="0.2">
      <c r="A118" s="347"/>
      <c r="B118" s="347"/>
      <c r="C118" s="347"/>
      <c r="D118" s="347"/>
      <c r="E118" s="347"/>
      <c r="F118" s="347"/>
      <c r="G118" s="347"/>
      <c r="H118" s="347"/>
      <c r="I118" s="347"/>
      <c r="J118" s="347"/>
      <c r="K118" s="347"/>
      <c r="L118" s="347"/>
      <c r="M118" s="347"/>
      <c r="N118" s="347"/>
      <c r="O118" s="347"/>
      <c r="P118" s="347"/>
      <c r="Q118" s="347"/>
      <c r="R118" s="347"/>
      <c r="S118" s="347"/>
      <c r="T118" s="347"/>
    </row>
    <row r="119" spans="1:20" x14ac:dyDescent="0.2">
      <c r="A119" s="347"/>
      <c r="B119" s="347"/>
      <c r="C119" s="347"/>
      <c r="D119" s="347"/>
      <c r="E119" s="347"/>
      <c r="F119" s="347"/>
      <c r="G119" s="347"/>
      <c r="H119" s="347"/>
      <c r="I119" s="347"/>
      <c r="J119" s="347"/>
      <c r="K119" s="347"/>
      <c r="L119" s="347"/>
      <c r="M119" s="347"/>
      <c r="N119" s="347"/>
      <c r="O119" s="347"/>
      <c r="P119" s="347"/>
      <c r="Q119" s="347"/>
      <c r="R119" s="347"/>
      <c r="S119" s="347"/>
      <c r="T119" s="347"/>
    </row>
    <row r="120" spans="1:20" x14ac:dyDescent="0.2">
      <c r="A120" s="347"/>
      <c r="B120" s="347"/>
      <c r="C120" s="347"/>
      <c r="D120" s="347"/>
      <c r="E120" s="347"/>
      <c r="F120" s="347"/>
      <c r="G120" s="347"/>
      <c r="H120" s="347"/>
      <c r="I120" s="347"/>
      <c r="J120" s="347"/>
      <c r="K120" s="347"/>
      <c r="L120" s="347"/>
      <c r="M120" s="347"/>
      <c r="N120" s="347"/>
      <c r="O120" s="347"/>
      <c r="P120" s="347"/>
      <c r="Q120" s="347"/>
      <c r="R120" s="347"/>
      <c r="S120" s="347"/>
      <c r="T120" s="347"/>
    </row>
    <row r="121" spans="1:20" x14ac:dyDescent="0.2">
      <c r="A121" s="347"/>
      <c r="B121" s="347"/>
      <c r="C121" s="347"/>
      <c r="D121" s="347"/>
      <c r="E121" s="347"/>
      <c r="F121" s="347"/>
      <c r="G121" s="347"/>
      <c r="H121" s="347"/>
      <c r="I121" s="347"/>
      <c r="J121" s="347"/>
      <c r="K121" s="347"/>
      <c r="L121" s="347"/>
      <c r="M121" s="347"/>
      <c r="N121" s="347"/>
      <c r="O121" s="347"/>
      <c r="P121" s="347"/>
      <c r="Q121" s="347"/>
      <c r="R121" s="347"/>
      <c r="S121" s="347"/>
      <c r="T121" s="347"/>
    </row>
    <row r="122" spans="1:20" x14ac:dyDescent="0.2">
      <c r="A122" s="347"/>
      <c r="B122" s="347"/>
      <c r="C122" s="347"/>
      <c r="D122" s="347"/>
      <c r="E122" s="347"/>
      <c r="F122" s="347"/>
      <c r="G122" s="347"/>
      <c r="H122" s="347"/>
      <c r="I122" s="347"/>
      <c r="J122" s="347"/>
      <c r="K122" s="347"/>
      <c r="L122" s="347"/>
      <c r="M122" s="347"/>
      <c r="N122" s="347"/>
      <c r="O122" s="347"/>
      <c r="P122" s="347"/>
      <c r="Q122" s="347"/>
      <c r="R122" s="347"/>
      <c r="S122" s="347"/>
      <c r="T122" s="347"/>
    </row>
    <row r="123" spans="1:20" x14ac:dyDescent="0.2">
      <c r="A123" s="347"/>
      <c r="B123" s="347"/>
      <c r="C123" s="347"/>
      <c r="D123" s="347"/>
      <c r="E123" s="347"/>
      <c r="F123" s="347"/>
      <c r="G123" s="347"/>
      <c r="H123" s="347"/>
      <c r="I123" s="347"/>
      <c r="J123" s="347"/>
      <c r="K123" s="347"/>
      <c r="L123" s="347"/>
      <c r="M123" s="347"/>
      <c r="N123" s="347"/>
      <c r="O123" s="347"/>
      <c r="P123" s="347"/>
      <c r="Q123" s="347"/>
      <c r="R123" s="347"/>
      <c r="S123" s="347"/>
      <c r="T123" s="347"/>
    </row>
    <row r="124" spans="1:20" x14ac:dyDescent="0.2">
      <c r="A124" s="347"/>
      <c r="B124" s="347"/>
      <c r="C124" s="347"/>
      <c r="D124" s="347"/>
      <c r="E124" s="347"/>
      <c r="F124" s="347"/>
      <c r="G124" s="347"/>
      <c r="H124" s="347"/>
      <c r="I124" s="347"/>
      <c r="J124" s="347"/>
      <c r="K124" s="347"/>
      <c r="L124" s="347"/>
      <c r="M124" s="347"/>
      <c r="N124" s="347"/>
      <c r="O124" s="347"/>
      <c r="P124" s="347"/>
      <c r="Q124" s="347"/>
      <c r="R124" s="347"/>
      <c r="S124" s="347"/>
      <c r="T124" s="347"/>
    </row>
    <row r="125" spans="1:20" x14ac:dyDescent="0.2">
      <c r="A125" s="347"/>
      <c r="B125" s="347"/>
      <c r="C125" s="347"/>
      <c r="D125" s="347"/>
      <c r="E125" s="347"/>
      <c r="F125" s="347"/>
      <c r="G125" s="347"/>
      <c r="H125" s="347"/>
      <c r="I125" s="347"/>
      <c r="J125" s="347"/>
      <c r="K125" s="347"/>
      <c r="L125" s="347"/>
      <c r="M125" s="347"/>
      <c r="N125" s="347"/>
      <c r="O125" s="347"/>
      <c r="P125" s="347"/>
      <c r="Q125" s="347"/>
      <c r="R125" s="347"/>
      <c r="S125" s="347"/>
      <c r="T125" s="347"/>
    </row>
    <row r="126" spans="1:20" x14ac:dyDescent="0.2">
      <c r="A126" s="347"/>
      <c r="B126" s="347"/>
      <c r="C126" s="347"/>
      <c r="D126" s="347"/>
      <c r="E126" s="347"/>
      <c r="F126" s="347"/>
      <c r="G126" s="347"/>
      <c r="H126" s="347"/>
      <c r="I126" s="347"/>
      <c r="J126" s="347"/>
      <c r="K126" s="347"/>
      <c r="L126" s="347"/>
      <c r="M126" s="347"/>
      <c r="N126" s="347"/>
      <c r="O126" s="347"/>
      <c r="P126" s="347"/>
      <c r="Q126" s="347"/>
      <c r="R126" s="347"/>
      <c r="S126" s="347"/>
      <c r="T126" s="347"/>
    </row>
    <row r="127" spans="1:20" x14ac:dyDescent="0.2">
      <c r="A127" s="347"/>
      <c r="B127" s="347"/>
      <c r="C127" s="347"/>
      <c r="D127" s="347"/>
      <c r="E127" s="347"/>
      <c r="F127" s="347"/>
      <c r="G127" s="347"/>
      <c r="H127" s="347"/>
      <c r="I127" s="347"/>
      <c r="J127" s="347"/>
      <c r="K127" s="347"/>
      <c r="L127" s="347"/>
      <c r="M127" s="347"/>
      <c r="N127" s="347"/>
      <c r="O127" s="347"/>
      <c r="P127" s="347"/>
      <c r="Q127" s="347"/>
      <c r="R127" s="347"/>
      <c r="S127" s="347"/>
      <c r="T127" s="347"/>
    </row>
    <row r="128" spans="1:20" x14ac:dyDescent="0.2">
      <c r="A128" s="347"/>
      <c r="B128" s="347"/>
      <c r="C128" s="347"/>
      <c r="D128" s="347"/>
      <c r="E128" s="347"/>
      <c r="F128" s="347"/>
      <c r="G128" s="347"/>
      <c r="H128" s="347"/>
      <c r="I128" s="347"/>
      <c r="J128" s="347"/>
      <c r="K128" s="347"/>
      <c r="L128" s="347"/>
      <c r="M128" s="347"/>
      <c r="N128" s="347"/>
      <c r="O128" s="347"/>
      <c r="P128" s="347"/>
      <c r="Q128" s="347"/>
      <c r="R128" s="347"/>
      <c r="S128" s="347"/>
      <c r="T128" s="347"/>
    </row>
    <row r="129" spans="1:20" x14ac:dyDescent="0.2">
      <c r="A129" s="347"/>
      <c r="B129" s="347"/>
      <c r="C129" s="347"/>
      <c r="D129" s="347"/>
      <c r="E129" s="347"/>
      <c r="F129" s="347"/>
      <c r="G129" s="347"/>
      <c r="H129" s="347"/>
      <c r="I129" s="347"/>
      <c r="J129" s="347"/>
      <c r="K129" s="347"/>
      <c r="L129" s="347"/>
      <c r="M129" s="347"/>
      <c r="N129" s="347"/>
      <c r="O129" s="347"/>
      <c r="P129" s="347"/>
      <c r="Q129" s="347"/>
      <c r="R129" s="347"/>
      <c r="S129" s="347"/>
      <c r="T129" s="347"/>
    </row>
    <row r="130" spans="1:20" x14ac:dyDescent="0.2">
      <c r="A130" s="347"/>
      <c r="B130" s="347"/>
      <c r="C130" s="347"/>
      <c r="D130" s="347"/>
      <c r="E130" s="347"/>
      <c r="F130" s="347"/>
      <c r="G130" s="347"/>
      <c r="H130" s="347"/>
      <c r="I130" s="347"/>
      <c r="J130" s="347"/>
      <c r="K130" s="347"/>
      <c r="L130" s="347"/>
      <c r="M130" s="347"/>
      <c r="N130" s="347"/>
      <c r="O130" s="347"/>
      <c r="P130" s="347"/>
      <c r="Q130" s="347"/>
      <c r="R130" s="347"/>
      <c r="S130" s="347"/>
      <c r="T130" s="347"/>
    </row>
    <row r="131" spans="1:20" x14ac:dyDescent="0.2">
      <c r="A131" s="347"/>
      <c r="B131" s="347"/>
      <c r="C131" s="347"/>
      <c r="D131" s="347"/>
      <c r="E131" s="347"/>
      <c r="F131" s="347"/>
      <c r="G131" s="347"/>
      <c r="H131" s="347"/>
      <c r="I131" s="347"/>
      <c r="J131" s="347"/>
      <c r="K131" s="347"/>
      <c r="L131" s="347"/>
      <c r="M131" s="347"/>
      <c r="N131" s="347"/>
      <c r="O131" s="347"/>
      <c r="P131" s="347"/>
      <c r="Q131" s="347"/>
      <c r="R131" s="347"/>
      <c r="S131" s="347"/>
      <c r="T131" s="347"/>
    </row>
    <row r="132" spans="1:20" x14ac:dyDescent="0.2">
      <c r="A132" s="347"/>
      <c r="B132" s="347"/>
      <c r="C132" s="347"/>
      <c r="D132" s="347"/>
      <c r="E132" s="347"/>
      <c r="F132" s="347"/>
      <c r="G132" s="347"/>
      <c r="H132" s="347"/>
      <c r="I132" s="347"/>
      <c r="J132" s="347"/>
      <c r="K132" s="347"/>
      <c r="L132" s="347"/>
      <c r="M132" s="347"/>
      <c r="N132" s="347"/>
      <c r="O132" s="347"/>
      <c r="P132" s="347"/>
      <c r="Q132" s="347"/>
      <c r="R132" s="347"/>
      <c r="S132" s="347"/>
      <c r="T132" s="347"/>
    </row>
    <row r="133" spans="1:20" x14ac:dyDescent="0.2">
      <c r="A133" s="347"/>
      <c r="B133" s="347"/>
      <c r="C133" s="347"/>
      <c r="D133" s="347"/>
      <c r="E133" s="347"/>
      <c r="F133" s="347"/>
      <c r="G133" s="347"/>
      <c r="H133" s="347"/>
      <c r="I133" s="347"/>
      <c r="J133" s="347"/>
      <c r="K133" s="347"/>
      <c r="L133" s="347"/>
      <c r="M133" s="347"/>
      <c r="N133" s="347"/>
      <c r="O133" s="347"/>
      <c r="P133" s="347"/>
      <c r="Q133" s="347"/>
      <c r="R133" s="347"/>
      <c r="S133" s="347"/>
      <c r="T133" s="347"/>
    </row>
    <row r="134" spans="1:20" x14ac:dyDescent="0.2">
      <c r="A134" s="347"/>
      <c r="B134" s="347"/>
      <c r="C134" s="347"/>
      <c r="D134" s="347"/>
      <c r="E134" s="347"/>
      <c r="F134" s="347"/>
      <c r="G134" s="347"/>
      <c r="H134" s="347"/>
      <c r="I134" s="347"/>
      <c r="J134" s="347"/>
      <c r="K134" s="347"/>
      <c r="L134" s="347"/>
      <c r="M134" s="347"/>
      <c r="N134" s="347"/>
      <c r="O134" s="347"/>
      <c r="P134" s="347"/>
      <c r="Q134" s="347"/>
      <c r="R134" s="347"/>
      <c r="S134" s="347"/>
      <c r="T134" s="347"/>
    </row>
    <row r="135" spans="1:20" x14ac:dyDescent="0.2">
      <c r="A135" s="347"/>
      <c r="B135" s="347"/>
      <c r="C135" s="347"/>
      <c r="D135" s="347"/>
      <c r="E135" s="347"/>
      <c r="F135" s="347"/>
      <c r="G135" s="347"/>
      <c r="H135" s="347"/>
      <c r="I135" s="347"/>
      <c r="J135" s="347"/>
      <c r="K135" s="347"/>
      <c r="L135" s="347"/>
      <c r="M135" s="347"/>
      <c r="N135" s="347"/>
      <c r="O135" s="347"/>
      <c r="P135" s="347"/>
      <c r="Q135" s="347"/>
      <c r="R135" s="347"/>
      <c r="S135" s="347"/>
      <c r="T135" s="347"/>
    </row>
    <row r="136" spans="1:20" x14ac:dyDescent="0.2">
      <c r="A136" s="347"/>
      <c r="B136" s="347"/>
      <c r="C136" s="347"/>
      <c r="D136" s="347"/>
      <c r="E136" s="347"/>
      <c r="F136" s="347"/>
      <c r="G136" s="347"/>
      <c r="H136" s="347"/>
      <c r="I136" s="347"/>
      <c r="J136" s="347"/>
      <c r="K136" s="347"/>
      <c r="L136" s="347"/>
      <c r="M136" s="347"/>
      <c r="N136" s="347"/>
      <c r="O136" s="347"/>
      <c r="P136" s="347"/>
      <c r="Q136" s="347"/>
      <c r="R136" s="347"/>
      <c r="S136" s="347"/>
      <c r="T136" s="347"/>
    </row>
    <row r="137" spans="1:20" x14ac:dyDescent="0.2">
      <c r="A137" s="347"/>
      <c r="B137" s="347"/>
      <c r="C137" s="347"/>
      <c r="D137" s="347"/>
      <c r="E137" s="347"/>
      <c r="F137" s="347"/>
      <c r="G137" s="347"/>
      <c r="H137" s="347"/>
      <c r="I137" s="347"/>
      <c r="J137" s="347"/>
      <c r="K137" s="347"/>
      <c r="L137" s="347"/>
      <c r="M137" s="347"/>
      <c r="N137" s="347"/>
      <c r="O137" s="347"/>
      <c r="P137" s="347"/>
      <c r="Q137" s="347"/>
      <c r="R137" s="347"/>
      <c r="S137" s="347"/>
      <c r="T137" s="347"/>
    </row>
    <row r="138" spans="1:20" x14ac:dyDescent="0.2">
      <c r="A138" s="347"/>
      <c r="B138" s="347"/>
      <c r="C138" s="347"/>
      <c r="D138" s="347"/>
      <c r="E138" s="347"/>
      <c r="F138" s="347"/>
      <c r="G138" s="347"/>
      <c r="H138" s="347"/>
      <c r="I138" s="347"/>
      <c r="J138" s="347"/>
      <c r="K138" s="347"/>
      <c r="L138" s="347"/>
      <c r="M138" s="347"/>
      <c r="N138" s="347"/>
      <c r="O138" s="347"/>
      <c r="P138" s="347"/>
      <c r="Q138" s="347"/>
      <c r="R138" s="347"/>
      <c r="S138" s="347"/>
      <c r="T138" s="347"/>
    </row>
    <row r="139" spans="1:20" x14ac:dyDescent="0.2">
      <c r="A139" s="347"/>
      <c r="B139" s="347"/>
      <c r="C139" s="347"/>
      <c r="D139" s="347"/>
      <c r="E139" s="347"/>
      <c r="F139" s="347"/>
      <c r="G139" s="347"/>
      <c r="H139" s="347"/>
      <c r="I139" s="347"/>
      <c r="J139" s="347"/>
      <c r="K139" s="347"/>
      <c r="L139" s="347"/>
      <c r="M139" s="347"/>
      <c r="N139" s="347"/>
      <c r="O139" s="347"/>
      <c r="P139" s="347"/>
      <c r="Q139" s="347"/>
      <c r="R139" s="347"/>
      <c r="S139" s="347"/>
      <c r="T139" s="347"/>
    </row>
    <row r="140" spans="1:20" x14ac:dyDescent="0.2">
      <c r="A140" s="347"/>
      <c r="B140" s="347"/>
      <c r="C140" s="347"/>
      <c r="D140" s="347"/>
      <c r="E140" s="347"/>
      <c r="F140" s="347"/>
      <c r="G140" s="347"/>
      <c r="H140" s="347"/>
      <c r="I140" s="347"/>
      <c r="J140" s="347"/>
      <c r="K140" s="347"/>
      <c r="L140" s="347"/>
      <c r="M140" s="347"/>
      <c r="N140" s="347"/>
      <c r="O140" s="347"/>
      <c r="P140" s="347"/>
      <c r="Q140" s="347"/>
      <c r="R140" s="347"/>
      <c r="S140" s="347"/>
      <c r="T140" s="347"/>
    </row>
    <row r="141" spans="1:20" x14ac:dyDescent="0.2">
      <c r="A141" s="347"/>
      <c r="B141" s="347"/>
      <c r="C141" s="347"/>
      <c r="D141" s="347"/>
      <c r="E141" s="347"/>
      <c r="F141" s="347"/>
      <c r="G141" s="347"/>
      <c r="H141" s="347"/>
      <c r="I141" s="347"/>
      <c r="J141" s="347"/>
      <c r="K141" s="347"/>
      <c r="L141" s="347"/>
      <c r="M141" s="347"/>
      <c r="N141" s="347"/>
      <c r="O141" s="347"/>
      <c r="P141" s="347"/>
      <c r="Q141" s="347"/>
      <c r="R141" s="347"/>
      <c r="S141" s="347"/>
      <c r="T141" s="347"/>
    </row>
    <row r="142" spans="1:20" x14ac:dyDescent="0.2">
      <c r="A142" s="347"/>
      <c r="B142" s="347"/>
      <c r="C142" s="347"/>
      <c r="D142" s="347"/>
      <c r="E142" s="347"/>
      <c r="F142" s="347"/>
      <c r="G142" s="347"/>
      <c r="H142" s="347"/>
      <c r="I142" s="347"/>
      <c r="J142" s="347"/>
      <c r="K142" s="347"/>
      <c r="L142" s="347"/>
      <c r="M142" s="347"/>
      <c r="N142" s="347"/>
      <c r="O142" s="347"/>
      <c r="P142" s="347"/>
      <c r="Q142" s="347"/>
      <c r="R142" s="347"/>
      <c r="S142" s="347"/>
      <c r="T142" s="347"/>
    </row>
    <row r="143" spans="1:20" x14ac:dyDescent="0.2">
      <c r="A143" s="347"/>
      <c r="B143" s="347"/>
      <c r="C143" s="347"/>
      <c r="D143" s="347"/>
      <c r="E143" s="347"/>
      <c r="F143" s="347"/>
      <c r="G143" s="347"/>
      <c r="H143" s="347"/>
      <c r="I143" s="347"/>
      <c r="J143" s="347"/>
      <c r="K143" s="347"/>
      <c r="L143" s="347"/>
      <c r="M143" s="347"/>
      <c r="N143" s="347"/>
      <c r="O143" s="347"/>
      <c r="P143" s="347"/>
      <c r="Q143" s="347"/>
      <c r="R143" s="347"/>
      <c r="S143" s="347"/>
      <c r="T143" s="347"/>
    </row>
    <row r="144" spans="1:20" x14ac:dyDescent="0.2">
      <c r="A144" s="347"/>
      <c r="B144" s="347"/>
      <c r="C144" s="347"/>
      <c r="D144" s="347"/>
      <c r="E144" s="347"/>
      <c r="F144" s="347"/>
      <c r="G144" s="347"/>
      <c r="H144" s="347"/>
      <c r="I144" s="347"/>
      <c r="J144" s="347"/>
      <c r="K144" s="347"/>
      <c r="L144" s="347"/>
      <c r="M144" s="347"/>
      <c r="N144" s="347"/>
      <c r="O144" s="347"/>
      <c r="P144" s="347"/>
      <c r="Q144" s="347"/>
      <c r="R144" s="347"/>
      <c r="S144" s="347"/>
      <c r="T144" s="347"/>
    </row>
    <row r="145" spans="1:20" x14ac:dyDescent="0.2">
      <c r="A145" s="347"/>
      <c r="B145" s="347"/>
      <c r="C145" s="347"/>
      <c r="D145" s="347"/>
      <c r="E145" s="347"/>
      <c r="F145" s="347"/>
      <c r="G145" s="347"/>
      <c r="H145" s="347"/>
      <c r="I145" s="347"/>
      <c r="J145" s="347"/>
      <c r="K145" s="347"/>
      <c r="L145" s="347"/>
      <c r="M145" s="347"/>
      <c r="N145" s="347"/>
      <c r="O145" s="347"/>
      <c r="P145" s="347"/>
      <c r="Q145" s="347"/>
      <c r="R145" s="347"/>
      <c r="S145" s="347"/>
      <c r="T145" s="347"/>
    </row>
    <row r="146" spans="1:20" x14ac:dyDescent="0.2">
      <c r="A146" s="347"/>
      <c r="B146" s="347"/>
      <c r="C146" s="347"/>
      <c r="D146" s="347"/>
      <c r="E146" s="347"/>
      <c r="F146" s="347"/>
      <c r="G146" s="347"/>
      <c r="H146" s="347"/>
      <c r="I146" s="347"/>
      <c r="J146" s="347"/>
      <c r="K146" s="347"/>
      <c r="L146" s="347"/>
      <c r="M146" s="347"/>
      <c r="N146" s="347"/>
      <c r="O146" s="347"/>
      <c r="P146" s="347"/>
      <c r="Q146" s="347"/>
      <c r="R146" s="347"/>
      <c r="S146" s="347"/>
      <c r="T146" s="347"/>
    </row>
    <row r="147" spans="1:20" x14ac:dyDescent="0.2">
      <c r="A147" s="347"/>
      <c r="B147" s="347"/>
      <c r="C147" s="347"/>
      <c r="D147" s="347"/>
      <c r="E147" s="347"/>
      <c r="F147" s="347"/>
      <c r="G147" s="347"/>
      <c r="H147" s="347"/>
      <c r="I147" s="347"/>
      <c r="J147" s="347"/>
      <c r="K147" s="347"/>
      <c r="L147" s="347"/>
      <c r="M147" s="347"/>
      <c r="N147" s="347"/>
      <c r="O147" s="347"/>
      <c r="P147" s="347"/>
      <c r="Q147" s="347"/>
      <c r="R147" s="347"/>
      <c r="S147" s="347"/>
      <c r="T147" s="347"/>
    </row>
    <row r="148" spans="1:20" x14ac:dyDescent="0.2">
      <c r="A148" s="347"/>
      <c r="B148" s="347"/>
      <c r="C148" s="347"/>
      <c r="D148" s="347"/>
      <c r="E148" s="347"/>
      <c r="F148" s="347"/>
      <c r="G148" s="347"/>
      <c r="H148" s="347"/>
      <c r="I148" s="347"/>
      <c r="J148" s="347"/>
      <c r="K148" s="347"/>
      <c r="L148" s="347"/>
      <c r="M148" s="347"/>
      <c r="N148" s="347"/>
      <c r="O148" s="347"/>
      <c r="P148" s="347"/>
      <c r="Q148" s="347"/>
      <c r="R148" s="347"/>
      <c r="S148" s="347"/>
      <c r="T148" s="347"/>
    </row>
    <row r="149" spans="1:20" x14ac:dyDescent="0.2">
      <c r="A149" s="347"/>
      <c r="B149" s="347"/>
      <c r="C149" s="347"/>
      <c r="D149" s="347"/>
      <c r="E149" s="347"/>
      <c r="F149" s="347"/>
      <c r="G149" s="347"/>
      <c r="H149" s="347"/>
      <c r="I149" s="347"/>
      <c r="J149" s="347"/>
      <c r="K149" s="347"/>
      <c r="L149" s="347"/>
      <c r="M149" s="347"/>
      <c r="N149" s="347"/>
      <c r="O149" s="347"/>
      <c r="P149" s="347"/>
      <c r="Q149" s="347"/>
      <c r="R149" s="347"/>
      <c r="S149" s="347"/>
      <c r="T149" s="347"/>
    </row>
    <row r="150" spans="1:20" x14ac:dyDescent="0.2">
      <c r="A150" s="347"/>
      <c r="B150" s="347"/>
      <c r="C150" s="347"/>
      <c r="D150" s="347"/>
      <c r="E150" s="347"/>
      <c r="F150" s="347"/>
      <c r="G150" s="347"/>
      <c r="H150" s="347"/>
      <c r="I150" s="347"/>
      <c r="J150" s="347"/>
      <c r="K150" s="347"/>
      <c r="L150" s="347"/>
      <c r="M150" s="347"/>
      <c r="N150" s="347"/>
      <c r="O150" s="347"/>
      <c r="P150" s="347"/>
      <c r="Q150" s="347"/>
      <c r="R150" s="347"/>
      <c r="S150" s="347"/>
      <c r="T150" s="347"/>
    </row>
    <row r="151" spans="1:20" x14ac:dyDescent="0.2">
      <c r="A151" s="347"/>
      <c r="B151" s="347"/>
      <c r="C151" s="347"/>
      <c r="D151" s="347"/>
      <c r="E151" s="347"/>
      <c r="F151" s="347"/>
      <c r="G151" s="347"/>
      <c r="H151" s="347"/>
      <c r="I151" s="347"/>
      <c r="J151" s="347"/>
      <c r="K151" s="347"/>
      <c r="L151" s="347"/>
      <c r="M151" s="347"/>
      <c r="N151" s="347"/>
      <c r="O151" s="347"/>
      <c r="P151" s="347"/>
      <c r="Q151" s="347"/>
      <c r="R151" s="347"/>
      <c r="S151" s="347"/>
      <c r="T151" s="347"/>
    </row>
    <row r="152" spans="1:20" x14ac:dyDescent="0.2">
      <c r="A152" s="347"/>
      <c r="B152" s="347"/>
      <c r="C152" s="347"/>
      <c r="D152" s="347"/>
      <c r="E152" s="347"/>
      <c r="F152" s="347"/>
      <c r="G152" s="347"/>
      <c r="H152" s="347"/>
      <c r="I152" s="347"/>
      <c r="J152" s="347"/>
      <c r="K152" s="347"/>
      <c r="L152" s="347"/>
      <c r="M152" s="347"/>
      <c r="N152" s="347"/>
      <c r="O152" s="347"/>
      <c r="P152" s="347"/>
      <c r="Q152" s="347"/>
      <c r="R152" s="347"/>
      <c r="S152" s="347"/>
      <c r="T152" s="347"/>
    </row>
    <row r="153" spans="1:20" x14ac:dyDescent="0.2">
      <c r="A153" s="347"/>
      <c r="B153" s="347"/>
      <c r="C153" s="347"/>
      <c r="D153" s="347"/>
      <c r="E153" s="347"/>
      <c r="F153" s="347"/>
      <c r="G153" s="347"/>
      <c r="H153" s="347"/>
      <c r="I153" s="347"/>
      <c r="J153" s="347"/>
      <c r="K153" s="347"/>
      <c r="L153" s="347"/>
      <c r="M153" s="347"/>
      <c r="N153" s="347"/>
      <c r="O153" s="347"/>
      <c r="P153" s="347"/>
      <c r="Q153" s="347"/>
      <c r="R153" s="347"/>
      <c r="S153" s="347"/>
      <c r="T153" s="347"/>
    </row>
    <row r="154" spans="1:20" x14ac:dyDescent="0.2">
      <c r="A154" s="347"/>
      <c r="B154" s="347"/>
      <c r="C154" s="347"/>
      <c r="D154" s="347"/>
      <c r="E154" s="347"/>
      <c r="F154" s="347"/>
      <c r="G154" s="347"/>
      <c r="H154" s="347"/>
      <c r="I154" s="347"/>
      <c r="J154" s="347"/>
      <c r="K154" s="347"/>
      <c r="L154" s="347"/>
      <c r="M154" s="347"/>
      <c r="N154" s="347"/>
      <c r="O154" s="347"/>
      <c r="P154" s="347"/>
      <c r="Q154" s="347"/>
      <c r="R154" s="347"/>
      <c r="S154" s="347"/>
      <c r="T154" s="347"/>
    </row>
    <row r="155" spans="1:20" x14ac:dyDescent="0.2">
      <c r="A155" s="347"/>
      <c r="B155" s="347"/>
      <c r="C155" s="347"/>
      <c r="D155" s="347"/>
      <c r="E155" s="347"/>
      <c r="F155" s="347"/>
      <c r="G155" s="347"/>
      <c r="H155" s="347"/>
      <c r="I155" s="347"/>
      <c r="J155" s="347"/>
      <c r="K155" s="347"/>
      <c r="L155" s="347"/>
      <c r="M155" s="347"/>
      <c r="N155" s="347"/>
      <c r="O155" s="347"/>
      <c r="P155" s="347"/>
      <c r="Q155" s="347"/>
      <c r="R155" s="347"/>
      <c r="S155" s="347"/>
      <c r="T155" s="347"/>
    </row>
    <row r="156" spans="1:20" x14ac:dyDescent="0.2">
      <c r="A156" s="347"/>
      <c r="B156" s="347"/>
      <c r="C156" s="347"/>
      <c r="D156" s="347"/>
      <c r="E156" s="347"/>
      <c r="F156" s="347"/>
      <c r="G156" s="347"/>
      <c r="H156" s="347"/>
      <c r="I156" s="347"/>
      <c r="J156" s="347"/>
      <c r="K156" s="347"/>
      <c r="L156" s="347"/>
      <c r="M156" s="347"/>
      <c r="N156" s="347"/>
      <c r="O156" s="347"/>
      <c r="P156" s="347"/>
      <c r="Q156" s="347"/>
      <c r="R156" s="347"/>
      <c r="S156" s="347"/>
      <c r="T156" s="347"/>
    </row>
    <row r="157" spans="1:20" x14ac:dyDescent="0.2">
      <c r="A157" s="347"/>
      <c r="B157" s="347"/>
      <c r="C157" s="347"/>
      <c r="D157" s="347"/>
      <c r="E157" s="347"/>
      <c r="F157" s="347"/>
      <c r="G157" s="347"/>
      <c r="H157" s="347"/>
      <c r="I157" s="347"/>
      <c r="J157" s="347"/>
      <c r="K157" s="347"/>
      <c r="L157" s="347"/>
      <c r="M157" s="347"/>
      <c r="N157" s="347"/>
      <c r="O157" s="347"/>
      <c r="P157" s="347"/>
      <c r="Q157" s="347"/>
      <c r="R157" s="347"/>
      <c r="S157" s="347"/>
      <c r="T157" s="347"/>
    </row>
    <row r="158" spans="1:20" x14ac:dyDescent="0.2">
      <c r="A158" s="347"/>
      <c r="B158" s="347"/>
      <c r="C158" s="347"/>
      <c r="D158" s="347"/>
      <c r="E158" s="347"/>
      <c r="F158" s="347"/>
      <c r="G158" s="347"/>
      <c r="H158" s="347"/>
      <c r="I158" s="347"/>
      <c r="J158" s="347"/>
      <c r="K158" s="347"/>
      <c r="L158" s="347"/>
      <c r="M158" s="347"/>
      <c r="N158" s="347"/>
      <c r="O158" s="347"/>
      <c r="P158" s="347"/>
      <c r="Q158" s="347"/>
      <c r="R158" s="347"/>
      <c r="S158" s="347"/>
      <c r="T158" s="347"/>
    </row>
    <row r="159" spans="1:20" x14ac:dyDescent="0.2">
      <c r="A159" s="347"/>
      <c r="B159" s="347"/>
      <c r="C159" s="347"/>
      <c r="D159" s="347"/>
      <c r="E159" s="347"/>
      <c r="F159" s="347"/>
      <c r="G159" s="347"/>
      <c r="H159" s="347"/>
      <c r="I159" s="347"/>
      <c r="J159" s="347"/>
      <c r="K159" s="347"/>
      <c r="L159" s="347"/>
      <c r="M159" s="347"/>
      <c r="N159" s="347"/>
      <c r="O159" s="347"/>
      <c r="P159" s="347"/>
      <c r="Q159" s="347"/>
      <c r="R159" s="347"/>
      <c r="S159" s="347"/>
      <c r="T159" s="347"/>
    </row>
    <row r="160" spans="1:20" x14ac:dyDescent="0.2">
      <c r="A160" s="347"/>
      <c r="B160" s="347"/>
      <c r="C160" s="347"/>
      <c r="D160" s="347"/>
      <c r="E160" s="347"/>
      <c r="F160" s="347"/>
      <c r="G160" s="347"/>
      <c r="H160" s="347"/>
      <c r="I160" s="347"/>
      <c r="J160" s="347"/>
      <c r="K160" s="347"/>
      <c r="L160" s="347"/>
      <c r="M160" s="347"/>
      <c r="N160" s="347"/>
      <c r="O160" s="347"/>
      <c r="P160" s="347"/>
      <c r="Q160" s="347"/>
      <c r="R160" s="347"/>
      <c r="S160" s="347"/>
      <c r="T160" s="347"/>
    </row>
    <row r="161" spans="1:20" x14ac:dyDescent="0.2">
      <c r="A161" s="347"/>
      <c r="B161" s="347"/>
      <c r="C161" s="347"/>
      <c r="D161" s="347"/>
      <c r="E161" s="347"/>
      <c r="F161" s="347"/>
      <c r="G161" s="347"/>
      <c r="H161" s="347"/>
      <c r="I161" s="347"/>
      <c r="J161" s="347"/>
      <c r="K161" s="347"/>
      <c r="L161" s="347"/>
      <c r="M161" s="347"/>
      <c r="N161" s="347"/>
      <c r="O161" s="347"/>
      <c r="P161" s="347"/>
      <c r="Q161" s="347"/>
      <c r="R161" s="347"/>
      <c r="S161" s="347"/>
      <c r="T161" s="347"/>
    </row>
    <row r="162" spans="1:20" x14ac:dyDescent="0.2">
      <c r="A162" s="347"/>
      <c r="B162" s="347"/>
      <c r="C162" s="347"/>
      <c r="D162" s="347"/>
      <c r="E162" s="347"/>
      <c r="F162" s="347"/>
      <c r="G162" s="347"/>
      <c r="H162" s="347"/>
      <c r="I162" s="347"/>
      <c r="J162" s="347"/>
      <c r="K162" s="347"/>
      <c r="L162" s="347"/>
      <c r="M162" s="347"/>
      <c r="N162" s="347"/>
      <c r="O162" s="347"/>
      <c r="P162" s="347"/>
      <c r="Q162" s="347"/>
      <c r="R162" s="347"/>
      <c r="S162" s="347"/>
      <c r="T162" s="347"/>
    </row>
    <row r="163" spans="1:20" x14ac:dyDescent="0.2">
      <c r="A163" s="347"/>
      <c r="B163" s="347"/>
      <c r="C163" s="347"/>
      <c r="D163" s="347"/>
      <c r="E163" s="347"/>
      <c r="F163" s="347"/>
      <c r="G163" s="347"/>
      <c r="H163" s="347"/>
      <c r="I163" s="347"/>
      <c r="J163" s="347"/>
      <c r="K163" s="347"/>
      <c r="L163" s="347"/>
      <c r="M163" s="347"/>
      <c r="N163" s="347"/>
      <c r="O163" s="347"/>
      <c r="P163" s="347"/>
      <c r="Q163" s="347"/>
      <c r="R163" s="347"/>
      <c r="S163" s="347"/>
      <c r="T163" s="347"/>
    </row>
    <row r="164" spans="1:20" x14ac:dyDescent="0.2">
      <c r="A164" s="347"/>
      <c r="B164" s="347"/>
      <c r="C164" s="347"/>
      <c r="D164" s="347"/>
      <c r="E164" s="347"/>
      <c r="F164" s="347"/>
      <c r="G164" s="347"/>
      <c r="H164" s="347"/>
      <c r="I164" s="347"/>
      <c r="J164" s="347"/>
      <c r="K164" s="347"/>
      <c r="L164" s="347"/>
      <c r="M164" s="347"/>
      <c r="N164" s="347"/>
      <c r="O164" s="347"/>
      <c r="P164" s="347"/>
      <c r="Q164" s="347"/>
      <c r="R164" s="347"/>
      <c r="S164" s="347"/>
      <c r="T164" s="347"/>
    </row>
    <row r="165" spans="1:20" x14ac:dyDescent="0.2">
      <c r="A165" s="347"/>
      <c r="B165" s="347"/>
      <c r="C165" s="347"/>
      <c r="D165" s="347"/>
      <c r="E165" s="347"/>
      <c r="F165" s="347"/>
      <c r="G165" s="347"/>
      <c r="H165" s="347"/>
      <c r="I165" s="347"/>
      <c r="J165" s="347"/>
      <c r="K165" s="347"/>
      <c r="L165" s="347"/>
      <c r="M165" s="347"/>
      <c r="N165" s="347"/>
      <c r="O165" s="347"/>
      <c r="P165" s="347"/>
      <c r="Q165" s="347"/>
      <c r="R165" s="347"/>
      <c r="S165" s="347"/>
      <c r="T165" s="347"/>
    </row>
    <row r="166" spans="1:20" x14ac:dyDescent="0.2">
      <c r="A166" s="347"/>
      <c r="B166" s="347"/>
      <c r="C166" s="347"/>
      <c r="D166" s="347"/>
      <c r="E166" s="347"/>
      <c r="F166" s="347"/>
      <c r="G166" s="347"/>
      <c r="H166" s="347"/>
      <c r="I166" s="347"/>
      <c r="J166" s="347"/>
      <c r="K166" s="347"/>
      <c r="L166" s="347"/>
      <c r="M166" s="347"/>
      <c r="N166" s="347"/>
      <c r="O166" s="347"/>
      <c r="P166" s="347"/>
      <c r="Q166" s="347"/>
      <c r="R166" s="347"/>
      <c r="S166" s="347"/>
      <c r="T166" s="347"/>
    </row>
    <row r="167" spans="1:20" x14ac:dyDescent="0.2">
      <c r="A167" s="347"/>
      <c r="B167" s="347"/>
      <c r="C167" s="347"/>
      <c r="D167" s="347"/>
      <c r="E167" s="347"/>
      <c r="F167" s="347"/>
      <c r="G167" s="347"/>
      <c r="H167" s="347"/>
      <c r="I167" s="347"/>
      <c r="J167" s="347"/>
      <c r="K167" s="347"/>
      <c r="L167" s="347"/>
      <c r="M167" s="347"/>
      <c r="N167" s="347"/>
      <c r="O167" s="347"/>
      <c r="P167" s="347"/>
      <c r="Q167" s="347"/>
      <c r="R167" s="347"/>
      <c r="S167" s="347"/>
      <c r="T167" s="347"/>
    </row>
    <row r="168" spans="1:20" x14ac:dyDescent="0.2">
      <c r="A168" s="347"/>
      <c r="B168" s="347"/>
      <c r="C168" s="347"/>
      <c r="D168" s="347"/>
      <c r="E168" s="347"/>
      <c r="F168" s="347"/>
      <c r="G168" s="347"/>
      <c r="H168" s="347"/>
      <c r="I168" s="347"/>
      <c r="J168" s="347"/>
      <c r="K168" s="347"/>
      <c r="L168" s="347"/>
      <c r="M168" s="347"/>
      <c r="N168" s="347"/>
      <c r="O168" s="347"/>
      <c r="P168" s="347"/>
      <c r="Q168" s="347"/>
      <c r="R168" s="347"/>
      <c r="S168" s="347"/>
      <c r="T168" s="347"/>
    </row>
    <row r="169" spans="1:20" x14ac:dyDescent="0.2">
      <c r="A169" s="347"/>
      <c r="B169" s="347"/>
      <c r="C169" s="347"/>
      <c r="D169" s="347"/>
      <c r="E169" s="347"/>
      <c r="F169" s="347"/>
      <c r="G169" s="347"/>
      <c r="H169" s="347"/>
      <c r="I169" s="347"/>
      <c r="J169" s="347"/>
      <c r="K169" s="347"/>
      <c r="L169" s="347"/>
      <c r="M169" s="347"/>
      <c r="N169" s="347"/>
      <c r="O169" s="347"/>
      <c r="P169" s="347"/>
      <c r="Q169" s="347"/>
      <c r="R169" s="347"/>
      <c r="S169" s="347"/>
      <c r="T169" s="347"/>
    </row>
    <row r="170" spans="1:20" x14ac:dyDescent="0.2">
      <c r="A170" s="347"/>
      <c r="B170" s="347"/>
      <c r="C170" s="347"/>
      <c r="D170" s="347"/>
      <c r="E170" s="347"/>
      <c r="F170" s="347"/>
      <c r="G170" s="347"/>
      <c r="H170" s="347"/>
      <c r="I170" s="347"/>
      <c r="J170" s="347"/>
      <c r="K170" s="347"/>
      <c r="L170" s="347"/>
      <c r="M170" s="347"/>
      <c r="N170" s="347"/>
      <c r="O170" s="347"/>
      <c r="P170" s="347"/>
      <c r="Q170" s="347"/>
      <c r="R170" s="347"/>
      <c r="S170" s="347"/>
      <c r="T170" s="347"/>
    </row>
    <row r="171" spans="1:20" x14ac:dyDescent="0.2">
      <c r="A171" s="347"/>
      <c r="B171" s="347"/>
      <c r="C171" s="347"/>
      <c r="D171" s="347"/>
      <c r="E171" s="347"/>
      <c r="F171" s="347"/>
      <c r="G171" s="347"/>
      <c r="H171" s="347"/>
      <c r="I171" s="347"/>
      <c r="J171" s="347"/>
      <c r="K171" s="347"/>
      <c r="L171" s="347"/>
      <c r="M171" s="347"/>
      <c r="N171" s="347"/>
      <c r="O171" s="347"/>
      <c r="P171" s="347"/>
      <c r="Q171" s="347"/>
      <c r="R171" s="347"/>
      <c r="S171" s="347"/>
      <c r="T171" s="347"/>
    </row>
    <row r="172" spans="1:20" x14ac:dyDescent="0.2">
      <c r="A172" s="347"/>
      <c r="B172" s="347"/>
      <c r="C172" s="347"/>
      <c r="D172" s="347"/>
      <c r="E172" s="347"/>
      <c r="F172" s="347"/>
      <c r="G172" s="347"/>
      <c r="H172" s="347"/>
      <c r="I172" s="347"/>
      <c r="J172" s="347"/>
      <c r="K172" s="347"/>
      <c r="L172" s="347"/>
      <c r="M172" s="347"/>
      <c r="N172" s="347"/>
      <c r="O172" s="347"/>
      <c r="P172" s="347"/>
      <c r="Q172" s="347"/>
      <c r="R172" s="347"/>
      <c r="S172" s="347"/>
      <c r="T172" s="347"/>
    </row>
    <row r="173" spans="1:20" x14ac:dyDescent="0.2">
      <c r="A173" s="347"/>
      <c r="B173" s="347"/>
      <c r="C173" s="347"/>
      <c r="D173" s="347"/>
      <c r="E173" s="347"/>
      <c r="F173" s="347"/>
      <c r="G173" s="347"/>
      <c r="H173" s="347"/>
      <c r="I173" s="347"/>
      <c r="J173" s="347"/>
      <c r="K173" s="347"/>
      <c r="L173" s="347"/>
      <c r="M173" s="347"/>
      <c r="N173" s="347"/>
      <c r="O173" s="347"/>
      <c r="P173" s="347"/>
      <c r="Q173" s="347"/>
      <c r="R173" s="347"/>
      <c r="S173" s="347"/>
      <c r="T173" s="347"/>
    </row>
    <row r="174" spans="1:20" x14ac:dyDescent="0.2">
      <c r="A174" s="347"/>
      <c r="B174" s="347"/>
      <c r="C174" s="347"/>
      <c r="D174" s="347"/>
      <c r="E174" s="347"/>
      <c r="F174" s="347"/>
      <c r="G174" s="347"/>
      <c r="H174" s="347"/>
      <c r="I174" s="347"/>
      <c r="J174" s="347"/>
      <c r="K174" s="347"/>
      <c r="L174" s="347"/>
      <c r="M174" s="347"/>
      <c r="N174" s="347"/>
      <c r="O174" s="347"/>
      <c r="P174" s="347"/>
      <c r="Q174" s="347"/>
      <c r="R174" s="347"/>
      <c r="S174" s="347"/>
      <c r="T174" s="347"/>
    </row>
    <row r="175" spans="1:20" x14ac:dyDescent="0.2">
      <c r="A175" s="347"/>
      <c r="B175" s="347"/>
      <c r="C175" s="347"/>
      <c r="D175" s="347"/>
      <c r="E175" s="347"/>
      <c r="F175" s="347"/>
      <c r="G175" s="347"/>
      <c r="H175" s="347"/>
      <c r="I175" s="347"/>
      <c r="J175" s="347"/>
      <c r="K175" s="347"/>
      <c r="L175" s="347"/>
      <c r="M175" s="347"/>
      <c r="N175" s="347"/>
      <c r="O175" s="347"/>
      <c r="P175" s="347"/>
      <c r="Q175" s="347"/>
      <c r="R175" s="347"/>
      <c r="S175" s="347"/>
      <c r="T175" s="347"/>
    </row>
    <row r="176" spans="1:20" x14ac:dyDescent="0.2">
      <c r="A176" s="347"/>
      <c r="B176" s="347"/>
      <c r="C176" s="347"/>
      <c r="D176" s="347"/>
      <c r="E176" s="347"/>
      <c r="F176" s="347"/>
      <c r="G176" s="347"/>
      <c r="H176" s="347"/>
      <c r="I176" s="347"/>
      <c r="J176" s="347"/>
      <c r="K176" s="347"/>
      <c r="L176" s="347"/>
      <c r="M176" s="347"/>
      <c r="N176" s="347"/>
      <c r="O176" s="347"/>
      <c r="P176" s="347"/>
      <c r="Q176" s="347"/>
      <c r="R176" s="347"/>
      <c r="S176" s="347"/>
      <c r="T176" s="347"/>
    </row>
    <row r="177" spans="1:20" x14ac:dyDescent="0.2">
      <c r="A177" s="347"/>
      <c r="B177" s="347"/>
      <c r="C177" s="347"/>
      <c r="D177" s="347"/>
      <c r="E177" s="347"/>
      <c r="F177" s="347"/>
      <c r="G177" s="347"/>
      <c r="H177" s="347"/>
      <c r="I177" s="347"/>
      <c r="J177" s="347"/>
      <c r="K177" s="347"/>
      <c r="L177" s="347"/>
      <c r="M177" s="347"/>
      <c r="N177" s="347"/>
      <c r="O177" s="347"/>
      <c r="P177" s="347"/>
      <c r="Q177" s="347"/>
      <c r="R177" s="347"/>
      <c r="S177" s="347"/>
      <c r="T177" s="347"/>
    </row>
    <row r="178" spans="1:20" x14ac:dyDescent="0.2">
      <c r="A178" s="347"/>
      <c r="B178" s="347"/>
      <c r="C178" s="347"/>
      <c r="D178" s="347"/>
      <c r="E178" s="347"/>
      <c r="F178" s="347"/>
      <c r="G178" s="347"/>
      <c r="H178" s="347"/>
      <c r="I178" s="347"/>
      <c r="J178" s="347"/>
      <c r="K178" s="347"/>
      <c r="L178" s="347"/>
      <c r="M178" s="347"/>
      <c r="N178" s="347"/>
      <c r="O178" s="347"/>
      <c r="P178" s="347"/>
      <c r="Q178" s="347"/>
      <c r="R178" s="347"/>
      <c r="S178" s="347"/>
      <c r="T178" s="347"/>
    </row>
    <row r="179" spans="1:20" x14ac:dyDescent="0.2">
      <c r="A179" s="347"/>
      <c r="B179" s="347"/>
      <c r="C179" s="347"/>
      <c r="D179" s="347"/>
      <c r="E179" s="347"/>
      <c r="F179" s="347"/>
      <c r="G179" s="347"/>
      <c r="H179" s="347"/>
      <c r="I179" s="347"/>
      <c r="J179" s="347"/>
      <c r="K179" s="347"/>
      <c r="L179" s="347"/>
      <c r="M179" s="347"/>
      <c r="N179" s="347"/>
      <c r="O179" s="347"/>
      <c r="P179" s="347"/>
      <c r="Q179" s="347"/>
      <c r="R179" s="347"/>
      <c r="S179" s="347"/>
      <c r="T179" s="347"/>
    </row>
    <row r="180" spans="1:20" x14ac:dyDescent="0.2">
      <c r="A180" s="347"/>
      <c r="B180" s="347"/>
      <c r="C180" s="347"/>
      <c r="D180" s="347"/>
      <c r="E180" s="347"/>
      <c r="F180" s="347"/>
      <c r="G180" s="347"/>
      <c r="H180" s="347"/>
      <c r="I180" s="347"/>
      <c r="J180" s="347"/>
      <c r="K180" s="347"/>
      <c r="L180" s="347"/>
      <c r="M180" s="347"/>
      <c r="N180" s="347"/>
      <c r="O180" s="347"/>
      <c r="P180" s="347"/>
      <c r="Q180" s="347"/>
      <c r="R180" s="347"/>
      <c r="S180" s="347"/>
      <c r="T180" s="347"/>
    </row>
    <row r="181" spans="1:20" x14ac:dyDescent="0.2">
      <c r="A181" s="347"/>
      <c r="B181" s="347"/>
      <c r="C181" s="347"/>
      <c r="D181" s="347"/>
      <c r="E181" s="347"/>
      <c r="F181" s="347"/>
      <c r="G181" s="347"/>
      <c r="H181" s="347"/>
      <c r="I181" s="347"/>
      <c r="J181" s="347"/>
      <c r="K181" s="347"/>
      <c r="L181" s="347"/>
      <c r="M181" s="347"/>
      <c r="N181" s="347"/>
      <c r="O181" s="347"/>
      <c r="P181" s="347"/>
      <c r="Q181" s="347"/>
      <c r="R181" s="347"/>
      <c r="S181" s="347"/>
      <c r="T181" s="347"/>
    </row>
    <row r="182" spans="1:20" x14ac:dyDescent="0.2">
      <c r="A182" s="347"/>
      <c r="B182" s="347"/>
      <c r="C182" s="347"/>
      <c r="D182" s="347"/>
      <c r="E182" s="347"/>
      <c r="F182" s="347"/>
      <c r="G182" s="347"/>
      <c r="H182" s="347"/>
      <c r="I182" s="347"/>
      <c r="J182" s="347"/>
      <c r="K182" s="347"/>
      <c r="L182" s="347"/>
      <c r="M182" s="347"/>
      <c r="N182" s="347"/>
      <c r="O182" s="347"/>
      <c r="P182" s="347"/>
      <c r="Q182" s="347"/>
      <c r="R182" s="347"/>
      <c r="S182" s="347"/>
      <c r="T182" s="347"/>
    </row>
    <row r="183" spans="1:20" x14ac:dyDescent="0.2">
      <c r="A183" s="347"/>
      <c r="B183" s="347"/>
      <c r="C183" s="347"/>
      <c r="D183" s="347"/>
      <c r="E183" s="347"/>
      <c r="F183" s="347"/>
      <c r="G183" s="347"/>
      <c r="H183" s="347"/>
      <c r="I183" s="347"/>
      <c r="J183" s="347"/>
      <c r="K183" s="347"/>
      <c r="L183" s="347"/>
      <c r="M183" s="347"/>
      <c r="N183" s="347"/>
      <c r="O183" s="347"/>
      <c r="P183" s="347"/>
      <c r="Q183" s="347"/>
      <c r="R183" s="347"/>
      <c r="S183" s="347"/>
      <c r="T183" s="347"/>
    </row>
    <row r="184" spans="1:20" x14ac:dyDescent="0.2">
      <c r="A184" s="347"/>
      <c r="B184" s="347"/>
      <c r="C184" s="347"/>
      <c r="D184" s="347"/>
      <c r="E184" s="347"/>
      <c r="F184" s="347"/>
      <c r="G184" s="347"/>
      <c r="H184" s="347"/>
      <c r="I184" s="347"/>
      <c r="J184" s="347"/>
      <c r="K184" s="347"/>
      <c r="L184" s="347"/>
      <c r="M184" s="347"/>
      <c r="N184" s="347"/>
      <c r="O184" s="347"/>
      <c r="P184" s="347"/>
      <c r="Q184" s="347"/>
      <c r="R184" s="347"/>
      <c r="S184" s="347"/>
      <c r="T184" s="347"/>
    </row>
    <row r="185" spans="1:20" x14ac:dyDescent="0.2">
      <c r="A185" s="347"/>
      <c r="B185" s="347"/>
      <c r="C185" s="347"/>
      <c r="D185" s="347"/>
      <c r="E185" s="347"/>
      <c r="F185" s="347"/>
      <c r="G185" s="347"/>
      <c r="H185" s="347"/>
      <c r="I185" s="347"/>
      <c r="J185" s="347"/>
      <c r="K185" s="347"/>
      <c r="L185" s="347"/>
      <c r="M185" s="347"/>
      <c r="N185" s="347"/>
      <c r="O185" s="347"/>
      <c r="P185" s="347"/>
      <c r="Q185" s="347"/>
      <c r="R185" s="347"/>
      <c r="S185" s="347"/>
      <c r="T185" s="347"/>
    </row>
    <row r="186" spans="1:20" x14ac:dyDescent="0.2">
      <c r="A186" s="347"/>
      <c r="B186" s="347"/>
      <c r="C186" s="347"/>
      <c r="D186" s="347"/>
      <c r="E186" s="347"/>
      <c r="F186" s="347"/>
      <c r="G186" s="347"/>
      <c r="H186" s="347"/>
      <c r="I186" s="347"/>
      <c r="J186" s="347"/>
      <c r="K186" s="347"/>
      <c r="L186" s="347"/>
      <c r="M186" s="347"/>
      <c r="N186" s="347"/>
      <c r="O186" s="347"/>
      <c r="P186" s="347"/>
      <c r="Q186" s="347"/>
      <c r="R186" s="347"/>
      <c r="S186" s="347"/>
      <c r="T186" s="347"/>
    </row>
    <row r="187" spans="1:20" x14ac:dyDescent="0.2">
      <c r="A187" s="347"/>
      <c r="B187" s="347"/>
      <c r="C187" s="347"/>
      <c r="D187" s="347"/>
      <c r="E187" s="347"/>
      <c r="F187" s="347"/>
      <c r="G187" s="347"/>
      <c r="H187" s="347"/>
      <c r="I187" s="347"/>
      <c r="J187" s="347"/>
      <c r="K187" s="347"/>
      <c r="L187" s="347"/>
      <c r="M187" s="347"/>
      <c r="N187" s="347"/>
      <c r="O187" s="347"/>
      <c r="P187" s="347"/>
      <c r="Q187" s="347"/>
      <c r="R187" s="347"/>
      <c r="S187" s="347"/>
      <c r="T187" s="347"/>
    </row>
    <row r="188" spans="1:20" x14ac:dyDescent="0.2">
      <c r="A188" s="347"/>
      <c r="B188" s="347"/>
      <c r="C188" s="347"/>
      <c r="D188" s="347"/>
      <c r="E188" s="347"/>
      <c r="F188" s="347"/>
      <c r="G188" s="347"/>
      <c r="H188" s="347"/>
      <c r="I188" s="347"/>
      <c r="J188" s="347"/>
      <c r="K188" s="347"/>
      <c r="L188" s="347"/>
      <c r="M188" s="347"/>
      <c r="N188" s="347"/>
      <c r="O188" s="347"/>
      <c r="P188" s="347"/>
      <c r="Q188" s="347"/>
      <c r="R188" s="347"/>
      <c r="S188" s="347"/>
      <c r="T188" s="347"/>
    </row>
    <row r="189" spans="1:20" x14ac:dyDescent="0.2">
      <c r="A189" s="347"/>
      <c r="B189" s="347"/>
      <c r="C189" s="347"/>
      <c r="D189" s="347"/>
      <c r="E189" s="347"/>
      <c r="F189" s="347"/>
      <c r="G189" s="347"/>
      <c r="H189" s="347"/>
      <c r="I189" s="347"/>
      <c r="J189" s="347"/>
      <c r="K189" s="347"/>
      <c r="L189" s="347"/>
      <c r="M189" s="347"/>
      <c r="N189" s="347"/>
      <c r="O189" s="347"/>
      <c r="P189" s="347"/>
      <c r="Q189" s="347"/>
      <c r="R189" s="347"/>
      <c r="S189" s="347"/>
      <c r="T189" s="347"/>
    </row>
    <row r="190" spans="1:20" x14ac:dyDescent="0.2">
      <c r="A190" s="347"/>
      <c r="B190" s="347"/>
      <c r="C190" s="347"/>
      <c r="D190" s="347"/>
      <c r="E190" s="347"/>
      <c r="F190" s="347"/>
      <c r="G190" s="347"/>
      <c r="H190" s="347"/>
      <c r="I190" s="347"/>
      <c r="J190" s="347"/>
      <c r="K190" s="347"/>
      <c r="L190" s="347"/>
      <c r="M190" s="347"/>
      <c r="N190" s="347"/>
      <c r="O190" s="347"/>
      <c r="P190" s="347"/>
      <c r="Q190" s="347"/>
      <c r="R190" s="347"/>
      <c r="S190" s="347"/>
      <c r="T190" s="347"/>
    </row>
    <row r="191" spans="1:20" x14ac:dyDescent="0.2">
      <c r="A191" s="347"/>
      <c r="B191" s="347"/>
      <c r="C191" s="347"/>
      <c r="D191" s="347"/>
      <c r="E191" s="347"/>
      <c r="F191" s="347"/>
      <c r="G191" s="347"/>
      <c r="H191" s="347"/>
      <c r="I191" s="347"/>
      <c r="J191" s="347"/>
      <c r="K191" s="347"/>
      <c r="L191" s="347"/>
      <c r="M191" s="347"/>
      <c r="N191" s="347"/>
      <c r="O191" s="347"/>
      <c r="P191" s="347"/>
      <c r="Q191" s="347"/>
      <c r="R191" s="347"/>
      <c r="S191" s="347"/>
      <c r="T191" s="347"/>
    </row>
    <row r="192" spans="1:20" x14ac:dyDescent="0.2">
      <c r="A192" s="347"/>
      <c r="B192" s="347"/>
      <c r="C192" s="347"/>
      <c r="D192" s="347"/>
      <c r="E192" s="347"/>
      <c r="F192" s="347"/>
      <c r="G192" s="347"/>
      <c r="H192" s="347"/>
      <c r="I192" s="347"/>
      <c r="J192" s="347"/>
      <c r="K192" s="347"/>
      <c r="L192" s="347"/>
      <c r="M192" s="347"/>
      <c r="N192" s="347"/>
      <c r="O192" s="347"/>
      <c r="P192" s="347"/>
      <c r="Q192" s="347"/>
      <c r="R192" s="347"/>
      <c r="S192" s="347"/>
      <c r="T192" s="347"/>
    </row>
    <row r="193" spans="1:20" x14ac:dyDescent="0.2">
      <c r="A193" s="347"/>
      <c r="B193" s="347"/>
      <c r="C193" s="347"/>
      <c r="D193" s="347"/>
      <c r="E193" s="347"/>
      <c r="F193" s="347"/>
      <c r="G193" s="347"/>
      <c r="H193" s="347"/>
      <c r="I193" s="347"/>
      <c r="J193" s="347"/>
      <c r="K193" s="347"/>
      <c r="L193" s="347"/>
      <c r="M193" s="347"/>
      <c r="N193" s="347"/>
      <c r="O193" s="347"/>
      <c r="P193" s="347"/>
      <c r="Q193" s="347"/>
      <c r="R193" s="347"/>
      <c r="S193" s="347"/>
      <c r="T193" s="347"/>
    </row>
    <row r="194" spans="1:20" x14ac:dyDescent="0.2">
      <c r="A194" s="347"/>
      <c r="B194" s="347"/>
      <c r="C194" s="347"/>
      <c r="D194" s="347"/>
      <c r="E194" s="347"/>
      <c r="F194" s="347"/>
      <c r="G194" s="347"/>
      <c r="H194" s="347"/>
      <c r="I194" s="347"/>
      <c r="J194" s="347"/>
      <c r="K194" s="347"/>
      <c r="L194" s="347"/>
      <c r="M194" s="347"/>
      <c r="N194" s="347"/>
      <c r="O194" s="347"/>
      <c r="P194" s="347"/>
      <c r="Q194" s="347"/>
      <c r="R194" s="347"/>
      <c r="S194" s="347"/>
      <c r="T194" s="347"/>
    </row>
    <row r="195" spans="1:20" x14ac:dyDescent="0.2">
      <c r="A195" s="347"/>
      <c r="B195" s="347"/>
      <c r="C195" s="347"/>
      <c r="D195" s="347"/>
      <c r="E195" s="347"/>
      <c r="F195" s="347"/>
      <c r="G195" s="347"/>
      <c r="H195" s="347"/>
      <c r="I195" s="347"/>
      <c r="J195" s="347"/>
      <c r="K195" s="347"/>
      <c r="L195" s="347"/>
      <c r="M195" s="347"/>
      <c r="N195" s="347"/>
      <c r="O195" s="347"/>
      <c r="P195" s="347"/>
      <c r="Q195" s="347"/>
      <c r="R195" s="347"/>
      <c r="S195" s="347"/>
      <c r="T195" s="347"/>
    </row>
    <row r="196" spans="1:20" x14ac:dyDescent="0.2">
      <c r="A196" s="347"/>
      <c r="B196" s="347"/>
      <c r="C196" s="347"/>
      <c r="D196" s="347"/>
      <c r="E196" s="347"/>
      <c r="F196" s="347"/>
      <c r="G196" s="347"/>
      <c r="H196" s="347"/>
      <c r="I196" s="347"/>
      <c r="J196" s="347"/>
      <c r="K196" s="347"/>
      <c r="L196" s="347"/>
      <c r="M196" s="347"/>
      <c r="N196" s="347"/>
      <c r="O196" s="347"/>
      <c r="P196" s="347"/>
      <c r="Q196" s="347"/>
      <c r="R196" s="347"/>
      <c r="S196" s="347"/>
      <c r="T196" s="347"/>
    </row>
    <row r="197" spans="1:20" x14ac:dyDescent="0.2">
      <c r="A197" s="347"/>
      <c r="B197" s="347"/>
      <c r="C197" s="347"/>
      <c r="D197" s="347"/>
      <c r="E197" s="347"/>
      <c r="F197" s="347"/>
      <c r="G197" s="347"/>
      <c r="H197" s="347"/>
      <c r="I197" s="347"/>
      <c r="J197" s="347"/>
      <c r="K197" s="347"/>
      <c r="L197" s="347"/>
      <c r="M197" s="347"/>
      <c r="N197" s="347"/>
      <c r="O197" s="347"/>
      <c r="P197" s="347"/>
      <c r="Q197" s="347"/>
      <c r="R197" s="347"/>
      <c r="S197" s="347"/>
      <c r="T197" s="347"/>
    </row>
    <row r="198" spans="1:20" x14ac:dyDescent="0.2">
      <c r="A198" s="347"/>
      <c r="B198" s="347"/>
      <c r="C198" s="347"/>
      <c r="D198" s="347"/>
      <c r="E198" s="347"/>
      <c r="F198" s="347"/>
      <c r="G198" s="347"/>
      <c r="H198" s="347"/>
      <c r="I198" s="347"/>
      <c r="J198" s="347"/>
      <c r="K198" s="347"/>
      <c r="L198" s="347"/>
      <c r="M198" s="347"/>
      <c r="N198" s="347"/>
      <c r="O198" s="347"/>
      <c r="P198" s="347"/>
      <c r="Q198" s="347"/>
      <c r="R198" s="347"/>
      <c r="S198" s="347"/>
      <c r="T198" s="347"/>
    </row>
    <row r="199" spans="1:20" x14ac:dyDescent="0.2">
      <c r="A199" s="347"/>
      <c r="B199" s="347"/>
      <c r="C199" s="347"/>
      <c r="D199" s="347"/>
      <c r="E199" s="347"/>
      <c r="F199" s="347"/>
      <c r="G199" s="347"/>
      <c r="H199" s="347"/>
      <c r="I199" s="347"/>
      <c r="J199" s="347"/>
      <c r="K199" s="347"/>
      <c r="L199" s="347"/>
      <c r="M199" s="347"/>
      <c r="N199" s="347"/>
      <c r="O199" s="347"/>
      <c r="P199" s="347"/>
      <c r="Q199" s="347"/>
      <c r="R199" s="347"/>
      <c r="S199" s="347"/>
      <c r="T199" s="347"/>
    </row>
    <row r="200" spans="1:20" x14ac:dyDescent="0.2">
      <c r="A200" s="347"/>
      <c r="B200" s="347"/>
      <c r="C200" s="347"/>
      <c r="D200" s="347"/>
      <c r="E200" s="347"/>
      <c r="F200" s="347"/>
      <c r="G200" s="347"/>
      <c r="H200" s="347"/>
      <c r="I200" s="347"/>
      <c r="J200" s="347"/>
      <c r="K200" s="347"/>
      <c r="L200" s="347"/>
      <c r="M200" s="347"/>
      <c r="N200" s="347"/>
      <c r="O200" s="347"/>
      <c r="P200" s="347"/>
      <c r="Q200" s="347"/>
      <c r="R200" s="347"/>
      <c r="S200" s="347"/>
      <c r="T200" s="347"/>
    </row>
    <row r="201" spans="1:20" x14ac:dyDescent="0.2">
      <c r="A201" s="347"/>
      <c r="B201" s="347"/>
      <c r="C201" s="347"/>
      <c r="D201" s="347"/>
      <c r="E201" s="347"/>
      <c r="F201" s="347"/>
      <c r="G201" s="347"/>
      <c r="H201" s="347"/>
      <c r="I201" s="347"/>
      <c r="J201" s="347"/>
      <c r="K201" s="347"/>
      <c r="L201" s="347"/>
      <c r="M201" s="347"/>
      <c r="N201" s="347"/>
      <c r="O201" s="347"/>
      <c r="P201" s="347"/>
      <c r="Q201" s="347"/>
      <c r="R201" s="347"/>
      <c r="S201" s="347"/>
      <c r="T201" s="347"/>
    </row>
    <row r="202" spans="1:20" x14ac:dyDescent="0.2">
      <c r="A202" s="347"/>
      <c r="B202" s="347"/>
      <c r="C202" s="347"/>
      <c r="D202" s="347"/>
      <c r="E202" s="347"/>
      <c r="F202" s="347"/>
      <c r="G202" s="347"/>
      <c r="H202" s="347"/>
      <c r="I202" s="347"/>
      <c r="J202" s="347"/>
      <c r="K202" s="347"/>
      <c r="L202" s="347"/>
      <c r="M202" s="347"/>
      <c r="N202" s="347"/>
      <c r="O202" s="347"/>
      <c r="P202" s="347"/>
      <c r="Q202" s="347"/>
      <c r="R202" s="347"/>
      <c r="S202" s="347"/>
      <c r="T202" s="347"/>
    </row>
    <row r="203" spans="1:20" x14ac:dyDescent="0.2">
      <c r="A203" s="347"/>
      <c r="B203" s="347"/>
      <c r="C203" s="347"/>
      <c r="D203" s="347"/>
      <c r="E203" s="347"/>
      <c r="F203" s="347"/>
      <c r="G203" s="347"/>
      <c r="H203" s="347"/>
      <c r="I203" s="347"/>
      <c r="J203" s="347"/>
      <c r="K203" s="347"/>
      <c r="L203" s="347"/>
      <c r="M203" s="347"/>
      <c r="N203" s="347"/>
      <c r="O203" s="347"/>
      <c r="P203" s="347"/>
      <c r="Q203" s="347"/>
      <c r="R203" s="347"/>
      <c r="S203" s="347"/>
      <c r="T203" s="347"/>
    </row>
    <row r="204" spans="1:20" x14ac:dyDescent="0.2">
      <c r="A204" s="347"/>
      <c r="B204" s="347"/>
      <c r="C204" s="347"/>
      <c r="D204" s="347"/>
      <c r="E204" s="347"/>
      <c r="F204" s="347"/>
      <c r="G204" s="347"/>
      <c r="H204" s="347"/>
      <c r="I204" s="347"/>
      <c r="J204" s="347"/>
      <c r="K204" s="347"/>
      <c r="L204" s="347"/>
      <c r="M204" s="347"/>
      <c r="N204" s="347"/>
      <c r="O204" s="347"/>
      <c r="P204" s="347"/>
      <c r="Q204" s="347"/>
      <c r="R204" s="347"/>
      <c r="S204" s="347"/>
      <c r="T204" s="347"/>
    </row>
    <row r="205" spans="1:20" x14ac:dyDescent="0.2">
      <c r="A205" s="347"/>
      <c r="B205" s="347"/>
      <c r="C205" s="347"/>
      <c r="D205" s="347"/>
      <c r="E205" s="347"/>
      <c r="F205" s="347"/>
      <c r="G205" s="347"/>
      <c r="H205" s="347"/>
      <c r="I205" s="347"/>
      <c r="J205" s="347"/>
      <c r="K205" s="347"/>
      <c r="L205" s="347"/>
      <c r="M205" s="347"/>
      <c r="N205" s="347"/>
      <c r="O205" s="347"/>
      <c r="P205" s="347"/>
      <c r="Q205" s="347"/>
      <c r="R205" s="347"/>
      <c r="S205" s="347"/>
      <c r="T205" s="347"/>
    </row>
    <row r="206" spans="1:20" x14ac:dyDescent="0.2">
      <c r="A206" s="347"/>
      <c r="B206" s="347"/>
      <c r="C206" s="347"/>
      <c r="D206" s="347"/>
      <c r="E206" s="347"/>
      <c r="F206" s="347"/>
      <c r="G206" s="347"/>
      <c r="H206" s="347"/>
      <c r="I206" s="347"/>
      <c r="J206" s="347"/>
      <c r="K206" s="347"/>
      <c r="L206" s="347"/>
      <c r="M206" s="347"/>
      <c r="N206" s="347"/>
      <c r="O206" s="347"/>
      <c r="P206" s="347"/>
      <c r="Q206" s="347"/>
      <c r="R206" s="347"/>
      <c r="S206" s="347"/>
      <c r="T206" s="347"/>
    </row>
    <row r="207" spans="1:20" x14ac:dyDescent="0.2">
      <c r="A207" s="347"/>
      <c r="B207" s="347"/>
      <c r="C207" s="347"/>
      <c r="D207" s="347"/>
      <c r="E207" s="347"/>
      <c r="F207" s="347"/>
      <c r="G207" s="347"/>
      <c r="H207" s="347"/>
      <c r="I207" s="347"/>
      <c r="J207" s="347"/>
      <c r="K207" s="347"/>
      <c r="L207" s="347"/>
      <c r="M207" s="347"/>
      <c r="N207" s="347"/>
      <c r="O207" s="347"/>
      <c r="P207" s="347"/>
      <c r="Q207" s="347"/>
      <c r="R207" s="347"/>
      <c r="S207" s="347"/>
      <c r="T207" s="347"/>
    </row>
    <row r="208" spans="1:20" x14ac:dyDescent="0.2">
      <c r="A208" s="347"/>
      <c r="B208" s="347"/>
      <c r="C208" s="347"/>
      <c r="D208" s="347"/>
      <c r="E208" s="347"/>
      <c r="F208" s="347"/>
      <c r="G208" s="347"/>
      <c r="H208" s="347"/>
      <c r="I208" s="347"/>
      <c r="J208" s="347"/>
      <c r="K208" s="347"/>
      <c r="L208" s="347"/>
      <c r="M208" s="347"/>
      <c r="N208" s="347"/>
      <c r="O208" s="347"/>
      <c r="P208" s="347"/>
      <c r="Q208" s="347"/>
      <c r="R208" s="347"/>
      <c r="S208" s="347"/>
      <c r="T208" s="347"/>
    </row>
    <row r="209" spans="1:20" x14ac:dyDescent="0.2">
      <c r="A209" s="347"/>
      <c r="B209" s="347"/>
      <c r="C209" s="347"/>
      <c r="D209" s="347"/>
      <c r="E209" s="347"/>
      <c r="F209" s="347"/>
      <c r="G209" s="347"/>
      <c r="H209" s="347"/>
      <c r="I209" s="347"/>
      <c r="J209" s="347"/>
      <c r="K209" s="347"/>
      <c r="L209" s="347"/>
      <c r="M209" s="347"/>
      <c r="N209" s="347"/>
      <c r="O209" s="347"/>
      <c r="P209" s="347"/>
      <c r="Q209" s="347"/>
      <c r="R209" s="347"/>
      <c r="S209" s="347"/>
      <c r="T209" s="347"/>
    </row>
    <row r="210" spans="1:20" x14ac:dyDescent="0.2">
      <c r="A210" s="347"/>
      <c r="B210" s="347"/>
      <c r="C210" s="347"/>
      <c r="D210" s="347"/>
      <c r="E210" s="347"/>
      <c r="F210" s="347"/>
      <c r="G210" s="347"/>
      <c r="H210" s="347"/>
      <c r="I210" s="347"/>
      <c r="J210" s="347"/>
      <c r="K210" s="347"/>
      <c r="L210" s="347"/>
      <c r="M210" s="347"/>
      <c r="N210" s="347"/>
      <c r="O210" s="347"/>
      <c r="P210" s="347"/>
      <c r="Q210" s="347"/>
      <c r="R210" s="347"/>
      <c r="S210" s="347"/>
      <c r="T210" s="347"/>
    </row>
    <row r="211" spans="1:20" x14ac:dyDescent="0.2">
      <c r="A211" s="347"/>
      <c r="B211" s="347"/>
      <c r="C211" s="347"/>
      <c r="D211" s="347"/>
      <c r="E211" s="347"/>
      <c r="F211" s="347"/>
      <c r="G211" s="347"/>
      <c r="H211" s="347"/>
      <c r="I211" s="347"/>
      <c r="J211" s="347"/>
      <c r="K211" s="347"/>
      <c r="L211" s="347"/>
      <c r="M211" s="347"/>
      <c r="N211" s="347"/>
      <c r="O211" s="347"/>
      <c r="P211" s="347"/>
      <c r="Q211" s="347"/>
      <c r="R211" s="347"/>
      <c r="S211" s="347"/>
      <c r="T211" s="347"/>
    </row>
    <row r="212" spans="1:20" x14ac:dyDescent="0.2">
      <c r="A212" s="347"/>
      <c r="B212" s="347"/>
      <c r="C212" s="347"/>
      <c r="D212" s="347"/>
      <c r="E212" s="347"/>
      <c r="F212" s="347"/>
      <c r="G212" s="347"/>
      <c r="H212" s="347"/>
      <c r="I212" s="347"/>
      <c r="J212" s="347"/>
      <c r="K212" s="347"/>
      <c r="L212" s="347"/>
      <c r="M212" s="347"/>
      <c r="N212" s="347"/>
      <c r="O212" s="347"/>
      <c r="P212" s="347"/>
      <c r="Q212" s="347"/>
      <c r="R212" s="347"/>
      <c r="S212" s="347"/>
      <c r="T212" s="347"/>
    </row>
    <row r="213" spans="1:20" x14ac:dyDescent="0.2">
      <c r="A213" s="347"/>
      <c r="B213" s="347"/>
      <c r="C213" s="347"/>
      <c r="D213" s="347"/>
      <c r="E213" s="347"/>
      <c r="F213" s="347"/>
      <c r="G213" s="347"/>
      <c r="H213" s="347"/>
      <c r="I213" s="347"/>
      <c r="J213" s="347"/>
      <c r="K213" s="347"/>
      <c r="L213" s="347"/>
      <c r="M213" s="347"/>
      <c r="N213" s="347"/>
      <c r="O213" s="347"/>
      <c r="P213" s="347"/>
      <c r="Q213" s="347"/>
      <c r="R213" s="347"/>
      <c r="S213" s="347"/>
      <c r="T213" s="347"/>
    </row>
    <row r="214" spans="1:20" x14ac:dyDescent="0.2">
      <c r="A214" s="347"/>
      <c r="B214" s="347"/>
      <c r="C214" s="347"/>
      <c r="D214" s="347"/>
      <c r="E214" s="347"/>
      <c r="F214" s="347"/>
      <c r="G214" s="347"/>
      <c r="H214" s="347"/>
      <c r="I214" s="347"/>
      <c r="J214" s="347"/>
      <c r="K214" s="347"/>
      <c r="L214" s="347"/>
      <c r="M214" s="347"/>
      <c r="N214" s="347"/>
      <c r="O214" s="347"/>
      <c r="P214" s="347"/>
      <c r="Q214" s="347"/>
      <c r="R214" s="347"/>
      <c r="S214" s="347"/>
      <c r="T214" s="347"/>
    </row>
    <row r="215" spans="1:20" x14ac:dyDescent="0.2">
      <c r="A215" s="347"/>
      <c r="B215" s="347"/>
      <c r="C215" s="347"/>
      <c r="D215" s="347"/>
      <c r="E215" s="347"/>
      <c r="F215" s="347"/>
      <c r="G215" s="347"/>
      <c r="H215" s="347"/>
      <c r="I215" s="347"/>
      <c r="J215" s="347"/>
      <c r="K215" s="347"/>
      <c r="L215" s="347"/>
      <c r="M215" s="347"/>
      <c r="N215" s="347"/>
      <c r="O215" s="347"/>
      <c r="P215" s="347"/>
      <c r="Q215" s="347"/>
      <c r="R215" s="347"/>
      <c r="S215" s="347"/>
      <c r="T215" s="347"/>
    </row>
    <row r="216" spans="1:20" x14ac:dyDescent="0.2">
      <c r="A216" s="347"/>
      <c r="B216" s="347"/>
      <c r="C216" s="347"/>
      <c r="D216" s="347"/>
      <c r="E216" s="347"/>
      <c r="F216" s="347"/>
      <c r="G216" s="347"/>
      <c r="H216" s="347"/>
      <c r="I216" s="347"/>
      <c r="J216" s="347"/>
      <c r="K216" s="347"/>
      <c r="L216" s="347"/>
      <c r="M216" s="347"/>
      <c r="N216" s="347"/>
      <c r="O216" s="347"/>
      <c r="P216" s="347"/>
      <c r="Q216" s="347"/>
      <c r="R216" s="347"/>
      <c r="S216" s="347"/>
      <c r="T216" s="347"/>
    </row>
    <row r="217" spans="1:20" x14ac:dyDescent="0.2">
      <c r="A217" s="347"/>
      <c r="B217" s="347"/>
      <c r="C217" s="347"/>
      <c r="D217" s="347"/>
      <c r="E217" s="347"/>
      <c r="F217" s="347"/>
      <c r="G217" s="347"/>
      <c r="H217" s="347"/>
      <c r="I217" s="347"/>
      <c r="J217" s="347"/>
      <c r="K217" s="347"/>
      <c r="L217" s="347"/>
      <c r="M217" s="347"/>
      <c r="N217" s="347"/>
      <c r="O217" s="347"/>
      <c r="P217" s="347"/>
      <c r="Q217" s="347"/>
      <c r="R217" s="347"/>
      <c r="S217" s="347"/>
      <c r="T217" s="347"/>
    </row>
    <row r="218" spans="1:20" x14ac:dyDescent="0.2">
      <c r="A218" s="347"/>
      <c r="B218" s="347"/>
      <c r="C218" s="347"/>
      <c r="D218" s="347"/>
      <c r="E218" s="347"/>
      <c r="F218" s="347"/>
      <c r="G218" s="347"/>
      <c r="H218" s="347"/>
      <c r="I218" s="347"/>
      <c r="J218" s="347"/>
      <c r="K218" s="347"/>
      <c r="L218" s="347"/>
      <c r="M218" s="347"/>
      <c r="N218" s="347"/>
      <c r="O218" s="347"/>
      <c r="P218" s="347"/>
      <c r="Q218" s="347"/>
      <c r="R218" s="347"/>
      <c r="S218" s="347"/>
      <c r="T218" s="347"/>
    </row>
    <row r="219" spans="1:20" x14ac:dyDescent="0.2">
      <c r="A219" s="347"/>
      <c r="B219" s="347"/>
      <c r="C219" s="347"/>
      <c r="D219" s="347"/>
      <c r="E219" s="347"/>
      <c r="F219" s="347"/>
      <c r="G219" s="347"/>
      <c r="H219" s="347"/>
      <c r="I219" s="347"/>
      <c r="J219" s="347"/>
      <c r="K219" s="347"/>
      <c r="L219" s="347"/>
      <c r="M219" s="347"/>
      <c r="N219" s="347"/>
      <c r="O219" s="347"/>
      <c r="P219" s="347"/>
      <c r="Q219" s="347"/>
      <c r="R219" s="347"/>
      <c r="S219" s="347"/>
      <c r="T219" s="347"/>
    </row>
    <row r="220" spans="1:20" x14ac:dyDescent="0.2">
      <c r="A220" s="347"/>
      <c r="B220" s="347"/>
      <c r="C220" s="347"/>
      <c r="D220" s="347"/>
      <c r="E220" s="347"/>
      <c r="F220" s="347"/>
      <c r="G220" s="347"/>
      <c r="H220" s="347"/>
      <c r="I220" s="347"/>
      <c r="J220" s="347"/>
      <c r="K220" s="347"/>
      <c r="L220" s="347"/>
      <c r="M220" s="347"/>
      <c r="N220" s="347"/>
      <c r="O220" s="347"/>
      <c r="P220" s="347"/>
      <c r="Q220" s="347"/>
      <c r="R220" s="347"/>
      <c r="S220" s="347"/>
      <c r="T220" s="347"/>
    </row>
    <row r="221" spans="1:20" x14ac:dyDescent="0.2">
      <c r="A221" s="347"/>
      <c r="B221" s="347"/>
      <c r="C221" s="347"/>
      <c r="D221" s="347"/>
      <c r="E221" s="347"/>
      <c r="F221" s="347"/>
      <c r="G221" s="347"/>
      <c r="H221" s="347"/>
      <c r="I221" s="347"/>
      <c r="J221" s="347"/>
      <c r="K221" s="347"/>
      <c r="L221" s="347"/>
      <c r="M221" s="347"/>
      <c r="N221" s="347"/>
      <c r="O221" s="347"/>
      <c r="P221" s="347"/>
      <c r="Q221" s="347"/>
      <c r="R221" s="347"/>
      <c r="S221" s="347"/>
      <c r="T221" s="347"/>
    </row>
    <row r="222" spans="1:20" x14ac:dyDescent="0.2">
      <c r="A222" s="347"/>
      <c r="B222" s="347"/>
      <c r="C222" s="347"/>
      <c r="D222" s="347"/>
      <c r="E222" s="347"/>
      <c r="F222" s="347"/>
      <c r="G222" s="347"/>
      <c r="H222" s="347"/>
      <c r="I222" s="347"/>
      <c r="J222" s="347"/>
      <c r="K222" s="347"/>
      <c r="L222" s="347"/>
      <c r="M222" s="347"/>
      <c r="N222" s="347"/>
      <c r="O222" s="347"/>
      <c r="P222" s="347"/>
      <c r="Q222" s="347"/>
      <c r="R222" s="347"/>
      <c r="S222" s="347"/>
      <c r="T222" s="347"/>
    </row>
    <row r="223" spans="1:20" x14ac:dyDescent="0.2">
      <c r="A223" s="347"/>
      <c r="B223" s="347"/>
      <c r="C223" s="347"/>
      <c r="D223" s="347"/>
      <c r="E223" s="347"/>
      <c r="F223" s="347"/>
      <c r="G223" s="347"/>
      <c r="H223" s="347"/>
      <c r="I223" s="347"/>
      <c r="J223" s="347"/>
      <c r="K223" s="347"/>
      <c r="L223" s="347"/>
      <c r="M223" s="347"/>
      <c r="N223" s="347"/>
      <c r="O223" s="347"/>
      <c r="P223" s="347"/>
      <c r="Q223" s="347"/>
      <c r="R223" s="347"/>
      <c r="S223" s="347"/>
      <c r="T223" s="347"/>
    </row>
    <row r="224" spans="1:20" x14ac:dyDescent="0.2">
      <c r="A224" s="347"/>
      <c r="B224" s="347"/>
      <c r="C224" s="347"/>
      <c r="D224" s="347"/>
      <c r="E224" s="347"/>
      <c r="F224" s="347"/>
      <c r="G224" s="347"/>
      <c r="H224" s="347"/>
      <c r="I224" s="347"/>
      <c r="J224" s="347"/>
      <c r="K224" s="347"/>
      <c r="L224" s="347"/>
      <c r="M224" s="347"/>
      <c r="N224" s="347"/>
      <c r="O224" s="347"/>
      <c r="P224" s="347"/>
      <c r="Q224" s="347"/>
      <c r="R224" s="347"/>
      <c r="S224" s="347"/>
      <c r="T224" s="347"/>
    </row>
    <row r="225" spans="1:20" x14ac:dyDescent="0.2">
      <c r="A225" s="347"/>
      <c r="B225" s="347"/>
      <c r="C225" s="347"/>
      <c r="D225" s="347"/>
      <c r="E225" s="347"/>
      <c r="F225" s="347"/>
      <c r="G225" s="347"/>
      <c r="H225" s="347"/>
      <c r="I225" s="347"/>
      <c r="J225" s="347"/>
      <c r="K225" s="347"/>
      <c r="L225" s="347"/>
      <c r="M225" s="347"/>
      <c r="N225" s="347"/>
      <c r="O225" s="347"/>
      <c r="P225" s="347"/>
      <c r="Q225" s="347"/>
      <c r="R225" s="347"/>
      <c r="S225" s="347"/>
      <c r="T225" s="347"/>
    </row>
    <row r="226" spans="1:20" x14ac:dyDescent="0.2">
      <c r="A226" s="347"/>
      <c r="B226" s="347"/>
      <c r="C226" s="347"/>
      <c r="D226" s="347"/>
      <c r="E226" s="347"/>
      <c r="F226" s="347"/>
      <c r="G226" s="347"/>
      <c r="H226" s="347"/>
      <c r="I226" s="347"/>
      <c r="J226" s="347"/>
      <c r="K226" s="347"/>
      <c r="L226" s="347"/>
      <c r="M226" s="347"/>
      <c r="N226" s="347"/>
      <c r="O226" s="347"/>
      <c r="P226" s="347"/>
      <c r="Q226" s="347"/>
      <c r="R226" s="347"/>
      <c r="S226" s="347"/>
      <c r="T226" s="347"/>
    </row>
    <row r="227" spans="1:20" x14ac:dyDescent="0.2">
      <c r="A227" s="347"/>
      <c r="B227" s="347"/>
      <c r="C227" s="347"/>
      <c r="D227" s="347"/>
      <c r="E227" s="347"/>
      <c r="F227" s="347"/>
      <c r="G227" s="347"/>
      <c r="H227" s="347"/>
      <c r="I227" s="347"/>
      <c r="J227" s="347"/>
      <c r="K227" s="347"/>
      <c r="L227" s="347"/>
      <c r="M227" s="347"/>
      <c r="N227" s="347"/>
      <c r="O227" s="347"/>
      <c r="P227" s="347"/>
      <c r="Q227" s="347"/>
      <c r="R227" s="347"/>
      <c r="S227" s="347"/>
      <c r="T227" s="347"/>
    </row>
    <row r="228" spans="1:20" x14ac:dyDescent="0.2">
      <c r="A228" s="347"/>
      <c r="B228" s="347"/>
      <c r="C228" s="347"/>
      <c r="D228" s="347"/>
      <c r="E228" s="347"/>
      <c r="F228" s="347"/>
      <c r="G228" s="347"/>
      <c r="H228" s="347"/>
      <c r="I228" s="347"/>
      <c r="J228" s="347"/>
      <c r="K228" s="347"/>
      <c r="L228" s="347"/>
      <c r="M228" s="347"/>
      <c r="N228" s="347"/>
      <c r="O228" s="347"/>
      <c r="P228" s="347"/>
      <c r="Q228" s="347"/>
      <c r="R228" s="347"/>
      <c r="S228" s="347"/>
      <c r="T228" s="347"/>
    </row>
    <row r="229" spans="1:20" x14ac:dyDescent="0.2">
      <c r="A229" s="347"/>
      <c r="B229" s="347"/>
      <c r="C229" s="347"/>
      <c r="D229" s="347"/>
      <c r="E229" s="347"/>
      <c r="F229" s="347"/>
      <c r="G229" s="347"/>
      <c r="H229" s="347"/>
      <c r="I229" s="347"/>
      <c r="J229" s="347"/>
      <c r="K229" s="347"/>
      <c r="L229" s="347"/>
      <c r="M229" s="347"/>
      <c r="N229" s="347"/>
      <c r="O229" s="347"/>
      <c r="P229" s="347"/>
      <c r="Q229" s="347"/>
      <c r="R229" s="347"/>
      <c r="S229" s="347"/>
      <c r="T229" s="347"/>
    </row>
    <row r="230" spans="1:20" x14ac:dyDescent="0.2">
      <c r="A230" s="347"/>
      <c r="B230" s="347"/>
      <c r="C230" s="347"/>
      <c r="D230" s="347"/>
      <c r="E230" s="347"/>
      <c r="F230" s="347"/>
      <c r="G230" s="347"/>
      <c r="H230" s="347"/>
      <c r="I230" s="347"/>
      <c r="J230" s="347"/>
      <c r="K230" s="347"/>
      <c r="L230" s="347"/>
      <c r="M230" s="347"/>
      <c r="N230" s="347"/>
      <c r="O230" s="347"/>
      <c r="P230" s="347"/>
      <c r="Q230" s="347"/>
      <c r="R230" s="347"/>
      <c r="S230" s="347"/>
      <c r="T230" s="347"/>
    </row>
    <row r="231" spans="1:20" x14ac:dyDescent="0.2">
      <c r="A231" s="347"/>
      <c r="B231" s="347"/>
      <c r="C231" s="347"/>
      <c r="D231" s="347"/>
      <c r="E231" s="347"/>
      <c r="F231" s="347"/>
      <c r="G231" s="347"/>
      <c r="H231" s="347"/>
      <c r="I231" s="347"/>
      <c r="J231" s="347"/>
      <c r="K231" s="347"/>
      <c r="L231" s="347"/>
      <c r="M231" s="347"/>
      <c r="N231" s="347"/>
      <c r="O231" s="347"/>
      <c r="P231" s="347"/>
      <c r="Q231" s="347"/>
      <c r="R231" s="347"/>
      <c r="S231" s="347"/>
      <c r="T231" s="347"/>
    </row>
    <row r="232" spans="1:20" x14ac:dyDescent="0.2">
      <c r="A232" s="347"/>
      <c r="B232" s="347"/>
      <c r="C232" s="347"/>
      <c r="D232" s="347"/>
      <c r="E232" s="347"/>
      <c r="F232" s="347"/>
      <c r="G232" s="347"/>
      <c r="H232" s="347"/>
      <c r="I232" s="347"/>
      <c r="J232" s="347"/>
      <c r="K232" s="347"/>
      <c r="L232" s="347"/>
      <c r="M232" s="347"/>
      <c r="N232" s="347"/>
      <c r="O232" s="347"/>
      <c r="P232" s="347"/>
      <c r="Q232" s="347"/>
      <c r="R232" s="347"/>
      <c r="S232" s="347"/>
      <c r="T232" s="347"/>
    </row>
    <row r="233" spans="1:20" x14ac:dyDescent="0.2">
      <c r="A233" s="347"/>
      <c r="B233" s="347"/>
      <c r="C233" s="347"/>
      <c r="D233" s="347"/>
      <c r="E233" s="347"/>
      <c r="F233" s="347"/>
      <c r="G233" s="347"/>
      <c r="H233" s="347"/>
      <c r="I233" s="347"/>
      <c r="J233" s="347"/>
      <c r="K233" s="347"/>
      <c r="L233" s="347"/>
      <c r="M233" s="347"/>
      <c r="N233" s="347"/>
      <c r="O233" s="347"/>
      <c r="P233" s="347"/>
      <c r="Q233" s="347"/>
      <c r="R233" s="347"/>
      <c r="S233" s="347"/>
      <c r="T233" s="347"/>
    </row>
    <row r="234" spans="1:20" x14ac:dyDescent="0.2">
      <c r="A234" s="347"/>
      <c r="B234" s="347"/>
      <c r="C234" s="347"/>
      <c r="D234" s="347"/>
      <c r="E234" s="347"/>
      <c r="F234" s="347"/>
      <c r="G234" s="347"/>
      <c r="H234" s="347"/>
      <c r="I234" s="347"/>
      <c r="J234" s="347"/>
      <c r="K234" s="347"/>
      <c r="L234" s="347"/>
      <c r="M234" s="347"/>
      <c r="N234" s="347"/>
      <c r="O234" s="347"/>
      <c r="P234" s="347"/>
      <c r="Q234" s="347"/>
      <c r="R234" s="347"/>
      <c r="S234" s="347"/>
      <c r="T234" s="347"/>
    </row>
    <row r="235" spans="1:20" x14ac:dyDescent="0.2">
      <c r="A235" s="347"/>
      <c r="B235" s="347"/>
      <c r="C235" s="347"/>
      <c r="D235" s="347"/>
      <c r="E235" s="347"/>
      <c r="F235" s="347"/>
      <c r="G235" s="347"/>
      <c r="H235" s="347"/>
      <c r="I235" s="347"/>
      <c r="J235" s="347"/>
      <c r="K235" s="347"/>
      <c r="L235" s="347"/>
      <c r="M235" s="347"/>
      <c r="N235" s="347"/>
      <c r="O235" s="347"/>
      <c r="P235" s="347"/>
      <c r="Q235" s="347"/>
      <c r="R235" s="347"/>
      <c r="S235" s="347"/>
      <c r="T235" s="347"/>
    </row>
    <row r="236" spans="1:20" x14ac:dyDescent="0.2">
      <c r="A236" s="347"/>
      <c r="B236" s="347"/>
      <c r="C236" s="347"/>
      <c r="D236" s="347"/>
      <c r="E236" s="347"/>
      <c r="F236" s="347"/>
      <c r="G236" s="347"/>
      <c r="H236" s="347"/>
      <c r="I236" s="347"/>
      <c r="J236" s="347"/>
      <c r="K236" s="347"/>
      <c r="L236" s="347"/>
      <c r="M236" s="347"/>
      <c r="N236" s="347"/>
      <c r="O236" s="347"/>
      <c r="P236" s="347"/>
      <c r="Q236" s="347"/>
      <c r="R236" s="347"/>
      <c r="S236" s="347"/>
      <c r="T236" s="347"/>
    </row>
    <row r="237" spans="1:20" x14ac:dyDescent="0.2">
      <c r="A237" s="347"/>
      <c r="B237" s="347"/>
      <c r="C237" s="347"/>
      <c r="D237" s="347"/>
      <c r="E237" s="347"/>
      <c r="F237" s="347"/>
      <c r="G237" s="347"/>
      <c r="H237" s="347"/>
      <c r="I237" s="347"/>
      <c r="J237" s="347"/>
      <c r="K237" s="347"/>
      <c r="L237" s="347"/>
      <c r="M237" s="347"/>
      <c r="N237" s="347"/>
      <c r="O237" s="347"/>
      <c r="P237" s="347"/>
      <c r="Q237" s="347"/>
      <c r="R237" s="347"/>
      <c r="S237" s="347"/>
      <c r="T237" s="347"/>
    </row>
    <row r="238" spans="1:20" x14ac:dyDescent="0.2">
      <c r="A238" s="347"/>
      <c r="B238" s="347"/>
      <c r="C238" s="347"/>
      <c r="D238" s="347"/>
      <c r="E238" s="347"/>
      <c r="F238" s="347"/>
      <c r="G238" s="347"/>
      <c r="H238" s="347"/>
      <c r="I238" s="347"/>
      <c r="J238" s="347"/>
      <c r="K238" s="347"/>
      <c r="L238" s="347"/>
      <c r="M238" s="347"/>
      <c r="N238" s="347"/>
      <c r="O238" s="347"/>
      <c r="P238" s="347"/>
      <c r="Q238" s="347"/>
      <c r="R238" s="347"/>
      <c r="S238" s="347"/>
      <c r="T238" s="347"/>
    </row>
    <row r="239" spans="1:20" x14ac:dyDescent="0.2">
      <c r="A239" s="347"/>
      <c r="B239" s="347"/>
      <c r="C239" s="347"/>
      <c r="D239" s="347"/>
      <c r="E239" s="347"/>
      <c r="F239" s="347"/>
      <c r="G239" s="347"/>
      <c r="H239" s="347"/>
      <c r="I239" s="347"/>
      <c r="J239" s="347"/>
      <c r="K239" s="347"/>
      <c r="L239" s="347"/>
      <c r="M239" s="347"/>
      <c r="N239" s="347"/>
      <c r="O239" s="347"/>
      <c r="P239" s="347"/>
      <c r="Q239" s="347"/>
      <c r="R239" s="347"/>
      <c r="S239" s="347"/>
      <c r="T239" s="347"/>
    </row>
    <row r="240" spans="1:20" x14ac:dyDescent="0.2">
      <c r="A240" s="347"/>
      <c r="B240" s="347"/>
      <c r="C240" s="347"/>
      <c r="D240" s="347"/>
      <c r="E240" s="347"/>
      <c r="F240" s="347"/>
      <c r="G240" s="347"/>
      <c r="H240" s="347"/>
      <c r="I240" s="347"/>
      <c r="J240" s="347"/>
      <c r="K240" s="347"/>
      <c r="L240" s="347"/>
      <c r="M240" s="347"/>
      <c r="N240" s="347"/>
      <c r="O240" s="347"/>
      <c r="P240" s="347"/>
      <c r="Q240" s="347"/>
      <c r="R240" s="347"/>
      <c r="S240" s="347"/>
      <c r="T240" s="347"/>
    </row>
    <row r="241" spans="1:20" x14ac:dyDescent="0.2">
      <c r="A241" s="347"/>
      <c r="B241" s="347"/>
      <c r="C241" s="347"/>
      <c r="D241" s="347"/>
      <c r="E241" s="347"/>
      <c r="F241" s="347"/>
      <c r="G241" s="347"/>
      <c r="H241" s="347"/>
      <c r="I241" s="347"/>
      <c r="J241" s="347"/>
      <c r="K241" s="347"/>
      <c r="L241" s="347"/>
      <c r="M241" s="347"/>
      <c r="N241" s="347"/>
      <c r="O241" s="347"/>
      <c r="P241" s="347"/>
      <c r="Q241" s="347"/>
      <c r="R241" s="347"/>
      <c r="S241" s="347"/>
      <c r="T241" s="347"/>
    </row>
    <row r="242" spans="1:20" x14ac:dyDescent="0.2">
      <c r="A242" s="347"/>
      <c r="B242" s="347"/>
      <c r="C242" s="347"/>
      <c r="D242" s="347"/>
      <c r="E242" s="347"/>
      <c r="F242" s="347"/>
      <c r="G242" s="347"/>
      <c r="H242" s="347"/>
      <c r="I242" s="347"/>
      <c r="J242" s="347"/>
      <c r="K242" s="347"/>
      <c r="L242" s="347"/>
      <c r="M242" s="347"/>
      <c r="N242" s="347"/>
      <c r="O242" s="347"/>
      <c r="P242" s="347"/>
      <c r="Q242" s="347"/>
      <c r="R242" s="347"/>
      <c r="S242" s="347"/>
      <c r="T242" s="347"/>
    </row>
    <row r="243" spans="1:20" x14ac:dyDescent="0.2">
      <c r="A243" s="347"/>
      <c r="B243" s="347"/>
      <c r="C243" s="347"/>
      <c r="D243" s="347"/>
      <c r="E243" s="347"/>
      <c r="F243" s="347"/>
      <c r="G243" s="347"/>
      <c r="H243" s="347"/>
      <c r="I243" s="347"/>
      <c r="J243" s="347"/>
      <c r="K243" s="347"/>
      <c r="L243" s="347"/>
      <c r="M243" s="347"/>
      <c r="N243" s="347"/>
      <c r="O243" s="347"/>
      <c r="P243" s="347"/>
      <c r="Q243" s="347"/>
      <c r="R243" s="347"/>
      <c r="S243" s="347"/>
      <c r="T243" s="347"/>
    </row>
    <row r="244" spans="1:20" x14ac:dyDescent="0.2">
      <c r="A244" s="347"/>
      <c r="B244" s="347"/>
      <c r="C244" s="347"/>
      <c r="D244" s="347"/>
      <c r="E244" s="347"/>
      <c r="F244" s="347"/>
      <c r="G244" s="347"/>
      <c r="H244" s="347"/>
      <c r="I244" s="347"/>
      <c r="J244" s="347"/>
      <c r="K244" s="347"/>
      <c r="L244" s="347"/>
      <c r="M244" s="347"/>
      <c r="N244" s="347"/>
      <c r="O244" s="347"/>
      <c r="P244" s="347"/>
      <c r="Q244" s="347"/>
      <c r="R244" s="347"/>
      <c r="S244" s="347"/>
      <c r="T244" s="347"/>
    </row>
    <row r="245" spans="1:20" x14ac:dyDescent="0.2">
      <c r="A245" s="347"/>
      <c r="B245" s="347"/>
      <c r="C245" s="347"/>
      <c r="D245" s="347"/>
      <c r="E245" s="347"/>
      <c r="F245" s="347"/>
      <c r="G245" s="347"/>
      <c r="H245" s="347"/>
      <c r="I245" s="347"/>
      <c r="J245" s="347"/>
      <c r="K245" s="347"/>
      <c r="L245" s="347"/>
      <c r="M245" s="347"/>
      <c r="N245" s="347"/>
      <c r="O245" s="347"/>
      <c r="P245" s="347"/>
      <c r="Q245" s="347"/>
      <c r="R245" s="347"/>
      <c r="S245" s="347"/>
      <c r="T245" s="347"/>
    </row>
    <row r="246" spans="1:20" x14ac:dyDescent="0.2">
      <c r="A246" s="347"/>
      <c r="B246" s="347"/>
      <c r="C246" s="347"/>
      <c r="D246" s="347"/>
      <c r="E246" s="347"/>
      <c r="F246" s="347"/>
      <c r="G246" s="347"/>
      <c r="H246" s="347"/>
      <c r="I246" s="347"/>
      <c r="J246" s="347"/>
      <c r="K246" s="347"/>
      <c r="L246" s="347"/>
      <c r="M246" s="347"/>
      <c r="N246" s="347"/>
      <c r="O246" s="347"/>
      <c r="P246" s="347"/>
      <c r="Q246" s="347"/>
      <c r="R246" s="347"/>
      <c r="S246" s="347"/>
      <c r="T246" s="347"/>
    </row>
    <row r="247" spans="1:20" x14ac:dyDescent="0.2">
      <c r="A247" s="347"/>
      <c r="B247" s="347"/>
      <c r="C247" s="347"/>
      <c r="D247" s="347"/>
      <c r="E247" s="347"/>
      <c r="F247" s="347"/>
      <c r="G247" s="347"/>
      <c r="H247" s="347"/>
      <c r="I247" s="347"/>
      <c r="J247" s="347"/>
      <c r="K247" s="347"/>
      <c r="L247" s="347"/>
      <c r="M247" s="347"/>
      <c r="N247" s="347"/>
      <c r="O247" s="347"/>
      <c r="P247" s="347"/>
      <c r="Q247" s="347"/>
      <c r="R247" s="347"/>
      <c r="S247" s="347"/>
      <c r="T247" s="347"/>
    </row>
    <row r="248" spans="1:20" x14ac:dyDescent="0.2">
      <c r="A248" s="347"/>
      <c r="B248" s="347"/>
      <c r="C248" s="347"/>
      <c r="D248" s="347"/>
      <c r="E248" s="347"/>
      <c r="F248" s="347"/>
      <c r="G248" s="347"/>
      <c r="H248" s="347"/>
      <c r="I248" s="347"/>
      <c r="J248" s="347"/>
      <c r="K248" s="347"/>
      <c r="L248" s="347"/>
      <c r="M248" s="347"/>
      <c r="N248" s="347"/>
      <c r="O248" s="347"/>
      <c r="P248" s="347"/>
      <c r="Q248" s="347"/>
      <c r="R248" s="347"/>
      <c r="S248" s="347"/>
      <c r="T248" s="347"/>
    </row>
    <row r="249" spans="1:20" x14ac:dyDescent="0.2">
      <c r="A249" s="347"/>
      <c r="B249" s="347"/>
      <c r="C249" s="347"/>
      <c r="D249" s="347"/>
      <c r="E249" s="347"/>
      <c r="F249" s="347"/>
      <c r="G249" s="347"/>
      <c r="H249" s="347"/>
      <c r="I249" s="347"/>
      <c r="J249" s="347"/>
      <c r="K249" s="347"/>
      <c r="L249" s="347"/>
      <c r="M249" s="347"/>
      <c r="N249" s="347"/>
      <c r="O249" s="347"/>
      <c r="P249" s="347"/>
      <c r="Q249" s="347"/>
      <c r="R249" s="347"/>
      <c r="S249" s="347"/>
      <c r="T249" s="347"/>
    </row>
    <row r="250" spans="1:20" x14ac:dyDescent="0.2">
      <c r="A250" s="347"/>
      <c r="B250" s="347"/>
      <c r="C250" s="347"/>
      <c r="D250" s="347"/>
      <c r="E250" s="347"/>
      <c r="F250" s="347"/>
      <c r="G250" s="347"/>
      <c r="H250" s="347"/>
      <c r="I250" s="347"/>
      <c r="J250" s="347"/>
      <c r="K250" s="347"/>
      <c r="L250" s="347"/>
      <c r="M250" s="347"/>
      <c r="N250" s="347"/>
      <c r="O250" s="347"/>
      <c r="P250" s="347"/>
      <c r="Q250" s="347"/>
      <c r="R250" s="347"/>
      <c r="S250" s="347"/>
      <c r="T250" s="347"/>
    </row>
    <row r="251" spans="1:20" x14ac:dyDescent="0.2">
      <c r="A251" s="347"/>
      <c r="B251" s="347"/>
      <c r="C251" s="347"/>
      <c r="D251" s="347"/>
      <c r="E251" s="347"/>
      <c r="F251" s="347"/>
      <c r="G251" s="347"/>
      <c r="H251" s="347"/>
      <c r="I251" s="347"/>
      <c r="J251" s="347"/>
      <c r="K251" s="347"/>
      <c r="L251" s="347"/>
      <c r="M251" s="347"/>
      <c r="N251" s="347"/>
      <c r="O251" s="347"/>
      <c r="P251" s="347"/>
      <c r="Q251" s="347"/>
      <c r="R251" s="347"/>
      <c r="S251" s="347"/>
      <c r="T251" s="347"/>
    </row>
    <row r="252" spans="1:20" x14ac:dyDescent="0.2">
      <c r="A252" s="347"/>
      <c r="B252" s="347"/>
      <c r="C252" s="347"/>
      <c r="D252" s="347"/>
      <c r="E252" s="347"/>
      <c r="F252" s="347"/>
      <c r="G252" s="347"/>
      <c r="H252" s="347"/>
      <c r="I252" s="347"/>
      <c r="J252" s="347"/>
      <c r="K252" s="347"/>
      <c r="L252" s="347"/>
      <c r="M252" s="347"/>
      <c r="N252" s="347"/>
      <c r="O252" s="347"/>
      <c r="P252" s="347"/>
      <c r="Q252" s="347"/>
      <c r="R252" s="347"/>
      <c r="S252" s="347"/>
      <c r="T252" s="347"/>
    </row>
    <row r="253" spans="1:20" x14ac:dyDescent="0.2">
      <c r="A253" s="347"/>
      <c r="B253" s="347"/>
      <c r="C253" s="347"/>
      <c r="D253" s="347"/>
      <c r="E253" s="347"/>
      <c r="F253" s="347"/>
      <c r="G253" s="347"/>
      <c r="H253" s="347"/>
      <c r="I253" s="347"/>
      <c r="J253" s="347"/>
      <c r="K253" s="347"/>
      <c r="L253" s="347"/>
      <c r="M253" s="347"/>
      <c r="N253" s="347"/>
      <c r="O253" s="347"/>
      <c r="P253" s="347"/>
      <c r="Q253" s="347"/>
      <c r="R253" s="347"/>
      <c r="S253" s="347"/>
      <c r="T253" s="347"/>
    </row>
    <row r="254" spans="1:20" x14ac:dyDescent="0.2">
      <c r="A254" s="347"/>
      <c r="B254" s="347"/>
      <c r="C254" s="347"/>
      <c r="D254" s="347"/>
      <c r="E254" s="347"/>
      <c r="F254" s="347"/>
      <c r="G254" s="347"/>
      <c r="H254" s="347"/>
      <c r="I254" s="347"/>
      <c r="J254" s="347"/>
      <c r="K254" s="347"/>
      <c r="L254" s="347"/>
      <c r="M254" s="347"/>
      <c r="N254" s="347"/>
      <c r="O254" s="347"/>
      <c r="P254" s="347"/>
      <c r="Q254" s="347"/>
      <c r="R254" s="347"/>
      <c r="S254" s="347"/>
      <c r="T254" s="347"/>
    </row>
    <row r="255" spans="1:20" x14ac:dyDescent="0.2">
      <c r="A255" s="347"/>
      <c r="B255" s="347"/>
      <c r="C255" s="347"/>
      <c r="D255" s="347"/>
      <c r="E255" s="347"/>
      <c r="F255" s="347"/>
      <c r="G255" s="347"/>
      <c r="H255" s="347"/>
      <c r="I255" s="347"/>
      <c r="J255" s="347"/>
      <c r="K255" s="347"/>
      <c r="L255" s="347"/>
      <c r="M255" s="347"/>
      <c r="N255" s="347"/>
      <c r="O255" s="347"/>
      <c r="P255" s="347"/>
      <c r="Q255" s="347"/>
      <c r="R255" s="347"/>
      <c r="S255" s="347"/>
      <c r="T255" s="347"/>
    </row>
    <row r="256" spans="1:20" x14ac:dyDescent="0.2">
      <c r="A256" s="347"/>
      <c r="B256" s="347"/>
      <c r="C256" s="347"/>
      <c r="D256" s="347"/>
      <c r="E256" s="347"/>
      <c r="F256" s="347"/>
      <c r="G256" s="347"/>
      <c r="H256" s="347"/>
      <c r="I256" s="347"/>
      <c r="J256" s="347"/>
      <c r="K256" s="347"/>
      <c r="L256" s="347"/>
      <c r="M256" s="347"/>
      <c r="N256" s="347"/>
      <c r="O256" s="347"/>
      <c r="P256" s="347"/>
      <c r="Q256" s="347"/>
      <c r="R256" s="347"/>
      <c r="S256" s="347"/>
      <c r="T256" s="347"/>
    </row>
    <row r="257" spans="1:20" x14ac:dyDescent="0.2">
      <c r="A257" s="347"/>
      <c r="B257" s="347"/>
      <c r="C257" s="347"/>
      <c r="D257" s="347"/>
      <c r="E257" s="347"/>
      <c r="F257" s="347"/>
      <c r="G257" s="347"/>
      <c r="H257" s="347"/>
      <c r="I257" s="347"/>
      <c r="J257" s="347"/>
      <c r="K257" s="347"/>
      <c r="L257" s="347"/>
      <c r="M257" s="347"/>
      <c r="N257" s="347"/>
      <c r="O257" s="347"/>
      <c r="P257" s="347"/>
      <c r="Q257" s="347"/>
      <c r="R257" s="347"/>
      <c r="S257" s="347"/>
      <c r="T257" s="347"/>
    </row>
    <row r="258" spans="1:20" x14ac:dyDescent="0.2">
      <c r="A258" s="347"/>
      <c r="B258" s="347"/>
      <c r="C258" s="347"/>
      <c r="D258" s="347"/>
      <c r="E258" s="347"/>
      <c r="F258" s="347"/>
      <c r="G258" s="347"/>
      <c r="H258" s="347"/>
      <c r="I258" s="347"/>
      <c r="J258" s="347"/>
      <c r="K258" s="347"/>
      <c r="L258" s="347"/>
      <c r="M258" s="347"/>
      <c r="N258" s="347"/>
      <c r="O258" s="347"/>
      <c r="P258" s="347"/>
      <c r="Q258" s="347"/>
      <c r="R258" s="347"/>
      <c r="S258" s="347"/>
      <c r="T258" s="347"/>
    </row>
    <row r="259" spans="1:20" x14ac:dyDescent="0.2">
      <c r="A259" s="347"/>
      <c r="B259" s="347"/>
      <c r="C259" s="347"/>
      <c r="D259" s="347"/>
      <c r="E259" s="347"/>
      <c r="F259" s="347"/>
      <c r="G259" s="347"/>
      <c r="H259" s="347"/>
      <c r="I259" s="347"/>
      <c r="J259" s="347"/>
      <c r="K259" s="347"/>
      <c r="L259" s="347"/>
      <c r="M259" s="347"/>
      <c r="N259" s="347"/>
      <c r="O259" s="347"/>
      <c r="P259" s="347"/>
      <c r="Q259" s="347"/>
      <c r="R259" s="347"/>
      <c r="S259" s="347"/>
      <c r="T259" s="347"/>
    </row>
    <row r="260" spans="1:20" x14ac:dyDescent="0.2">
      <c r="A260" s="347"/>
      <c r="B260" s="347"/>
      <c r="C260" s="347"/>
      <c r="D260" s="347"/>
      <c r="E260" s="347"/>
      <c r="F260" s="347"/>
      <c r="G260" s="347"/>
      <c r="H260" s="347"/>
      <c r="I260" s="347"/>
      <c r="J260" s="347"/>
      <c r="K260" s="347"/>
      <c r="L260" s="347"/>
      <c r="M260" s="347"/>
      <c r="N260" s="347"/>
      <c r="O260" s="347"/>
      <c r="P260" s="347"/>
      <c r="Q260" s="347"/>
      <c r="R260" s="347"/>
      <c r="S260" s="347"/>
      <c r="T260" s="347"/>
    </row>
    <row r="261" spans="1:20" x14ac:dyDescent="0.2">
      <c r="A261" s="347"/>
      <c r="B261" s="347"/>
      <c r="C261" s="347"/>
      <c r="D261" s="347"/>
      <c r="E261" s="347"/>
      <c r="F261" s="347"/>
      <c r="G261" s="347"/>
      <c r="H261" s="347"/>
      <c r="I261" s="347"/>
      <c r="J261" s="347"/>
      <c r="K261" s="347"/>
      <c r="L261" s="347"/>
      <c r="M261" s="347"/>
      <c r="N261" s="347"/>
      <c r="O261" s="347"/>
      <c r="P261" s="347"/>
      <c r="Q261" s="347"/>
      <c r="R261" s="347"/>
      <c r="S261" s="347"/>
      <c r="T261" s="347"/>
    </row>
    <row r="262" spans="1:20" x14ac:dyDescent="0.2">
      <c r="A262" s="347"/>
      <c r="B262" s="347"/>
      <c r="C262" s="347"/>
      <c r="D262" s="347"/>
      <c r="E262" s="347"/>
      <c r="F262" s="347"/>
      <c r="G262" s="347"/>
      <c r="H262" s="347"/>
      <c r="I262" s="347"/>
      <c r="J262" s="347"/>
      <c r="K262" s="347"/>
      <c r="L262" s="347"/>
      <c r="M262" s="347"/>
      <c r="N262" s="347"/>
      <c r="O262" s="347"/>
      <c r="P262" s="347"/>
      <c r="Q262" s="347"/>
      <c r="R262" s="347"/>
      <c r="S262" s="347"/>
      <c r="T262" s="347"/>
    </row>
    <row r="263" spans="1:20" x14ac:dyDescent="0.2">
      <c r="A263" s="347"/>
      <c r="B263" s="347"/>
      <c r="C263" s="347"/>
      <c r="D263" s="347"/>
      <c r="E263" s="347"/>
      <c r="F263" s="347"/>
      <c r="G263" s="347"/>
      <c r="H263" s="347"/>
      <c r="I263" s="347"/>
      <c r="J263" s="347"/>
      <c r="K263" s="347"/>
      <c r="L263" s="347"/>
      <c r="M263" s="347"/>
      <c r="N263" s="347"/>
      <c r="O263" s="347"/>
      <c r="P263" s="347"/>
      <c r="Q263" s="347"/>
      <c r="R263" s="347"/>
      <c r="S263" s="347"/>
      <c r="T263" s="347"/>
    </row>
    <row r="264" spans="1:20" x14ac:dyDescent="0.2">
      <c r="A264" s="347"/>
      <c r="B264" s="347"/>
      <c r="C264" s="347"/>
      <c r="D264" s="347"/>
      <c r="E264" s="347"/>
      <c r="F264" s="347"/>
      <c r="G264" s="347"/>
      <c r="H264" s="347"/>
      <c r="I264" s="347"/>
      <c r="J264" s="347"/>
      <c r="K264" s="347"/>
      <c r="L264" s="347"/>
      <c r="M264" s="347"/>
      <c r="N264" s="347"/>
      <c r="O264" s="347"/>
      <c r="P264" s="347"/>
      <c r="Q264" s="347"/>
      <c r="R264" s="347"/>
      <c r="S264" s="347"/>
      <c r="T264" s="347"/>
    </row>
    <row r="265" spans="1:20" x14ac:dyDescent="0.2">
      <c r="A265" s="347"/>
      <c r="B265" s="347"/>
      <c r="C265" s="347"/>
      <c r="D265" s="347"/>
      <c r="E265" s="347"/>
      <c r="F265" s="347"/>
      <c r="G265" s="347"/>
      <c r="H265" s="347"/>
      <c r="I265" s="347"/>
      <c r="J265" s="347"/>
      <c r="K265" s="347"/>
      <c r="L265" s="347"/>
      <c r="M265" s="347"/>
      <c r="N265" s="347"/>
      <c r="O265" s="347"/>
      <c r="P265" s="347"/>
      <c r="Q265" s="347"/>
      <c r="R265" s="347"/>
      <c r="S265" s="347"/>
      <c r="T265" s="347"/>
    </row>
    <row r="266" spans="1:20" x14ac:dyDescent="0.2">
      <c r="A266" s="347"/>
      <c r="B266" s="347"/>
      <c r="C266" s="347"/>
      <c r="D266" s="347"/>
      <c r="E266" s="347"/>
      <c r="F266" s="347"/>
      <c r="G266" s="347"/>
      <c r="H266" s="347"/>
      <c r="I266" s="347"/>
      <c r="J266" s="347"/>
      <c r="K266" s="347"/>
      <c r="L266" s="347"/>
      <c r="M266" s="347"/>
      <c r="N266" s="347"/>
      <c r="O266" s="347"/>
      <c r="P266" s="347"/>
      <c r="Q266" s="347"/>
      <c r="R266" s="347"/>
      <c r="S266" s="347"/>
      <c r="T266" s="347"/>
    </row>
    <row r="267" spans="1:20" x14ac:dyDescent="0.2">
      <c r="A267" s="347"/>
      <c r="B267" s="347"/>
      <c r="C267" s="347"/>
      <c r="D267" s="347"/>
      <c r="E267" s="347"/>
      <c r="F267" s="347"/>
      <c r="G267" s="347"/>
      <c r="H267" s="347"/>
      <c r="I267" s="347"/>
      <c r="J267" s="347"/>
      <c r="K267" s="347"/>
      <c r="L267" s="347"/>
      <c r="M267" s="347"/>
      <c r="N267" s="347"/>
      <c r="O267" s="347"/>
      <c r="P267" s="347"/>
      <c r="Q267" s="347"/>
      <c r="R267" s="347"/>
      <c r="S267" s="347"/>
      <c r="T267" s="347"/>
    </row>
    <row r="268" spans="1:20" x14ac:dyDescent="0.2">
      <c r="A268" s="347"/>
      <c r="B268" s="347"/>
      <c r="C268" s="347"/>
      <c r="D268" s="347"/>
      <c r="E268" s="347"/>
      <c r="F268" s="347"/>
      <c r="G268" s="347"/>
      <c r="H268" s="347"/>
      <c r="I268" s="347"/>
      <c r="J268" s="347"/>
      <c r="K268" s="347"/>
      <c r="L268" s="347"/>
      <c r="M268" s="347"/>
      <c r="N268" s="347"/>
      <c r="O268" s="347"/>
      <c r="P268" s="347"/>
      <c r="Q268" s="347"/>
      <c r="R268" s="347"/>
      <c r="S268" s="347"/>
      <c r="T268" s="347"/>
    </row>
    <row r="269" spans="1:20" x14ac:dyDescent="0.2">
      <c r="A269" s="347"/>
      <c r="B269" s="347"/>
      <c r="C269" s="347"/>
      <c r="D269" s="347"/>
      <c r="E269" s="347"/>
      <c r="F269" s="347"/>
      <c r="G269" s="347"/>
      <c r="H269" s="347"/>
      <c r="I269" s="347"/>
      <c r="J269" s="347"/>
      <c r="K269" s="347"/>
      <c r="L269" s="347"/>
      <c r="M269" s="347"/>
      <c r="N269" s="347"/>
      <c r="O269" s="347"/>
      <c r="P269" s="347"/>
      <c r="Q269" s="347"/>
      <c r="R269" s="347"/>
      <c r="S269" s="347"/>
      <c r="T269" s="347"/>
    </row>
    <row r="270" spans="1:20" x14ac:dyDescent="0.2">
      <c r="A270" s="347"/>
      <c r="B270" s="347"/>
      <c r="C270" s="347"/>
      <c r="D270" s="347"/>
      <c r="E270" s="347"/>
      <c r="F270" s="347"/>
      <c r="G270" s="347"/>
      <c r="H270" s="347"/>
      <c r="I270" s="347"/>
      <c r="J270" s="347"/>
      <c r="K270" s="347"/>
      <c r="L270" s="347"/>
      <c r="M270" s="347"/>
      <c r="N270" s="347"/>
      <c r="O270" s="347"/>
      <c r="P270" s="347"/>
      <c r="Q270" s="347"/>
      <c r="R270" s="347"/>
      <c r="S270" s="347"/>
      <c r="T270" s="347"/>
    </row>
    <row r="271" spans="1:20" x14ac:dyDescent="0.2">
      <c r="A271" s="347"/>
      <c r="B271" s="347"/>
      <c r="C271" s="347"/>
      <c r="D271" s="347"/>
      <c r="E271" s="347"/>
      <c r="F271" s="347"/>
      <c r="G271" s="347"/>
      <c r="H271" s="347"/>
      <c r="I271" s="347"/>
      <c r="J271" s="347"/>
      <c r="K271" s="347"/>
      <c r="L271" s="347"/>
      <c r="M271" s="347"/>
      <c r="N271" s="347"/>
      <c r="O271" s="347"/>
      <c r="P271" s="347"/>
      <c r="Q271" s="347"/>
      <c r="R271" s="347"/>
      <c r="S271" s="347"/>
      <c r="T271" s="347"/>
    </row>
    <row r="272" spans="1:20" x14ac:dyDescent="0.2">
      <c r="A272" s="347"/>
      <c r="B272" s="347"/>
      <c r="C272" s="347"/>
      <c r="D272" s="347"/>
      <c r="E272" s="347"/>
      <c r="F272" s="347"/>
      <c r="G272" s="347"/>
      <c r="H272" s="347"/>
      <c r="I272" s="347"/>
      <c r="J272" s="347"/>
      <c r="K272" s="347"/>
      <c r="L272" s="347"/>
      <c r="M272" s="347"/>
      <c r="N272" s="347"/>
      <c r="O272" s="347"/>
      <c r="P272" s="347"/>
      <c r="Q272" s="347"/>
      <c r="R272" s="347"/>
      <c r="S272" s="347"/>
      <c r="T272" s="347"/>
    </row>
    <row r="273" spans="1:20" x14ac:dyDescent="0.2">
      <c r="A273" s="347"/>
      <c r="B273" s="347"/>
      <c r="C273" s="347"/>
      <c r="D273" s="347"/>
      <c r="E273" s="347"/>
      <c r="F273" s="347"/>
      <c r="G273" s="347"/>
      <c r="H273" s="347"/>
      <c r="I273" s="347"/>
      <c r="J273" s="347"/>
      <c r="K273" s="347"/>
      <c r="L273" s="347"/>
      <c r="M273" s="347"/>
      <c r="N273" s="347"/>
      <c r="O273" s="347"/>
      <c r="P273" s="347"/>
      <c r="Q273" s="347"/>
      <c r="R273" s="347"/>
      <c r="S273" s="347"/>
      <c r="T273" s="347"/>
    </row>
    <row r="274" spans="1:20" x14ac:dyDescent="0.2">
      <c r="A274" s="347"/>
      <c r="B274" s="347"/>
      <c r="C274" s="347"/>
      <c r="D274" s="347"/>
      <c r="E274" s="347"/>
      <c r="F274" s="347"/>
      <c r="G274" s="347"/>
      <c r="H274" s="347"/>
      <c r="I274" s="347"/>
      <c r="J274" s="347"/>
      <c r="K274" s="347"/>
      <c r="L274" s="347"/>
      <c r="M274" s="347"/>
      <c r="N274" s="347"/>
      <c r="O274" s="347"/>
      <c r="P274" s="347"/>
      <c r="Q274" s="347"/>
      <c r="R274" s="347"/>
      <c r="S274" s="347"/>
      <c r="T274" s="347"/>
    </row>
    <row r="275" spans="1:20" x14ac:dyDescent="0.2">
      <c r="A275" s="347"/>
      <c r="B275" s="347"/>
      <c r="C275" s="347"/>
      <c r="D275" s="347"/>
      <c r="E275" s="347"/>
      <c r="F275" s="347"/>
      <c r="G275" s="347"/>
      <c r="H275" s="347"/>
      <c r="I275" s="347"/>
      <c r="J275" s="347"/>
      <c r="K275" s="347"/>
      <c r="L275" s="347"/>
      <c r="M275" s="347"/>
      <c r="N275" s="347"/>
      <c r="O275" s="347"/>
      <c r="P275" s="347"/>
      <c r="Q275" s="347"/>
      <c r="R275" s="347"/>
      <c r="S275" s="347"/>
      <c r="T275" s="347"/>
    </row>
    <row r="276" spans="1:20" x14ac:dyDescent="0.2">
      <c r="A276" s="347"/>
      <c r="B276" s="347"/>
      <c r="C276" s="347"/>
      <c r="D276" s="347"/>
      <c r="E276" s="347"/>
      <c r="F276" s="347"/>
      <c r="G276" s="347"/>
      <c r="H276" s="347"/>
      <c r="I276" s="347"/>
      <c r="J276" s="347"/>
      <c r="K276" s="347"/>
      <c r="L276" s="347"/>
      <c r="M276" s="347"/>
      <c r="N276" s="347"/>
      <c r="O276" s="347"/>
      <c r="P276" s="347"/>
      <c r="Q276" s="347"/>
      <c r="R276" s="347"/>
      <c r="S276" s="347"/>
      <c r="T276" s="347"/>
    </row>
    <row r="277" spans="1:20" x14ac:dyDescent="0.2">
      <c r="A277" s="347"/>
      <c r="B277" s="347"/>
      <c r="C277" s="347"/>
      <c r="D277" s="347"/>
      <c r="E277" s="347"/>
      <c r="F277" s="347"/>
      <c r="G277" s="347"/>
      <c r="H277" s="347"/>
      <c r="I277" s="347"/>
      <c r="J277" s="347"/>
      <c r="K277" s="347"/>
      <c r="L277" s="347"/>
      <c r="M277" s="347"/>
      <c r="N277" s="347"/>
      <c r="O277" s="347"/>
      <c r="P277" s="347"/>
      <c r="Q277" s="347"/>
      <c r="R277" s="347"/>
      <c r="S277" s="347"/>
      <c r="T277" s="347"/>
    </row>
    <row r="278" spans="1:20" x14ac:dyDescent="0.2">
      <c r="A278" s="347"/>
      <c r="B278" s="347"/>
      <c r="C278" s="347"/>
      <c r="D278" s="347"/>
      <c r="E278" s="347"/>
      <c r="F278" s="347"/>
      <c r="G278" s="347"/>
      <c r="H278" s="347"/>
      <c r="I278" s="347"/>
      <c r="J278" s="347"/>
      <c r="K278" s="347"/>
      <c r="L278" s="347"/>
      <c r="M278" s="347"/>
      <c r="N278" s="347"/>
      <c r="O278" s="347"/>
      <c r="P278" s="347"/>
      <c r="Q278" s="347"/>
      <c r="R278" s="347"/>
      <c r="S278" s="347"/>
      <c r="T278" s="347"/>
    </row>
    <row r="279" spans="1:20" x14ac:dyDescent="0.2">
      <c r="A279" s="347"/>
      <c r="B279" s="347"/>
      <c r="C279" s="347"/>
      <c r="D279" s="347"/>
      <c r="E279" s="347"/>
      <c r="F279" s="347"/>
      <c r="G279" s="347"/>
      <c r="H279" s="347"/>
      <c r="I279" s="347"/>
      <c r="J279" s="347"/>
      <c r="K279" s="347"/>
      <c r="L279" s="347"/>
      <c r="M279" s="347"/>
      <c r="N279" s="347"/>
      <c r="O279" s="347"/>
      <c r="P279" s="347"/>
      <c r="Q279" s="347"/>
      <c r="R279" s="347"/>
      <c r="S279" s="347"/>
      <c r="T279" s="347"/>
    </row>
    <row r="280" spans="1:20" x14ac:dyDescent="0.2">
      <c r="A280" s="347"/>
      <c r="B280" s="347"/>
      <c r="C280" s="347"/>
      <c r="D280" s="347"/>
      <c r="E280" s="347"/>
      <c r="F280" s="347"/>
      <c r="G280" s="347"/>
      <c r="H280" s="347"/>
      <c r="I280" s="347"/>
      <c r="J280" s="347"/>
      <c r="K280" s="347"/>
      <c r="L280" s="347"/>
      <c r="M280" s="347"/>
      <c r="N280" s="347"/>
      <c r="O280" s="347"/>
      <c r="P280" s="347"/>
      <c r="Q280" s="347"/>
      <c r="R280" s="347"/>
      <c r="S280" s="347"/>
      <c r="T280" s="347"/>
    </row>
    <row r="281" spans="1:20" x14ac:dyDescent="0.2">
      <c r="A281" s="347"/>
      <c r="B281" s="347"/>
      <c r="C281" s="347"/>
      <c r="D281" s="347"/>
      <c r="E281" s="347"/>
      <c r="F281" s="347"/>
      <c r="G281" s="347"/>
      <c r="H281" s="347"/>
      <c r="I281" s="347"/>
      <c r="J281" s="347"/>
      <c r="K281" s="347"/>
      <c r="L281" s="347"/>
      <c r="M281" s="347"/>
      <c r="N281" s="347"/>
      <c r="O281" s="347"/>
      <c r="P281" s="347"/>
      <c r="Q281" s="347"/>
      <c r="R281" s="347"/>
      <c r="S281" s="347"/>
      <c r="T281" s="347"/>
    </row>
    <row r="282" spans="1:20" x14ac:dyDescent="0.2">
      <c r="A282" s="347"/>
      <c r="B282" s="347"/>
      <c r="C282" s="347"/>
      <c r="D282" s="347"/>
      <c r="E282" s="347"/>
      <c r="F282" s="347"/>
      <c r="G282" s="347"/>
      <c r="H282" s="347"/>
      <c r="I282" s="347"/>
      <c r="J282" s="347"/>
      <c r="K282" s="347"/>
      <c r="L282" s="347"/>
      <c r="M282" s="347"/>
      <c r="N282" s="347"/>
      <c r="O282" s="347"/>
      <c r="P282" s="347"/>
      <c r="Q282" s="347"/>
      <c r="R282" s="347"/>
      <c r="S282" s="347"/>
      <c r="T282" s="347"/>
    </row>
    <row r="283" spans="1:20" x14ac:dyDescent="0.2">
      <c r="A283" s="347"/>
      <c r="B283" s="347"/>
      <c r="C283" s="347"/>
      <c r="D283" s="347"/>
      <c r="E283" s="347"/>
      <c r="F283" s="347"/>
      <c r="G283" s="347"/>
      <c r="H283" s="347"/>
      <c r="I283" s="347"/>
      <c r="J283" s="347"/>
      <c r="K283" s="347"/>
      <c r="L283" s="347"/>
      <c r="M283" s="347"/>
      <c r="N283" s="347"/>
      <c r="O283" s="347"/>
      <c r="P283" s="347"/>
      <c r="Q283" s="347"/>
      <c r="R283" s="347"/>
      <c r="S283" s="347"/>
      <c r="T283" s="347"/>
    </row>
    <row r="284" spans="1:20" x14ac:dyDescent="0.2">
      <c r="A284" s="347"/>
      <c r="B284" s="347"/>
      <c r="C284" s="347"/>
      <c r="D284" s="347"/>
      <c r="E284" s="347"/>
      <c r="F284" s="347"/>
      <c r="G284" s="347"/>
      <c r="H284" s="347"/>
      <c r="I284" s="347"/>
      <c r="J284" s="347"/>
      <c r="K284" s="347"/>
      <c r="L284" s="347"/>
      <c r="M284" s="347"/>
      <c r="N284" s="347"/>
      <c r="O284" s="347"/>
      <c r="P284" s="347"/>
      <c r="Q284" s="347"/>
      <c r="R284" s="347"/>
      <c r="S284" s="347"/>
      <c r="T284" s="347"/>
    </row>
    <row r="285" spans="1:20" x14ac:dyDescent="0.2">
      <c r="A285" s="347"/>
      <c r="B285" s="347"/>
      <c r="C285" s="347"/>
      <c r="D285" s="347"/>
      <c r="E285" s="347"/>
      <c r="F285" s="347"/>
      <c r="G285" s="347"/>
      <c r="H285" s="347"/>
      <c r="I285" s="347"/>
      <c r="J285" s="347"/>
      <c r="K285" s="347"/>
      <c r="L285" s="347"/>
      <c r="M285" s="347"/>
      <c r="N285" s="347"/>
      <c r="O285" s="347"/>
      <c r="P285" s="347"/>
      <c r="Q285" s="347"/>
      <c r="R285" s="347"/>
      <c r="S285" s="347"/>
      <c r="T285" s="347"/>
    </row>
    <row r="286" spans="1:20" x14ac:dyDescent="0.2">
      <c r="A286" s="347"/>
      <c r="B286" s="347"/>
      <c r="C286" s="347"/>
      <c r="D286" s="347"/>
      <c r="E286" s="347"/>
      <c r="F286" s="347"/>
      <c r="G286" s="347"/>
      <c r="H286" s="347"/>
      <c r="I286" s="347"/>
      <c r="J286" s="347"/>
      <c r="K286" s="347"/>
      <c r="L286" s="347"/>
      <c r="M286" s="347"/>
      <c r="N286" s="347"/>
      <c r="O286" s="347"/>
      <c r="P286" s="347"/>
      <c r="Q286" s="347"/>
      <c r="R286" s="347"/>
      <c r="S286" s="347"/>
      <c r="T286" s="347"/>
    </row>
    <row r="287" spans="1:20" x14ac:dyDescent="0.2">
      <c r="A287" s="347"/>
      <c r="B287" s="347"/>
      <c r="C287" s="347"/>
      <c r="D287" s="347"/>
      <c r="E287" s="347"/>
      <c r="F287" s="347"/>
      <c r="G287" s="347"/>
      <c r="H287" s="347"/>
      <c r="I287" s="347"/>
      <c r="J287" s="347"/>
      <c r="K287" s="347"/>
      <c r="L287" s="347"/>
      <c r="M287" s="347"/>
      <c r="N287" s="347"/>
      <c r="O287" s="347"/>
      <c r="P287" s="347"/>
      <c r="Q287" s="347"/>
      <c r="R287" s="347"/>
      <c r="S287" s="347"/>
      <c r="T287" s="347"/>
    </row>
    <row r="288" spans="1:20" x14ac:dyDescent="0.2">
      <c r="A288" s="347"/>
      <c r="B288" s="347"/>
      <c r="C288" s="347"/>
      <c r="D288" s="347"/>
      <c r="E288" s="347"/>
      <c r="F288" s="347"/>
      <c r="G288" s="347"/>
      <c r="H288" s="347"/>
      <c r="I288" s="347"/>
      <c r="J288" s="347"/>
      <c r="K288" s="347"/>
      <c r="L288" s="347"/>
      <c r="M288" s="347"/>
      <c r="N288" s="347"/>
      <c r="O288" s="347"/>
      <c r="P288" s="347"/>
      <c r="Q288" s="347"/>
      <c r="R288" s="347"/>
      <c r="S288" s="347"/>
      <c r="T288" s="347"/>
    </row>
    <row r="289" spans="1:20" x14ac:dyDescent="0.2">
      <c r="A289" s="347"/>
      <c r="B289" s="347"/>
      <c r="C289" s="347"/>
      <c r="D289" s="347"/>
      <c r="E289" s="347"/>
      <c r="F289" s="347"/>
      <c r="G289" s="347"/>
      <c r="H289" s="347"/>
      <c r="I289" s="347"/>
      <c r="J289" s="347"/>
      <c r="K289" s="347"/>
      <c r="L289" s="347"/>
      <c r="M289" s="347"/>
      <c r="N289" s="347"/>
      <c r="O289" s="347"/>
      <c r="P289" s="347"/>
      <c r="Q289" s="347"/>
      <c r="R289" s="347"/>
      <c r="S289" s="347"/>
      <c r="T289" s="347"/>
    </row>
    <row r="290" spans="1:20" x14ac:dyDescent="0.2">
      <c r="A290" s="347"/>
      <c r="B290" s="347"/>
      <c r="C290" s="347"/>
      <c r="D290" s="347"/>
      <c r="E290" s="347"/>
      <c r="F290" s="347"/>
      <c r="G290" s="347"/>
      <c r="H290" s="347"/>
      <c r="I290" s="347"/>
      <c r="J290" s="347"/>
      <c r="K290" s="347"/>
      <c r="L290" s="347"/>
      <c r="M290" s="347"/>
      <c r="N290" s="347"/>
      <c r="O290" s="347"/>
      <c r="P290" s="347"/>
      <c r="Q290" s="347"/>
      <c r="R290" s="347"/>
      <c r="S290" s="347"/>
      <c r="T290" s="347"/>
    </row>
    <row r="291" spans="1:20" x14ac:dyDescent="0.2">
      <c r="A291" s="347"/>
      <c r="B291" s="347"/>
      <c r="C291" s="347"/>
      <c r="D291" s="347"/>
      <c r="E291" s="347"/>
      <c r="F291" s="347"/>
      <c r="G291" s="347"/>
      <c r="H291" s="347"/>
      <c r="I291" s="347"/>
      <c r="J291" s="347"/>
      <c r="K291" s="347"/>
      <c r="L291" s="347"/>
      <c r="M291" s="347"/>
      <c r="N291" s="347"/>
      <c r="O291" s="347"/>
      <c r="P291" s="347"/>
      <c r="Q291" s="347"/>
      <c r="R291" s="347"/>
      <c r="S291" s="347"/>
      <c r="T291" s="347"/>
    </row>
    <row r="292" spans="1:20" x14ac:dyDescent="0.2">
      <c r="A292" s="347"/>
      <c r="B292" s="347"/>
      <c r="C292" s="347"/>
      <c r="D292" s="347"/>
      <c r="E292" s="347"/>
      <c r="F292" s="347"/>
      <c r="G292" s="347"/>
      <c r="H292" s="347"/>
      <c r="I292" s="347"/>
      <c r="J292" s="347"/>
      <c r="K292" s="347"/>
      <c r="L292" s="347"/>
      <c r="M292" s="347"/>
      <c r="N292" s="347"/>
      <c r="O292" s="347"/>
      <c r="P292" s="347"/>
      <c r="Q292" s="347"/>
      <c r="R292" s="347"/>
      <c r="S292" s="347"/>
      <c r="T292" s="347"/>
    </row>
    <row r="293" spans="1:20" x14ac:dyDescent="0.2">
      <c r="A293" s="347"/>
      <c r="B293" s="347"/>
      <c r="C293" s="347"/>
      <c r="D293" s="347"/>
      <c r="E293" s="347"/>
      <c r="F293" s="347"/>
      <c r="G293" s="347"/>
      <c r="H293" s="347"/>
      <c r="I293" s="347"/>
      <c r="J293" s="347"/>
      <c r="K293" s="347"/>
      <c r="L293" s="347"/>
      <c r="M293" s="347"/>
      <c r="N293" s="347"/>
      <c r="O293" s="347"/>
      <c r="P293" s="347"/>
      <c r="Q293" s="347"/>
      <c r="R293" s="347"/>
      <c r="S293" s="347"/>
      <c r="T293" s="347"/>
    </row>
    <row r="294" spans="1:20" x14ac:dyDescent="0.2">
      <c r="A294" s="347"/>
      <c r="B294" s="347"/>
      <c r="C294" s="347"/>
      <c r="D294" s="347"/>
      <c r="E294" s="347"/>
      <c r="F294" s="347"/>
      <c r="G294" s="347"/>
      <c r="H294" s="347"/>
      <c r="I294" s="347"/>
      <c r="J294" s="347"/>
      <c r="K294" s="347"/>
      <c r="L294" s="347"/>
      <c r="M294" s="347"/>
      <c r="N294" s="347"/>
      <c r="O294" s="347"/>
      <c r="P294" s="347"/>
      <c r="Q294" s="347"/>
      <c r="R294" s="347"/>
      <c r="S294" s="347"/>
      <c r="T294" s="347"/>
    </row>
    <row r="295" spans="1:20" x14ac:dyDescent="0.2">
      <c r="A295" s="347"/>
      <c r="B295" s="347"/>
      <c r="C295" s="347"/>
      <c r="D295" s="347"/>
      <c r="E295" s="347"/>
      <c r="F295" s="347"/>
      <c r="G295" s="347"/>
      <c r="H295" s="347"/>
      <c r="I295" s="347"/>
      <c r="J295" s="347"/>
      <c r="K295" s="347"/>
      <c r="L295" s="347"/>
      <c r="M295" s="347"/>
      <c r="N295" s="347"/>
      <c r="O295" s="347"/>
      <c r="P295" s="347"/>
      <c r="Q295" s="347"/>
      <c r="R295" s="347"/>
      <c r="S295" s="347"/>
      <c r="T295" s="347"/>
    </row>
    <row r="296" spans="1:20" x14ac:dyDescent="0.2">
      <c r="A296" s="347"/>
      <c r="B296" s="347"/>
      <c r="C296" s="347"/>
      <c r="D296" s="347"/>
      <c r="E296" s="347"/>
      <c r="F296" s="347"/>
      <c r="G296" s="347"/>
      <c r="H296" s="347"/>
      <c r="I296" s="347"/>
      <c r="J296" s="347"/>
      <c r="K296" s="347"/>
      <c r="L296" s="347"/>
      <c r="M296" s="347"/>
      <c r="N296" s="347"/>
      <c r="O296" s="347"/>
      <c r="P296" s="347"/>
      <c r="Q296" s="347"/>
      <c r="R296" s="347"/>
      <c r="S296" s="347"/>
      <c r="T296" s="347"/>
    </row>
    <row r="297" spans="1:20" x14ac:dyDescent="0.2">
      <c r="A297" s="347"/>
      <c r="B297" s="347"/>
      <c r="C297" s="347"/>
      <c r="D297" s="347"/>
      <c r="E297" s="347"/>
      <c r="F297" s="347"/>
      <c r="G297" s="347"/>
      <c r="H297" s="347"/>
      <c r="I297" s="347"/>
      <c r="J297" s="347"/>
      <c r="K297" s="347"/>
      <c r="L297" s="347"/>
      <c r="M297" s="347"/>
      <c r="N297" s="347"/>
      <c r="O297" s="347"/>
      <c r="P297" s="347"/>
      <c r="Q297" s="347"/>
      <c r="R297" s="347"/>
      <c r="S297" s="347"/>
      <c r="T297" s="347"/>
    </row>
    <row r="298" spans="1:20" x14ac:dyDescent="0.2">
      <c r="A298" s="347"/>
      <c r="B298" s="347"/>
      <c r="C298" s="347"/>
      <c r="D298" s="347"/>
      <c r="E298" s="347"/>
      <c r="F298" s="347"/>
      <c r="G298" s="347"/>
      <c r="H298" s="347"/>
      <c r="I298" s="347"/>
      <c r="J298" s="347"/>
      <c r="K298" s="347"/>
      <c r="L298" s="347"/>
      <c r="M298" s="347"/>
      <c r="N298" s="347"/>
      <c r="O298" s="347"/>
      <c r="P298" s="347"/>
      <c r="Q298" s="347"/>
      <c r="R298" s="347"/>
      <c r="S298" s="347"/>
      <c r="T298" s="347"/>
    </row>
    <row r="299" spans="1:20" x14ac:dyDescent="0.2">
      <c r="A299" s="347"/>
      <c r="B299" s="347"/>
      <c r="C299" s="347"/>
      <c r="D299" s="347"/>
      <c r="E299" s="347"/>
      <c r="F299" s="347"/>
      <c r="G299" s="347"/>
      <c r="H299" s="347"/>
      <c r="I299" s="347"/>
      <c r="J299" s="347"/>
      <c r="K299" s="347"/>
      <c r="L299" s="347"/>
      <c r="M299" s="347"/>
      <c r="N299" s="347"/>
      <c r="O299" s="347"/>
      <c r="P299" s="347"/>
      <c r="Q299" s="347"/>
      <c r="R299" s="347"/>
      <c r="S299" s="347"/>
      <c r="T299" s="347"/>
    </row>
    <row r="300" spans="1:20" x14ac:dyDescent="0.2">
      <c r="A300" s="347"/>
      <c r="B300" s="347"/>
      <c r="C300" s="347"/>
      <c r="D300" s="347"/>
      <c r="E300" s="347"/>
      <c r="F300" s="347"/>
      <c r="G300" s="347"/>
      <c r="H300" s="347"/>
      <c r="I300" s="347"/>
      <c r="J300" s="347"/>
      <c r="K300" s="347"/>
      <c r="L300" s="347"/>
      <c r="M300" s="347"/>
      <c r="N300" s="347"/>
      <c r="O300" s="347"/>
      <c r="P300" s="347"/>
      <c r="Q300" s="347"/>
      <c r="R300" s="347"/>
      <c r="S300" s="347"/>
      <c r="T300" s="347"/>
    </row>
  </sheetData>
  <sheetProtection sheet="1" objects="1" scenarios="1"/>
  <mergeCells count="10">
    <mergeCell ref="BZ4:CE4"/>
    <mergeCell ref="A4:AC4"/>
    <mergeCell ref="AD4:BA4"/>
    <mergeCell ref="BB4:BY4"/>
    <mergeCell ref="A1:D3"/>
    <mergeCell ref="E1:BP1"/>
    <mergeCell ref="BQ1:BY2"/>
    <mergeCell ref="E2:BP2"/>
    <mergeCell ref="E3:BP3"/>
    <mergeCell ref="BQ3:BY3"/>
  </mergeCells>
  <dataValidations count="45">
    <dataValidation type="list" errorStyle="warning" allowBlank="1" showInputMessage="1" showErrorMessage="1" errorTitle="Actividad Principal" error="Registrar Actividad Principal?" sqref="I6:I37 I39:I42">
      <formula1>"Inactivar"</formula1>
    </dataValidation>
    <dataValidation type="list" errorStyle="warning" allowBlank="1" showInputMessage="1" showErrorMessage="1" errorTitle="Actividad Desagregada" error="Registrar Actividad Desagregada?" sqref="J6 J12 J15 J22 J29 J39:J42">
      <formula1>"Inactivar"</formula1>
    </dataValidation>
    <dataValidation type="list" errorStyle="warning" allowBlank="1" showInputMessage="1" showErrorMessage="1" errorTitle="Fuente Financiación" error="Desea Ingresar Nueva Fuente de Financiación?" sqref="R5:AC5">
      <formula1>fuente_financiacion</formula1>
    </dataValidation>
    <dataValidation type="list" errorStyle="warning" allowBlank="1" showInputMessage="1" showErrorMessage="1" errorTitle="Línea de Gestión PND" error="Desea Ingresar Nueva Línea de Gestión PND?" sqref="L6:L42">
      <formula1>proceso</formula1>
    </dataValidation>
    <dataValidation type="list" errorStyle="warning" allowBlank="1" showInputMessage="1" showErrorMessage="1" errorTitle="Objetivo Sectorial" error="Desea Ingresar Nuevo Objetivo Sectorial?" sqref="G6:G42">
      <formula1>obj_sec</formula1>
    </dataValidation>
    <dataValidation type="list" errorStyle="warning" allowBlank="1" showInputMessage="1" showErrorMessage="1" errorTitle="Estrategia Sectorial" error="Desea Ingresar Nueva Estrategia Sectorial?" sqref="H6:H42">
      <formula1>est_sec</formula1>
    </dataValidation>
    <dataValidation type="list" errorStyle="warning" allowBlank="1" showInputMessage="1" showErrorMessage="1" errorTitle="Línea de Gestión PND" error="Desea Ingresar Nueva Línea de Gestión PND?" sqref="K6:K42">
      <formula1>linea_gestion</formula1>
    </dataValidation>
    <dataValidation type="list" allowBlank="1" showInputMessage="1" showErrorMessage="1" errorTitle="Dato Inválido" error="Debe Registrar un Valor Entre 1 y 3" sqref="M6:M42">
      <formula1>peso</formula1>
    </dataValidation>
    <dataValidation type="list" errorStyle="warning" allowBlank="1" showInputMessage="1" showErrorMessage="1" errorTitle="Unidad de Medida" error="Desea Ingresar Nueva Unidad de Medida?" sqref="P6:P42">
      <formula1>unidad_medida</formula1>
    </dataValidation>
    <dataValidation type="decimal" allowBlank="1" showInputMessage="1" showErrorMessage="1" errorTitle="Dato Inválido" error="Debe Registrar Valores Enteros y/o con Valores Decimales" sqref="AC6:AC42 N6:N42 AS6:AS42">
      <formula1>0</formula1>
      <formula2>9.99999999999999E+24</formula2>
    </dataValidation>
    <dataValidation type="list" errorStyle="warning" allowBlank="1" showInputMessage="1" showErrorMessage="1" errorTitle="Compromiso PND" error="Desea Ingresar Nuevo Compromiso PND?" sqref="AD6:AD42">
      <formula1>compromiso_PND</formula1>
    </dataValidation>
    <dataValidation type="list" errorStyle="warning" allowBlank="1" showInputMessage="1" showErrorMessage="1" errorTitle="Articulado PND" error="Desea Ingresar Nuevo Articulado PND?" sqref="AE6:AE42">
      <formula1>"No Aplica"</formula1>
    </dataValidation>
    <dataValidation type="list" errorStyle="warning" allowBlank="1" showInputMessage="1" showErrorMessage="1" errorTitle="Meta Sinergia Nacional" error="Desea Ingresar Nueva Meta Sinergia Nacional?" sqref="AF6:AF42">
      <formula1>meta_sinergia_nal</formula1>
    </dataValidation>
    <dataValidation type="list" errorStyle="warning" allowBlank="1" showInputMessage="1" showErrorMessage="1" errorTitle="Meta Sinergia Regional" error="Desea Ingresar Nueva Meta Sinergia Regional?" sqref="AG6:AG42">
      <formula1>meta_sinergia_regional</formula1>
    </dataValidation>
    <dataValidation type="list" errorStyle="warning" allowBlank="1" showInputMessage="1" showErrorMessage="1" errorTitle="Meta Grupo Étnico" error="Desea Ingresar Nueva Meta Grupo Étnico?" sqref="AH6:AH42">
      <formula1>meta_grupo_etnico</formula1>
    </dataValidation>
    <dataValidation type="list" errorStyle="warning" allowBlank="1" showInputMessage="1" showErrorMessage="1" errorTitle="Tablero Control Ministro" error="Desea Ingresar Nueva Meta Control Ministro?" sqref="AI6:AI42">
      <formula1>tablero_ministro</formula1>
    </dataValidation>
    <dataValidation type="list" errorStyle="warning" allowBlank="1" showInputMessage="1" showErrorMessage="1" errorTitle="Política Ambiental" error="Desea Ingresar Nueva Política Ambiental?" sqref="AJ6:AJ42">
      <formula1>politica_ambiental</formula1>
    </dataValidation>
    <dataValidation type="list" errorStyle="warning" allowBlank="1" showInputMessage="1" showErrorMessage="1" errorTitle="Acuerdos Internacionales" error="Desea Ingresar Nuevo Compromiso Acuerdo Internacional?" sqref="AL6:AL42">
      <formula1>"No Aplica"</formula1>
    </dataValidation>
    <dataValidation type="list" allowBlank="1" showInputMessage="1" showErrorMessage="1" errorTitle="Dato Inválido" error="Debe Seleccionar Si Aplica o No Aplica?" sqref="AM6:AN42">
      <formula1>"Si Aplica,No Aplica"</formula1>
    </dataValidation>
    <dataValidation type="list" errorStyle="warning" allowBlank="1" showInputMessage="1" showErrorMessage="1" errorTitle="Grupo Étnico" error="Desea Ingresar Nuevo Grupo Étnico?" sqref="AO6:AO42">
      <formula1>grupo_etnico</formula1>
    </dataValidation>
    <dataValidation type="list" errorStyle="warning" allowBlank="1" showInputMessage="1" showErrorMessage="1" errorTitle="Fuente Compromiso Étnico" error="Desea Ingresar Nueva Fuente Compromiso Étnico?" sqref="AP6:AP42">
      <formula1>compromiso_etnico</formula1>
    </dataValidation>
    <dataValidation type="list" errorStyle="warning" allowBlank="1" showInputMessage="1" showErrorMessage="1" errorTitle="Grupo Poblacional" error="Desea Ingresar Nuevo Grupo Poblacional?" sqref="AQ6:AQ42">
      <formula1>grupo_poblacional</formula1>
    </dataValidation>
    <dataValidation type="list" errorStyle="warning" allowBlank="1" showInputMessage="1" showErrorMessage="1" errorTitle="Género" error="Desea Ingresar Nuevo Género?" sqref="AR6:AR42">
      <formula1>genero</formula1>
    </dataValidation>
    <dataValidation type="list" errorStyle="warning" allowBlank="1" showInputMessage="1" showErrorMessage="1" errorTitle="Región" error="Desea Ingresar Nueva Región?" sqref="AT6:AT42 AU7:AU8 AU22:AW22 AU23:AU26 AU28 AU37 AU39:AU40 AW7:AW8 AW23:AW26 AW28 AW37 AW39:AW40">
      <formula1>region</formula1>
    </dataValidation>
    <dataValidation type="list" errorStyle="warning" allowBlank="1" showInputMessage="1" showErrorMessage="1" errorTitle="Departamento" error="Desea Ingresar Nuevo Departamento?" sqref="AU6 AU9:AU21 AU27 AU29:AU36 AU38 AU41:AU42 AW6 AW9:AW21 AW27 AW29:AW36 AW38">
      <formula1>departamento</formula1>
    </dataValidation>
    <dataValidation type="list" errorStyle="warning" allowBlank="1" showInputMessage="1" showErrorMessage="1" errorTitle="Municipio" error="Desea Ingresar Nuevo Municipio?" sqref="AW41:AW42">
      <formula1>municipio</formula1>
    </dataValidation>
    <dataValidation type="list" errorStyle="warning" allowBlank="1" showInputMessage="1" showErrorMessage="1" errorTitle="Clasificación de Desempeño" error="Desea Ingresar Nueva Clasificación de Desempeño y Calidad?" sqref="AY6:AY42">
      <formula1>clasificacion_desempeño</formula1>
    </dataValidation>
    <dataValidation type="list" errorStyle="warning" allowBlank="1" showInputMessage="1" showErrorMessage="1" errorTitle="Meta Indicador de Resultado" error="Desea Ingresar Nueva Meta Indicador de Resultado?" sqref="AZ6:AZ42">
      <formula1>"No Aplica"</formula1>
    </dataValidation>
    <dataValidation type="list" errorStyle="warning" allowBlank="1" showInputMessage="1" showErrorMessage="1" errorTitle="Líder Responsable" error="Desea Ingresar Nuevo Líder Responsable?" sqref="BA6:BA42">
      <formula1>lider</formula1>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B6:BB42 BD25 BF25 BH25 BJ25 BL25 BN25 BP25 BR25 BT25 BV25 BX25">
      <formula1>10</formula1>
      <formula2>1000</formula2>
    </dataValidation>
    <dataValidation type="decimal" allowBlank="1" showInputMessage="1" showErrorMessage="1" errorTitle="Dato Inválido" error="Debe Registrar Valores Enteros y/o con Valores Decimales (Mayor a 0 e Inferior o Igual a 100)" sqref="BC6:BC42 BG39:BG42 BL11 BI39:BI42 BP28 BY39:BY42 BK39:BK42 BQ39:BQ42 BO39:BO42 BU39:BU42 BW39:BW42 BS39:BS42 BM39:BM42 BM6:BM37 BS6:BS37 BW6:BW37 BU6:BU37 BO6:BO37 BQ6:BQ37 BK6:BK37 BY6:BY37 BI6:BI37 BG6:BG37 BE6:BE37 BE39:BE42">
      <formula1>1</formula1>
      <formula2>100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D6:BD24 BH13 BD26:BD37 BD39:BD42">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X36 BH7 BR10 BL10 BF6:BF10 BF12 BF14:BF24 BH36:BH37 BJ36:BJ37 BL36:BL37 BN36:BN37 BP36 BR36 BT36 BV36 BF26:BF37 BF39:BF42">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R26:BR27 BJ26:BJ27 BL26:BL27 BN26:BN27 BP26:BP27 BX26 BH14:BH24 BT26 BV26 BH6 BF13 BH8:BH12 BH26:BH35 BH39:BH42">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J6:BJ24 BJ28:BJ35 BJ39:BJ42">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L12:BL24 BL6:BL7 BL9 BF11 BL28:BL35 BL39:BL42">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R8 BL8 BN6:BN24 BN28:BN35 BN39:BN42">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P6:BP24 BR28 BP29:BP35 BP37 BP39:BP42">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R11:BR24 BR6:BR7 BR9 BR29:BR35 BR37 BR39:BR42">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T6:BT24 BT27:BT35 BT37 BT39:BT42">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BV6:BV24 BX8 BV27:BV35 BV37 BV39:BV42">
      <formula1>10</formula1>
      <formula2>1000</formula2>
    </dataValidation>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BX9:BX24 BX6:BX7 BX27:BX35 BX37 BX39:BX42">
      <formula1>10</formula1>
      <formula2>1000</formula2>
    </dataValidation>
    <dataValidation type="textLength" showInputMessage="1" showErrorMessage="1" error="El largo de texto no corresponde a lo definido (10 a 1000 caracteres)" prompt="Registra mínimo 10 y máximo 1000 caracteres" sqref="CB5:CB300 CE5:CE300">
      <formula1>10</formula1>
      <formula2>1000</formula2>
    </dataValidation>
    <dataValidation type="decimal" showInputMessage="1" showErrorMessage="1" error="Se debe ingresar números entre 0 y 100" prompt="Ingrese números entre 0 y 100" sqref="CA6:CA300 CD6:CD300">
      <formula1>0</formula1>
      <formula2>100</formula2>
    </dataValidation>
    <dataValidation type="decimal" operator="greaterThan" showInputMessage="1" showErrorMessage="1" error="Sólo puede ingresar números mayores a 0" prompt="Ingrese un números" sqref="BZ6:BZ300 CC6:CC300">
      <formula1>0</formula1>
    </dataValidation>
  </dataValidation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FF00"/>
  </sheetPr>
  <dimension ref="A1:A5"/>
  <sheetViews>
    <sheetView workbookViewId="0">
      <selection activeCell="K24" sqref="K24"/>
    </sheetView>
  </sheetViews>
  <sheetFormatPr baseColWidth="10" defaultColWidth="11" defaultRowHeight="15" x14ac:dyDescent="0.25"/>
  <cols>
    <col min="1" max="1" width="47.42578125" style="6" bestFit="1" customWidth="1"/>
    <col min="2" max="16384" width="11" style="6"/>
  </cols>
  <sheetData>
    <row r="1" spans="1:1" x14ac:dyDescent="0.25">
      <c r="A1" s="1" t="s">
        <v>1847</v>
      </c>
    </row>
    <row r="2" spans="1:1" x14ac:dyDescent="0.25">
      <c r="A2" s="4" t="s">
        <v>19</v>
      </c>
    </row>
    <row r="3" spans="1:1" x14ac:dyDescent="0.25">
      <c r="A3" s="4" t="s">
        <v>20</v>
      </c>
    </row>
    <row r="4" spans="1:1" x14ac:dyDescent="0.25">
      <c r="A4" s="4" t="s">
        <v>21</v>
      </c>
    </row>
    <row r="5" spans="1:1" x14ac:dyDescent="0.25">
      <c r="A5" s="4" t="s">
        <v>262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sheetPr>
  <dimension ref="A1:A8"/>
  <sheetViews>
    <sheetView workbookViewId="0">
      <selection activeCell="A10" sqref="A10"/>
    </sheetView>
  </sheetViews>
  <sheetFormatPr baseColWidth="10" defaultColWidth="11" defaultRowHeight="15" x14ac:dyDescent="0.25"/>
  <cols>
    <col min="1" max="1" width="49" style="6" bestFit="1" customWidth="1"/>
    <col min="2" max="16384" width="11" style="6"/>
  </cols>
  <sheetData>
    <row r="1" spans="1:1" x14ac:dyDescent="0.25">
      <c r="A1" s="1" t="s">
        <v>1858</v>
      </c>
    </row>
    <row r="2" spans="1:1" x14ac:dyDescent="0.25">
      <c r="A2" s="4" t="s">
        <v>1381</v>
      </c>
    </row>
    <row r="3" spans="1:1" x14ac:dyDescent="0.25">
      <c r="A3" s="4" t="s">
        <v>15</v>
      </c>
    </row>
    <row r="4" spans="1:1" x14ac:dyDescent="0.25">
      <c r="A4" s="4" t="s">
        <v>16</v>
      </c>
    </row>
    <row r="5" spans="1:1" ht="30" x14ac:dyDescent="0.25">
      <c r="A5" s="28" t="s">
        <v>1382</v>
      </c>
    </row>
    <row r="6" spans="1:1" x14ac:dyDescent="0.25">
      <c r="A6" s="4" t="s">
        <v>18</v>
      </c>
    </row>
    <row r="7" spans="1:1" x14ac:dyDescent="0.25">
      <c r="A7" s="4" t="s">
        <v>17</v>
      </c>
    </row>
    <row r="8" spans="1:1" x14ac:dyDescent="0.25">
      <c r="A8" s="4" t="s">
        <v>2034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FF00"/>
  </sheetPr>
  <dimension ref="A1:B6"/>
  <sheetViews>
    <sheetView workbookViewId="0">
      <selection activeCell="A10" sqref="A10"/>
    </sheetView>
  </sheetViews>
  <sheetFormatPr baseColWidth="10" defaultColWidth="11" defaultRowHeight="15" x14ac:dyDescent="0.25"/>
  <cols>
    <col min="1" max="1" width="49" style="5" bestFit="1" customWidth="1"/>
    <col min="2" max="2" width="30.42578125" style="5" customWidth="1"/>
    <col min="3" max="16384" width="11" style="6"/>
  </cols>
  <sheetData>
    <row r="1" spans="1:2" x14ac:dyDescent="0.25">
      <c r="A1" s="1" t="s">
        <v>1847</v>
      </c>
      <c r="B1" s="28" t="s">
        <v>1</v>
      </c>
    </row>
    <row r="2" spans="1:2" ht="30" x14ac:dyDescent="0.25">
      <c r="A2" s="28" t="s">
        <v>1450</v>
      </c>
      <c r="B2" s="28"/>
    </row>
    <row r="3" spans="1:2" ht="45" x14ac:dyDescent="0.25">
      <c r="A3" s="28" t="s">
        <v>1447</v>
      </c>
      <c r="B3" s="28"/>
    </row>
    <row r="4" spans="1:2" ht="45" x14ac:dyDescent="0.25">
      <c r="A4" s="28" t="s">
        <v>1448</v>
      </c>
      <c r="B4" s="28"/>
    </row>
    <row r="5" spans="1:2" ht="75" x14ac:dyDescent="0.25">
      <c r="A5" s="28" t="s">
        <v>1449</v>
      </c>
      <c r="B5" s="28"/>
    </row>
    <row r="6" spans="1:2" x14ac:dyDescent="0.25">
      <c r="A6" s="28" t="s">
        <v>3057</v>
      </c>
      <c r="B6" s="2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FF00"/>
  </sheetPr>
  <dimension ref="A1:A14"/>
  <sheetViews>
    <sheetView topLeftCell="A10" workbookViewId="0">
      <selection activeCell="A10" sqref="A10"/>
    </sheetView>
  </sheetViews>
  <sheetFormatPr baseColWidth="10" defaultColWidth="11" defaultRowHeight="15" x14ac:dyDescent="0.25"/>
  <cols>
    <col min="1" max="1" width="49" style="6" bestFit="1" customWidth="1"/>
    <col min="2" max="16384" width="11" style="6"/>
  </cols>
  <sheetData>
    <row r="1" spans="1:1" x14ac:dyDescent="0.25">
      <c r="A1" s="1" t="s">
        <v>1862</v>
      </c>
    </row>
    <row r="2" spans="1:1" ht="30" x14ac:dyDescent="0.25">
      <c r="A2" s="52" t="s">
        <v>1451</v>
      </c>
    </row>
    <row r="3" spans="1:1" ht="45" x14ac:dyDescent="0.25">
      <c r="A3" s="52" t="s">
        <v>1452</v>
      </c>
    </row>
    <row r="4" spans="1:1" ht="30" x14ac:dyDescent="0.25">
      <c r="A4" s="52" t="s">
        <v>1453</v>
      </c>
    </row>
    <row r="5" spans="1:1" ht="30" x14ac:dyDescent="0.25">
      <c r="A5" s="52" t="s">
        <v>1454</v>
      </c>
    </row>
    <row r="6" spans="1:1" ht="60" x14ac:dyDescent="0.25">
      <c r="A6" s="52" t="s">
        <v>1455</v>
      </c>
    </row>
    <row r="7" spans="1:1" ht="45" x14ac:dyDescent="0.25">
      <c r="A7" s="52" t="s">
        <v>1456</v>
      </c>
    </row>
    <row r="8" spans="1:1" ht="60" x14ac:dyDescent="0.25">
      <c r="A8" s="52" t="s">
        <v>1457</v>
      </c>
    </row>
    <row r="9" spans="1:1" ht="30" x14ac:dyDescent="0.25">
      <c r="A9" s="52" t="s">
        <v>1458</v>
      </c>
    </row>
    <row r="10" spans="1:1" ht="30" x14ac:dyDescent="0.25">
      <c r="A10" s="52" t="s">
        <v>1459</v>
      </c>
    </row>
    <row r="11" spans="1:1" ht="45" x14ac:dyDescent="0.25">
      <c r="A11" s="52" t="s">
        <v>1460</v>
      </c>
    </row>
    <row r="12" spans="1:1" x14ac:dyDescent="0.25">
      <c r="A12" s="52" t="s">
        <v>1461</v>
      </c>
    </row>
    <row r="13" spans="1:1" x14ac:dyDescent="0.25">
      <c r="A13" s="52" t="s">
        <v>1462</v>
      </c>
    </row>
    <row r="14" spans="1:1" x14ac:dyDescent="0.25">
      <c r="A14" s="52" t="s">
        <v>3058</v>
      </c>
    </row>
  </sheetData>
  <pageMargins left="0.7" right="0.7" top="0.75" bottom="0.75" header="0.3" footer="0.3"/>
  <pageSetup paperSize="5" orientation="portrait"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00"/>
  </sheetPr>
  <dimension ref="A1:D60"/>
  <sheetViews>
    <sheetView topLeftCell="A49" zoomScale="90" zoomScaleNormal="90" workbookViewId="0">
      <selection activeCell="A10" sqref="A10"/>
    </sheetView>
  </sheetViews>
  <sheetFormatPr baseColWidth="10" defaultColWidth="11" defaultRowHeight="15" x14ac:dyDescent="0.25"/>
  <cols>
    <col min="1" max="1" width="48.7109375" style="6" customWidth="1"/>
    <col min="2" max="2" width="28.85546875" style="6" customWidth="1"/>
    <col min="3" max="3" width="11" style="6"/>
    <col min="4" max="4" width="11.42578125" style="26" customWidth="1"/>
    <col min="5" max="16384" width="11" style="6"/>
  </cols>
  <sheetData>
    <row r="1" spans="1:1" x14ac:dyDescent="0.25">
      <c r="A1" s="1" t="s">
        <v>1863</v>
      </c>
    </row>
    <row r="2" spans="1:1" x14ac:dyDescent="0.25">
      <c r="A2" s="25" t="s">
        <v>1834</v>
      </c>
    </row>
    <row r="3" spans="1:1" x14ac:dyDescent="0.25">
      <c r="A3" s="27" t="s">
        <v>1429</v>
      </c>
    </row>
    <row r="4" spans="1:1" ht="30" x14ac:dyDescent="0.25">
      <c r="A4" s="27" t="s">
        <v>1428</v>
      </c>
    </row>
    <row r="5" spans="1:1" x14ac:dyDescent="0.25">
      <c r="A5" s="27" t="s">
        <v>1427</v>
      </c>
    </row>
    <row r="6" spans="1:1" ht="45" x14ac:dyDescent="0.25">
      <c r="A6" s="27" t="s">
        <v>1426</v>
      </c>
    </row>
    <row r="7" spans="1:1" ht="30" x14ac:dyDescent="0.25">
      <c r="A7" s="27" t="s">
        <v>1425</v>
      </c>
    </row>
    <row r="8" spans="1:1" x14ac:dyDescent="0.25">
      <c r="A8" s="27" t="s">
        <v>1424</v>
      </c>
    </row>
    <row r="9" spans="1:1" x14ac:dyDescent="0.25">
      <c r="A9" s="27" t="s">
        <v>1423</v>
      </c>
    </row>
    <row r="10" spans="1:1" x14ac:dyDescent="0.25">
      <c r="A10" s="27" t="s">
        <v>1422</v>
      </c>
    </row>
    <row r="11" spans="1:1" x14ac:dyDescent="0.25">
      <c r="A11" s="27" t="s">
        <v>1421</v>
      </c>
    </row>
    <row r="12" spans="1:1" x14ac:dyDescent="0.25">
      <c r="A12" s="27" t="s">
        <v>1420</v>
      </c>
    </row>
    <row r="13" spans="1:1" ht="30" x14ac:dyDescent="0.25">
      <c r="A13" s="27" t="s">
        <v>1419</v>
      </c>
    </row>
    <row r="14" spans="1:1" ht="45" x14ac:dyDescent="0.25">
      <c r="A14" s="27" t="s">
        <v>1418</v>
      </c>
    </row>
    <row r="15" spans="1:1" ht="30" x14ac:dyDescent="0.25">
      <c r="A15" s="27" t="s">
        <v>1417</v>
      </c>
    </row>
    <row r="16" spans="1:1" x14ac:dyDescent="0.25">
      <c r="A16" s="27" t="s">
        <v>1416</v>
      </c>
    </row>
    <row r="17" spans="1:2" x14ac:dyDescent="0.25">
      <c r="A17" s="28" t="s">
        <v>25</v>
      </c>
    </row>
    <row r="18" spans="1:2" ht="30" x14ac:dyDescent="0.25">
      <c r="A18" s="28" t="s">
        <v>31</v>
      </c>
      <c r="B18" s="5"/>
    </row>
    <row r="19" spans="1:2" x14ac:dyDescent="0.25">
      <c r="A19" s="28" t="s">
        <v>44</v>
      </c>
      <c r="B19" s="5"/>
    </row>
    <row r="20" spans="1:2" x14ac:dyDescent="0.25">
      <c r="A20" s="28" t="s">
        <v>46</v>
      </c>
    </row>
    <row r="21" spans="1:2" ht="30" x14ac:dyDescent="0.25">
      <c r="A21" s="28" t="s">
        <v>42</v>
      </c>
    </row>
    <row r="22" spans="1:2" ht="45" x14ac:dyDescent="0.25">
      <c r="A22" s="28" t="s">
        <v>1407</v>
      </c>
    </row>
    <row r="23" spans="1:2" ht="30" x14ac:dyDescent="0.25">
      <c r="A23" s="28" t="s">
        <v>48</v>
      </c>
    </row>
    <row r="24" spans="1:2" ht="30" x14ac:dyDescent="0.25">
      <c r="A24" s="28" t="s">
        <v>28</v>
      </c>
    </row>
    <row r="25" spans="1:2" x14ac:dyDescent="0.25">
      <c r="A25" s="28" t="s">
        <v>1403</v>
      </c>
    </row>
    <row r="26" spans="1:2" x14ac:dyDescent="0.25">
      <c r="A26" s="29" t="s">
        <v>1408</v>
      </c>
    </row>
    <row r="27" spans="1:2" x14ac:dyDescent="0.25">
      <c r="A27" s="29" t="s">
        <v>35</v>
      </c>
    </row>
    <row r="28" spans="1:2" x14ac:dyDescent="0.25">
      <c r="A28" s="28" t="s">
        <v>1405</v>
      </c>
    </row>
    <row r="29" spans="1:2" x14ac:dyDescent="0.25">
      <c r="A29" s="28" t="s">
        <v>27</v>
      </c>
    </row>
    <row r="30" spans="1:2" x14ac:dyDescent="0.25">
      <c r="A30" s="28" t="s">
        <v>36</v>
      </c>
    </row>
    <row r="31" spans="1:2" ht="30" x14ac:dyDescent="0.25">
      <c r="A31" s="28" t="s">
        <v>45</v>
      </c>
    </row>
    <row r="32" spans="1:2" ht="30" x14ac:dyDescent="0.25">
      <c r="A32" s="28" t="s">
        <v>39</v>
      </c>
    </row>
    <row r="33" spans="1:1" x14ac:dyDescent="0.25">
      <c r="A33" s="28" t="s">
        <v>37</v>
      </c>
    </row>
    <row r="34" spans="1:1" ht="30" x14ac:dyDescent="0.25">
      <c r="A34" s="28" t="s">
        <v>41</v>
      </c>
    </row>
    <row r="35" spans="1:1" x14ac:dyDescent="0.25">
      <c r="A35" s="28" t="s">
        <v>32</v>
      </c>
    </row>
    <row r="36" spans="1:1" x14ac:dyDescent="0.25">
      <c r="A36" s="28" t="s">
        <v>1404</v>
      </c>
    </row>
    <row r="37" spans="1:1" x14ac:dyDescent="0.25">
      <c r="A37" s="28" t="s">
        <v>43</v>
      </c>
    </row>
    <row r="38" spans="1:1" ht="30" x14ac:dyDescent="0.25">
      <c r="A38" s="28" t="s">
        <v>29</v>
      </c>
    </row>
    <row r="39" spans="1:1" ht="30" x14ac:dyDescent="0.25">
      <c r="A39" s="28" t="s">
        <v>33</v>
      </c>
    </row>
    <row r="40" spans="1:1" x14ac:dyDescent="0.25">
      <c r="A40" s="28" t="s">
        <v>1398</v>
      </c>
    </row>
    <row r="41" spans="1:1" x14ac:dyDescent="0.25">
      <c r="A41" s="28" t="s">
        <v>26</v>
      </c>
    </row>
    <row r="42" spans="1:1" x14ac:dyDescent="0.25">
      <c r="A42" s="28" t="s">
        <v>38</v>
      </c>
    </row>
    <row r="43" spans="1:1" ht="30" x14ac:dyDescent="0.25">
      <c r="A43" s="28" t="s">
        <v>30</v>
      </c>
    </row>
    <row r="44" spans="1:1" x14ac:dyDescent="0.25">
      <c r="A44" s="28" t="s">
        <v>1400</v>
      </c>
    </row>
    <row r="45" spans="1:1" ht="30" x14ac:dyDescent="0.25">
      <c r="A45" s="28" t="s">
        <v>1402</v>
      </c>
    </row>
    <row r="46" spans="1:1" ht="30" x14ac:dyDescent="0.25">
      <c r="A46" s="28" t="s">
        <v>47</v>
      </c>
    </row>
    <row r="47" spans="1:1" x14ac:dyDescent="0.25">
      <c r="A47" s="28" t="s">
        <v>1399</v>
      </c>
    </row>
    <row r="48" spans="1:1" x14ac:dyDescent="0.25">
      <c r="A48" s="28" t="s">
        <v>1406</v>
      </c>
    </row>
    <row r="49" spans="1:1" x14ac:dyDescent="0.25">
      <c r="A49" s="27" t="s">
        <v>1415</v>
      </c>
    </row>
    <row r="50" spans="1:1" ht="30" x14ac:dyDescent="0.25">
      <c r="A50" s="28" t="s">
        <v>34</v>
      </c>
    </row>
    <row r="51" spans="1:1" ht="30" x14ac:dyDescent="0.25">
      <c r="A51" s="28" t="s">
        <v>40</v>
      </c>
    </row>
    <row r="52" spans="1:1" ht="30" x14ac:dyDescent="0.25">
      <c r="A52" s="27" t="s">
        <v>1401</v>
      </c>
    </row>
    <row r="53" spans="1:1" x14ac:dyDescent="0.25">
      <c r="A53" s="27" t="s">
        <v>1414</v>
      </c>
    </row>
    <row r="54" spans="1:1" x14ac:dyDescent="0.25">
      <c r="A54" s="27" t="s">
        <v>1413</v>
      </c>
    </row>
    <row r="55" spans="1:1" x14ac:dyDescent="0.25">
      <c r="A55" s="27" t="s">
        <v>1412</v>
      </c>
    </row>
    <row r="56" spans="1:1" x14ac:dyDescent="0.25">
      <c r="A56" s="27" t="s">
        <v>1411</v>
      </c>
    </row>
    <row r="57" spans="1:1" x14ac:dyDescent="0.25">
      <c r="A57" s="27" t="s">
        <v>1410</v>
      </c>
    </row>
    <row r="58" spans="1:1" x14ac:dyDescent="0.25">
      <c r="A58" s="27" t="s">
        <v>1409</v>
      </c>
    </row>
    <row r="59" spans="1:1" x14ac:dyDescent="0.25">
      <c r="A59" s="27" t="s">
        <v>1843</v>
      </c>
    </row>
    <row r="60" spans="1:1" x14ac:dyDescent="0.25">
      <c r="A60" s="27" t="s">
        <v>3058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FF00"/>
  </sheetPr>
  <dimension ref="A1:A18"/>
  <sheetViews>
    <sheetView workbookViewId="0">
      <selection activeCell="A10" sqref="A10"/>
    </sheetView>
  </sheetViews>
  <sheetFormatPr baseColWidth="10" defaultColWidth="15.7109375" defaultRowHeight="16.5" customHeight="1" x14ac:dyDescent="0.25"/>
  <cols>
    <col min="1" max="1" width="76.42578125" bestFit="1" customWidth="1"/>
  </cols>
  <sheetData>
    <row r="1" spans="1:1" ht="16.5" customHeight="1" x14ac:dyDescent="0.25">
      <c r="A1" s="44" t="s">
        <v>1864</v>
      </c>
    </row>
    <row r="2" spans="1:1" ht="16.5" customHeight="1" x14ac:dyDescent="0.25">
      <c r="A2" s="45" t="s">
        <v>1943</v>
      </c>
    </row>
    <row r="3" spans="1:1" ht="16.5" customHeight="1" x14ac:dyDescent="0.25">
      <c r="A3" s="45" t="s">
        <v>1944</v>
      </c>
    </row>
    <row r="4" spans="1:1" ht="16.5" customHeight="1" x14ac:dyDescent="0.25">
      <c r="A4" s="45" t="s">
        <v>1945</v>
      </c>
    </row>
    <row r="5" spans="1:1" ht="16.5" customHeight="1" x14ac:dyDescent="0.25">
      <c r="A5" s="45" t="s">
        <v>193</v>
      </c>
    </row>
    <row r="6" spans="1:1" ht="16.5" customHeight="1" x14ac:dyDescent="0.25">
      <c r="A6" s="45" t="s">
        <v>1946</v>
      </c>
    </row>
    <row r="7" spans="1:1" ht="16.5" customHeight="1" x14ac:dyDescent="0.25">
      <c r="A7" s="45" t="s">
        <v>3060</v>
      </c>
    </row>
    <row r="8" spans="1:1" ht="16.5" customHeight="1" x14ac:dyDescent="0.25">
      <c r="A8" s="45" t="s">
        <v>1947</v>
      </c>
    </row>
    <row r="9" spans="1:1" ht="16.5" customHeight="1" x14ac:dyDescent="0.25">
      <c r="A9" s="45" t="s">
        <v>1948</v>
      </c>
    </row>
    <row r="10" spans="1:1" ht="16.5" customHeight="1" x14ac:dyDescent="0.25">
      <c r="A10" s="45" t="s">
        <v>194</v>
      </c>
    </row>
    <row r="11" spans="1:1" ht="16.5" customHeight="1" x14ac:dyDescent="0.25">
      <c r="A11" s="45" t="s">
        <v>1949</v>
      </c>
    </row>
    <row r="12" spans="1:1" ht="16.5" customHeight="1" x14ac:dyDescent="0.25">
      <c r="A12" s="45" t="s">
        <v>1950</v>
      </c>
    </row>
    <row r="13" spans="1:1" ht="16.5" customHeight="1" x14ac:dyDescent="0.25">
      <c r="A13" s="45" t="s">
        <v>1951</v>
      </c>
    </row>
    <row r="14" spans="1:1" ht="16.5" customHeight="1" x14ac:dyDescent="0.25">
      <c r="A14" s="45" t="s">
        <v>1952</v>
      </c>
    </row>
    <row r="15" spans="1:1" ht="16.5" customHeight="1" x14ac:dyDescent="0.25">
      <c r="A15" s="45" t="s">
        <v>1953</v>
      </c>
    </row>
    <row r="16" spans="1:1" ht="16.5" customHeight="1" x14ac:dyDescent="0.25">
      <c r="A16" s="45" t="s">
        <v>1954</v>
      </c>
    </row>
    <row r="17" spans="1:1" ht="16.5" customHeight="1" x14ac:dyDescent="0.25">
      <c r="A17" s="45" t="s">
        <v>1955</v>
      </c>
    </row>
    <row r="18" spans="1:1" ht="16.5" customHeight="1" x14ac:dyDescent="0.25">
      <c r="A18" s="45" t="s">
        <v>262</v>
      </c>
    </row>
  </sheetData>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FF00"/>
  </sheetPr>
  <dimension ref="A1:B4"/>
  <sheetViews>
    <sheetView workbookViewId="0">
      <selection activeCell="A10" sqref="A10"/>
    </sheetView>
  </sheetViews>
  <sheetFormatPr baseColWidth="10" defaultColWidth="11" defaultRowHeight="15" x14ac:dyDescent="0.25"/>
  <cols>
    <col min="1" max="1" width="5.28515625" style="6" bestFit="1" customWidth="1"/>
    <col min="2" max="2" width="42.42578125" style="5" customWidth="1"/>
    <col min="3" max="16384" width="11" style="6"/>
  </cols>
  <sheetData>
    <row r="1" spans="1:2" x14ac:dyDescent="0.25">
      <c r="A1" s="1" t="s">
        <v>49</v>
      </c>
      <c r="B1" s="1" t="s">
        <v>1842</v>
      </c>
    </row>
    <row r="2" spans="1:2" ht="60" x14ac:dyDescent="0.25">
      <c r="A2" s="30">
        <v>1</v>
      </c>
      <c r="B2" s="31" t="s">
        <v>1839</v>
      </c>
    </row>
    <row r="3" spans="1:2" ht="75" x14ac:dyDescent="0.25">
      <c r="A3" s="30">
        <v>2</v>
      </c>
      <c r="B3" s="31" t="s">
        <v>1840</v>
      </c>
    </row>
    <row r="4" spans="1:2" ht="90" x14ac:dyDescent="0.25">
      <c r="A4" s="25">
        <v>3</v>
      </c>
      <c r="B4" s="31" t="s">
        <v>1841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tabColor rgb="FFFFFF00"/>
  </sheetPr>
  <dimension ref="A1:A8"/>
  <sheetViews>
    <sheetView zoomScale="85" zoomScaleNormal="85" workbookViewId="0">
      <selection activeCell="A10" sqref="A10"/>
    </sheetView>
  </sheetViews>
  <sheetFormatPr baseColWidth="10" defaultColWidth="11" defaultRowHeight="15" x14ac:dyDescent="0.25"/>
  <cols>
    <col min="1" max="1" width="31.140625" style="6" customWidth="1"/>
    <col min="2" max="16384" width="11" style="6"/>
  </cols>
  <sheetData>
    <row r="1" spans="1:1" x14ac:dyDescent="0.25">
      <c r="A1" s="49" t="s">
        <v>1923</v>
      </c>
    </row>
    <row r="2" spans="1:1" ht="18.75" x14ac:dyDescent="0.25">
      <c r="A2" s="50" t="s">
        <v>1372</v>
      </c>
    </row>
    <row r="3" spans="1:1" ht="18.75" x14ac:dyDescent="0.3">
      <c r="A3" s="51" t="s">
        <v>1846</v>
      </c>
    </row>
    <row r="4" spans="1:1" ht="18.75" x14ac:dyDescent="0.3">
      <c r="A4" s="51" t="s">
        <v>1373</v>
      </c>
    </row>
    <row r="5" spans="1:1" ht="18.75" x14ac:dyDescent="0.3">
      <c r="A5" s="51" t="s">
        <v>1374</v>
      </c>
    </row>
    <row r="6" spans="1:1" x14ac:dyDescent="0.25">
      <c r="A6" s="32"/>
    </row>
    <row r="7" spans="1:1" x14ac:dyDescent="0.25">
      <c r="A7" s="32"/>
    </row>
    <row r="8" spans="1:1" x14ac:dyDescent="0.25">
      <c r="A8" s="3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tabColor rgb="FFFFFF00"/>
  </sheetPr>
  <dimension ref="A1:B19"/>
  <sheetViews>
    <sheetView zoomScale="85" zoomScaleNormal="85" workbookViewId="0">
      <selection activeCell="D10" sqref="D10"/>
    </sheetView>
  </sheetViews>
  <sheetFormatPr baseColWidth="10" defaultColWidth="11" defaultRowHeight="15" x14ac:dyDescent="0.25"/>
  <cols>
    <col min="1" max="1" width="69.28515625" style="7" customWidth="1"/>
    <col min="2" max="2" width="23.28515625" style="6" customWidth="1"/>
    <col min="3" max="16384" width="11" style="6"/>
  </cols>
  <sheetData>
    <row r="1" spans="1:2" ht="18.75" x14ac:dyDescent="0.25">
      <c r="A1" s="47" t="s">
        <v>1924</v>
      </c>
    </row>
    <row r="2" spans="1:2" ht="34.5" customHeight="1" x14ac:dyDescent="0.25">
      <c r="A2" s="52" t="s">
        <v>4244</v>
      </c>
      <c r="B2" s="504" t="s">
        <v>3050</v>
      </c>
    </row>
    <row r="3" spans="1:2" ht="30.75" customHeight="1" x14ac:dyDescent="0.25">
      <c r="A3" s="505" t="s">
        <v>2971</v>
      </c>
      <c r="B3" s="504" t="s">
        <v>4229</v>
      </c>
    </row>
    <row r="4" spans="1:2" ht="35.25" customHeight="1" x14ac:dyDescent="0.25">
      <c r="A4" s="505" t="s">
        <v>2972</v>
      </c>
      <c r="B4" s="504" t="s">
        <v>4229</v>
      </c>
    </row>
    <row r="5" spans="1:2" ht="31.5" customHeight="1" x14ac:dyDescent="0.25">
      <c r="A5" s="505" t="s">
        <v>2973</v>
      </c>
      <c r="B5" s="504" t="s">
        <v>4230</v>
      </c>
    </row>
    <row r="6" spans="1:2" ht="30" x14ac:dyDescent="0.25">
      <c r="A6" s="505" t="s">
        <v>4240</v>
      </c>
      <c r="B6" s="504" t="s">
        <v>4231</v>
      </c>
    </row>
    <row r="7" spans="1:2" ht="48" customHeight="1" x14ac:dyDescent="0.25">
      <c r="A7" s="505" t="s">
        <v>4245</v>
      </c>
      <c r="B7" s="504" t="s">
        <v>4239</v>
      </c>
    </row>
    <row r="8" spans="1:2" ht="45" x14ac:dyDescent="0.25">
      <c r="A8" s="505" t="s">
        <v>2975</v>
      </c>
      <c r="B8" s="504" t="s">
        <v>4232</v>
      </c>
    </row>
    <row r="9" spans="1:2" ht="30" x14ac:dyDescent="0.25">
      <c r="A9" s="505" t="s">
        <v>4241</v>
      </c>
      <c r="B9" s="504" t="s">
        <v>2374</v>
      </c>
    </row>
    <row r="10" spans="1:2" ht="45.75" customHeight="1" x14ac:dyDescent="0.25">
      <c r="A10" s="505" t="s">
        <v>2977</v>
      </c>
      <c r="B10" s="504" t="s">
        <v>4233</v>
      </c>
    </row>
    <row r="11" spans="1:2" ht="50.25" customHeight="1" x14ac:dyDescent="0.25">
      <c r="A11" s="505" t="s">
        <v>4242</v>
      </c>
      <c r="B11" s="504" t="s">
        <v>4234</v>
      </c>
    </row>
    <row r="12" spans="1:2" ht="37.5" customHeight="1" x14ac:dyDescent="0.25">
      <c r="A12" s="505" t="s">
        <v>2979</v>
      </c>
      <c r="B12" s="504" t="s">
        <v>3071</v>
      </c>
    </row>
    <row r="13" spans="1:2" ht="53.25" customHeight="1" x14ac:dyDescent="0.25">
      <c r="A13" s="505" t="s">
        <v>2980</v>
      </c>
      <c r="B13" s="504" t="s">
        <v>3072</v>
      </c>
    </row>
    <row r="14" spans="1:2" ht="51" customHeight="1" x14ac:dyDescent="0.25">
      <c r="A14" s="506" t="s">
        <v>4243</v>
      </c>
      <c r="B14" s="504" t="s">
        <v>4235</v>
      </c>
    </row>
    <row r="15" spans="1:2" ht="36" customHeight="1" x14ac:dyDescent="0.25">
      <c r="A15" s="507" t="s">
        <v>4246</v>
      </c>
      <c r="B15" s="504" t="s">
        <v>4236</v>
      </c>
    </row>
    <row r="16" spans="1:2" ht="32.25" customHeight="1" x14ac:dyDescent="0.25">
      <c r="A16" s="505" t="s">
        <v>2983</v>
      </c>
      <c r="B16" s="504" t="s">
        <v>4237</v>
      </c>
    </row>
    <row r="17" spans="1:2" ht="47.25" customHeight="1" x14ac:dyDescent="0.25">
      <c r="A17" s="505" t="s">
        <v>2984</v>
      </c>
      <c r="B17" s="504" t="s">
        <v>4238</v>
      </c>
    </row>
    <row r="18" spans="1:2" ht="30" customHeight="1" x14ac:dyDescent="0.25">
      <c r="A18" s="507" t="s">
        <v>4247</v>
      </c>
      <c r="B18" s="504" t="s">
        <v>2900</v>
      </c>
    </row>
    <row r="19" spans="1:2" ht="51" customHeight="1" x14ac:dyDescent="0.25">
      <c r="A19" s="48"/>
    </row>
  </sheetData>
  <pageMargins left="0.7" right="0.7" top="0.75" bottom="0.75" header="0.3" footer="0.3"/>
  <pageSetup paperSize="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2:C17"/>
  <sheetViews>
    <sheetView workbookViewId="0">
      <selection activeCell="E5" sqref="E5"/>
    </sheetView>
  </sheetViews>
  <sheetFormatPr baseColWidth="10" defaultRowHeight="15" x14ac:dyDescent="0.25"/>
  <cols>
    <col min="1" max="1" width="30.28515625" customWidth="1"/>
  </cols>
  <sheetData>
    <row r="2" spans="1:3" x14ac:dyDescent="0.25">
      <c r="A2" t="s">
        <v>4159</v>
      </c>
      <c r="B2" t="s">
        <v>4160</v>
      </c>
      <c r="C2" s="228">
        <v>21</v>
      </c>
    </row>
    <row r="3" spans="1:3" x14ac:dyDescent="0.25">
      <c r="A3" t="s">
        <v>4161</v>
      </c>
      <c r="B3" t="s">
        <v>4160</v>
      </c>
      <c r="C3" s="229">
        <v>21</v>
      </c>
    </row>
    <row r="4" spans="1:3" x14ac:dyDescent="0.25">
      <c r="A4" t="s">
        <v>4162</v>
      </c>
      <c r="B4" t="s">
        <v>4163</v>
      </c>
      <c r="C4" s="229">
        <v>18</v>
      </c>
    </row>
    <row r="5" spans="1:3" x14ac:dyDescent="0.25">
      <c r="A5" t="s">
        <v>4164</v>
      </c>
      <c r="B5" t="s">
        <v>4163</v>
      </c>
      <c r="C5" s="229">
        <v>18</v>
      </c>
    </row>
    <row r="6" spans="1:3" x14ac:dyDescent="0.25">
      <c r="A6" t="s">
        <v>4165</v>
      </c>
      <c r="B6" t="s">
        <v>4163</v>
      </c>
      <c r="C6" s="229">
        <v>18</v>
      </c>
    </row>
    <row r="7" spans="1:3" x14ac:dyDescent="0.25">
      <c r="A7" t="s">
        <v>4166</v>
      </c>
      <c r="B7" t="s">
        <v>4167</v>
      </c>
      <c r="C7" s="229">
        <v>19</v>
      </c>
    </row>
    <row r="8" spans="1:3" x14ac:dyDescent="0.25">
      <c r="A8" t="s">
        <v>4168</v>
      </c>
      <c r="B8" t="s">
        <v>4167</v>
      </c>
      <c r="C8" s="229">
        <v>19</v>
      </c>
    </row>
    <row r="9" spans="1:3" x14ac:dyDescent="0.25">
      <c r="A9" t="s">
        <v>4169</v>
      </c>
      <c r="B9" t="s">
        <v>4163</v>
      </c>
      <c r="C9" s="229">
        <v>18</v>
      </c>
    </row>
    <row r="10" spans="1:3" x14ac:dyDescent="0.25">
      <c r="A10" t="s">
        <v>4170</v>
      </c>
      <c r="B10" t="s">
        <v>4171</v>
      </c>
      <c r="C10" s="229">
        <v>20</v>
      </c>
    </row>
    <row r="11" spans="1:3" x14ac:dyDescent="0.25">
      <c r="A11" t="s">
        <v>4172</v>
      </c>
      <c r="B11" t="s">
        <v>4163</v>
      </c>
      <c r="C11" s="229">
        <v>18</v>
      </c>
    </row>
    <row r="12" spans="1:3" x14ac:dyDescent="0.25">
      <c r="A12" t="s">
        <v>4173</v>
      </c>
      <c r="B12" t="s">
        <v>4163</v>
      </c>
      <c r="C12" s="229">
        <v>18</v>
      </c>
    </row>
    <row r="13" spans="1:3" x14ac:dyDescent="0.25">
      <c r="A13" t="s">
        <v>4174</v>
      </c>
      <c r="B13" t="s">
        <v>4167</v>
      </c>
      <c r="C13" s="229">
        <v>19</v>
      </c>
    </row>
    <row r="14" spans="1:3" x14ac:dyDescent="0.25">
      <c r="A14" t="s">
        <v>4175</v>
      </c>
      <c r="B14" t="s">
        <v>4163</v>
      </c>
      <c r="C14" s="229">
        <v>18</v>
      </c>
    </row>
    <row r="15" spans="1:3" x14ac:dyDescent="0.25">
      <c r="A15" t="s">
        <v>4176</v>
      </c>
      <c r="B15" t="s">
        <v>4163</v>
      </c>
      <c r="C15" s="229">
        <v>18</v>
      </c>
    </row>
    <row r="16" spans="1:3" x14ac:dyDescent="0.25">
      <c r="A16" t="s">
        <v>4177</v>
      </c>
      <c r="B16" t="s">
        <v>4167</v>
      </c>
      <c r="C16" s="229">
        <v>19</v>
      </c>
    </row>
    <row r="17" spans="1:3" x14ac:dyDescent="0.25">
      <c r="A17" t="s">
        <v>4178</v>
      </c>
      <c r="B17" t="s">
        <v>4163</v>
      </c>
      <c r="C17" s="229">
        <v>18</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3366FF"/>
  </sheetPr>
  <dimension ref="A1:CE300"/>
  <sheetViews>
    <sheetView topLeftCell="BR1" zoomScale="73" zoomScaleNormal="73" workbookViewId="0">
      <selection activeCell="BZ6" sqref="BZ6:BZ300 CC6:CC300"/>
    </sheetView>
  </sheetViews>
  <sheetFormatPr baseColWidth="10" defaultRowHeight="12.75" x14ac:dyDescent="0.2"/>
  <cols>
    <col min="1" max="1" width="20.5703125" style="99" customWidth="1"/>
    <col min="2" max="2" width="11.5703125" style="99" customWidth="1"/>
    <col min="3" max="3" width="16.42578125" style="99" customWidth="1"/>
    <col min="4" max="4" width="17.28515625" style="99" customWidth="1"/>
    <col min="5" max="5" width="15.5703125" style="99" customWidth="1"/>
    <col min="6" max="6" width="21.85546875" style="99" customWidth="1"/>
    <col min="7" max="10" width="39.28515625" style="99" customWidth="1"/>
    <col min="11" max="11" width="24" style="99" customWidth="1"/>
    <col min="12" max="12" width="15.42578125" style="99" customWidth="1"/>
    <col min="13" max="13" width="9.28515625" style="99" customWidth="1"/>
    <col min="14" max="14" width="15.7109375" style="99" customWidth="1"/>
    <col min="15" max="15" width="21" style="99" customWidth="1"/>
    <col min="16" max="16" width="16.140625" style="99" customWidth="1"/>
    <col min="17" max="17" width="23.28515625" style="99" customWidth="1"/>
    <col min="18" max="18" width="37.5703125" style="99" customWidth="1"/>
    <col min="19" max="29" width="39.28515625" style="99" hidden="1" customWidth="1"/>
    <col min="30" max="50" width="11.5703125" style="99" customWidth="1"/>
    <col min="51" max="52" width="11.7109375" style="99" customWidth="1"/>
    <col min="53" max="54" width="11.42578125" style="99" customWidth="1"/>
    <col min="55" max="72" width="11.5703125" style="99" customWidth="1"/>
    <col min="73" max="73" width="12.140625" style="99" customWidth="1"/>
    <col min="74" max="75" width="11.5703125" style="99" customWidth="1"/>
    <col min="76" max="76" width="15.42578125" style="99" customWidth="1"/>
    <col min="77" max="77" width="15.28515625" style="99" customWidth="1"/>
    <col min="78" max="79" width="40.7109375" style="99" customWidth="1"/>
    <col min="80" max="80" width="67.7109375" style="99" customWidth="1"/>
    <col min="81" max="82" width="40.7109375" style="99" customWidth="1"/>
    <col min="83" max="83" width="67.7109375" style="99" customWidth="1"/>
    <col min="84" max="16384" width="11.42578125" style="99"/>
  </cols>
  <sheetData>
    <row r="1" spans="1:83" s="188" customFormat="1" ht="50.1" customHeight="1" x14ac:dyDescent="0.25">
      <c r="A1" s="646"/>
      <c r="B1" s="647"/>
      <c r="C1" s="647"/>
      <c r="D1" s="648"/>
      <c r="E1" s="652" t="s">
        <v>1848</v>
      </c>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3"/>
      <c r="BQ1" s="654"/>
      <c r="BR1" s="655"/>
      <c r="BS1" s="655"/>
      <c r="BT1" s="655"/>
      <c r="BU1" s="655"/>
      <c r="BV1" s="655"/>
      <c r="BW1" s="655"/>
      <c r="BX1" s="655"/>
      <c r="BY1" s="656"/>
    </row>
    <row r="2" spans="1:83" s="188" customFormat="1" ht="50.1" customHeight="1" x14ac:dyDescent="0.25">
      <c r="A2" s="649"/>
      <c r="B2" s="650"/>
      <c r="C2" s="650"/>
      <c r="D2" s="651"/>
      <c r="E2" s="652" t="s">
        <v>1849</v>
      </c>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c r="AO2" s="652"/>
      <c r="AP2" s="652"/>
      <c r="AQ2" s="652"/>
      <c r="AR2" s="652"/>
      <c r="AS2" s="652"/>
      <c r="AT2" s="652"/>
      <c r="AU2" s="652"/>
      <c r="AV2" s="652"/>
      <c r="AW2" s="652"/>
      <c r="AX2" s="652"/>
      <c r="AY2" s="652"/>
      <c r="AZ2" s="652"/>
      <c r="BA2" s="652"/>
      <c r="BB2" s="652"/>
      <c r="BC2" s="652"/>
      <c r="BD2" s="652"/>
      <c r="BE2" s="652"/>
      <c r="BF2" s="652"/>
      <c r="BG2" s="652"/>
      <c r="BH2" s="652"/>
      <c r="BI2" s="652"/>
      <c r="BJ2" s="652"/>
      <c r="BK2" s="652"/>
      <c r="BL2" s="652"/>
      <c r="BM2" s="652"/>
      <c r="BN2" s="652"/>
      <c r="BO2" s="652"/>
      <c r="BP2" s="653"/>
      <c r="BQ2" s="657"/>
      <c r="BR2" s="658"/>
      <c r="BS2" s="658"/>
      <c r="BT2" s="658"/>
      <c r="BU2" s="658"/>
      <c r="BV2" s="658"/>
      <c r="BW2" s="658"/>
      <c r="BX2" s="658"/>
      <c r="BY2" s="659"/>
    </row>
    <row r="3" spans="1:83" s="188" customFormat="1" ht="50.1" customHeight="1" thickBot="1" x14ac:dyDescent="0.3">
      <c r="A3" s="649"/>
      <c r="B3" s="650"/>
      <c r="C3" s="650"/>
      <c r="D3" s="651"/>
      <c r="E3" s="576" t="s">
        <v>1850</v>
      </c>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6"/>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7"/>
      <c r="BQ3" s="660" t="s">
        <v>1851</v>
      </c>
      <c r="BR3" s="661"/>
      <c r="BS3" s="661"/>
      <c r="BT3" s="661"/>
      <c r="BU3" s="661"/>
      <c r="BV3" s="661"/>
      <c r="BW3" s="661"/>
      <c r="BX3" s="661"/>
      <c r="BY3" s="662"/>
    </row>
    <row r="4" spans="1:83" s="188" customFormat="1" ht="50.1" customHeight="1" thickBot="1" x14ac:dyDescent="0.3">
      <c r="A4" s="664" t="s">
        <v>1852</v>
      </c>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t="s">
        <v>1853</v>
      </c>
      <c r="AE4" s="665"/>
      <c r="AF4" s="665"/>
      <c r="AG4" s="665"/>
      <c r="AH4" s="665"/>
      <c r="AI4" s="665"/>
      <c r="AJ4" s="665"/>
      <c r="AK4" s="665"/>
      <c r="AL4" s="665"/>
      <c r="AM4" s="665"/>
      <c r="AN4" s="665"/>
      <c r="AO4" s="665"/>
      <c r="AP4" s="665"/>
      <c r="AQ4" s="665"/>
      <c r="AR4" s="665"/>
      <c r="AS4" s="665"/>
      <c r="AT4" s="665"/>
      <c r="AU4" s="665"/>
      <c r="AV4" s="665"/>
      <c r="AW4" s="665"/>
      <c r="AX4" s="665"/>
      <c r="AY4" s="665"/>
      <c r="AZ4" s="665"/>
      <c r="BA4" s="665"/>
      <c r="BB4" s="665" t="s">
        <v>1942</v>
      </c>
      <c r="BC4" s="665"/>
      <c r="BD4" s="665"/>
      <c r="BE4" s="665"/>
      <c r="BF4" s="665"/>
      <c r="BG4" s="665"/>
      <c r="BH4" s="665"/>
      <c r="BI4" s="665"/>
      <c r="BJ4" s="665"/>
      <c r="BK4" s="665"/>
      <c r="BL4" s="665"/>
      <c r="BM4" s="665"/>
      <c r="BN4" s="665"/>
      <c r="BO4" s="665"/>
      <c r="BP4" s="665"/>
      <c r="BQ4" s="665"/>
      <c r="BR4" s="665"/>
      <c r="BS4" s="665"/>
      <c r="BT4" s="665"/>
      <c r="BU4" s="665"/>
      <c r="BV4" s="665"/>
      <c r="BW4" s="665"/>
      <c r="BX4" s="665"/>
      <c r="BY4" s="666"/>
      <c r="BZ4" s="530" t="s">
        <v>3529</v>
      </c>
      <c r="CA4" s="531"/>
      <c r="CB4" s="531"/>
      <c r="CC4" s="531"/>
      <c r="CD4" s="531"/>
      <c r="CE4" s="532"/>
    </row>
    <row r="5" spans="1:83" s="159" customFormat="1" ht="99" customHeight="1" thickBot="1" x14ac:dyDescent="0.25">
      <c r="A5" s="230" t="s">
        <v>1854</v>
      </c>
      <c r="B5" s="231" t="s">
        <v>1855</v>
      </c>
      <c r="C5" s="232" t="s">
        <v>1856</v>
      </c>
      <c r="D5" s="231" t="s">
        <v>1857</v>
      </c>
      <c r="E5" s="231" t="s">
        <v>1858</v>
      </c>
      <c r="F5" s="232" t="s">
        <v>1859</v>
      </c>
      <c r="G5" s="233" t="s">
        <v>1847</v>
      </c>
      <c r="H5" s="233" t="s">
        <v>1862</v>
      </c>
      <c r="I5" s="233" t="s">
        <v>1860</v>
      </c>
      <c r="J5" s="233" t="s">
        <v>1861</v>
      </c>
      <c r="K5" s="233" t="s">
        <v>1863</v>
      </c>
      <c r="L5" s="233" t="s">
        <v>1864</v>
      </c>
      <c r="M5" s="233" t="s">
        <v>1865</v>
      </c>
      <c r="N5" s="231" t="s">
        <v>1869</v>
      </c>
      <c r="O5" s="231" t="s">
        <v>1866</v>
      </c>
      <c r="P5" s="231" t="s">
        <v>1867</v>
      </c>
      <c r="Q5" s="233" t="s">
        <v>1868</v>
      </c>
      <c r="R5" s="253" t="s">
        <v>2979</v>
      </c>
      <c r="S5" s="73" t="s">
        <v>1925</v>
      </c>
      <c r="T5" s="73" t="s">
        <v>1925</v>
      </c>
      <c r="U5" s="73" t="s">
        <v>1925</v>
      </c>
      <c r="V5" s="73" t="s">
        <v>1925</v>
      </c>
      <c r="W5" s="73" t="s">
        <v>1925</v>
      </c>
      <c r="X5" s="73" t="s">
        <v>1925</v>
      </c>
      <c r="Y5" s="73" t="s">
        <v>1925</v>
      </c>
      <c r="Z5" s="73" t="s">
        <v>1925</v>
      </c>
      <c r="AA5" s="73" t="s">
        <v>1925</v>
      </c>
      <c r="AB5" s="73" t="s">
        <v>1925</v>
      </c>
      <c r="AC5" s="73" t="s">
        <v>1925</v>
      </c>
      <c r="AD5" s="72" t="s">
        <v>1870</v>
      </c>
      <c r="AE5" s="72" t="s">
        <v>1871</v>
      </c>
      <c r="AF5" s="72" t="s">
        <v>1872</v>
      </c>
      <c r="AG5" s="72" t="s">
        <v>1873</v>
      </c>
      <c r="AH5" s="72" t="s">
        <v>1874</v>
      </c>
      <c r="AI5" s="72" t="s">
        <v>1875</v>
      </c>
      <c r="AJ5" s="72" t="s">
        <v>1876</v>
      </c>
      <c r="AK5" s="72" t="s">
        <v>1877</v>
      </c>
      <c r="AL5" s="72" t="s">
        <v>1878</v>
      </c>
      <c r="AM5" s="72" t="s">
        <v>1879</v>
      </c>
      <c r="AN5" s="72" t="s">
        <v>1880</v>
      </c>
      <c r="AO5" s="72" t="s">
        <v>1881</v>
      </c>
      <c r="AP5" s="72" t="s">
        <v>1882</v>
      </c>
      <c r="AQ5" s="72" t="s">
        <v>1883</v>
      </c>
      <c r="AR5" s="72" t="s">
        <v>1884</v>
      </c>
      <c r="AS5" s="72" t="s">
        <v>1885</v>
      </c>
      <c r="AT5" s="72" t="s">
        <v>1886</v>
      </c>
      <c r="AU5" s="72" t="s">
        <v>1887</v>
      </c>
      <c r="AV5" s="72" t="s">
        <v>1888</v>
      </c>
      <c r="AW5" s="72" t="s">
        <v>1889</v>
      </c>
      <c r="AX5" s="72" t="s">
        <v>1890</v>
      </c>
      <c r="AY5" s="156" t="s">
        <v>1891</v>
      </c>
      <c r="AZ5" s="156" t="s">
        <v>1892</v>
      </c>
      <c r="BA5" s="46" t="s">
        <v>1893</v>
      </c>
      <c r="BB5" s="46" t="s">
        <v>1894</v>
      </c>
      <c r="BC5" s="156" t="s">
        <v>1895</v>
      </c>
      <c r="BD5" s="46" t="s">
        <v>1896</v>
      </c>
      <c r="BE5" s="156" t="s">
        <v>1897</v>
      </c>
      <c r="BF5" s="46" t="s">
        <v>1898</v>
      </c>
      <c r="BG5" s="156" t="s">
        <v>1899</v>
      </c>
      <c r="BH5" s="46" t="s">
        <v>1900</v>
      </c>
      <c r="BI5" s="156" t="s">
        <v>1901</v>
      </c>
      <c r="BJ5" s="46" t="s">
        <v>1902</v>
      </c>
      <c r="BK5" s="156" t="s">
        <v>1903</v>
      </c>
      <c r="BL5" s="46" t="s">
        <v>1904</v>
      </c>
      <c r="BM5" s="156" t="s">
        <v>1905</v>
      </c>
      <c r="BN5" s="46" t="s">
        <v>1906</v>
      </c>
      <c r="BO5" s="156" t="s">
        <v>1907</v>
      </c>
      <c r="BP5" s="46" t="s">
        <v>1908</v>
      </c>
      <c r="BQ5" s="156" t="s">
        <v>1909</v>
      </c>
      <c r="BR5" s="46" t="s">
        <v>1910</v>
      </c>
      <c r="BS5" s="156" t="s">
        <v>1911</v>
      </c>
      <c r="BT5" s="46" t="s">
        <v>1912</v>
      </c>
      <c r="BU5" s="156" t="s">
        <v>1913</v>
      </c>
      <c r="BV5" s="46" t="s">
        <v>1914</v>
      </c>
      <c r="BW5" s="156" t="s">
        <v>1915</v>
      </c>
      <c r="BX5" s="46" t="s">
        <v>1916</v>
      </c>
      <c r="BY5" s="175" t="s">
        <v>1917</v>
      </c>
      <c r="BZ5" s="178" t="s">
        <v>3526</v>
      </c>
      <c r="CA5" s="178" t="s">
        <v>3527</v>
      </c>
      <c r="CB5" s="178" t="s">
        <v>3528</v>
      </c>
      <c r="CC5" s="178" t="s">
        <v>3530</v>
      </c>
      <c r="CD5" s="178" t="s">
        <v>3531</v>
      </c>
      <c r="CE5" s="178" t="s">
        <v>3532</v>
      </c>
    </row>
    <row r="6" spans="1:83" ht="84.95" customHeight="1" x14ac:dyDescent="0.2">
      <c r="A6" s="316" t="s">
        <v>0</v>
      </c>
      <c r="B6" s="317">
        <v>2017</v>
      </c>
      <c r="C6" s="317" t="s">
        <v>2</v>
      </c>
      <c r="D6" s="317" t="s">
        <v>20</v>
      </c>
      <c r="E6" s="317" t="s">
        <v>1918</v>
      </c>
      <c r="F6" s="318" t="s">
        <v>2750</v>
      </c>
      <c r="G6" s="241" t="s">
        <v>1447</v>
      </c>
      <c r="H6" s="241" t="s">
        <v>1457</v>
      </c>
      <c r="I6" s="319" t="s">
        <v>2751</v>
      </c>
      <c r="J6" s="241"/>
      <c r="K6" s="241" t="s">
        <v>1400</v>
      </c>
      <c r="L6" s="246" t="s">
        <v>1947</v>
      </c>
      <c r="M6" s="241">
        <v>2</v>
      </c>
      <c r="N6" s="241">
        <v>12</v>
      </c>
      <c r="O6" s="241" t="s">
        <v>2752</v>
      </c>
      <c r="P6" s="242" t="s">
        <v>1920</v>
      </c>
      <c r="Q6" s="241"/>
      <c r="R6" s="320"/>
      <c r="S6" s="78"/>
      <c r="T6" s="78"/>
      <c r="U6" s="78"/>
      <c r="V6" s="78"/>
      <c r="W6" s="78"/>
      <c r="X6" s="78"/>
      <c r="Y6" s="78"/>
      <c r="Z6" s="78"/>
      <c r="AA6" s="78"/>
      <c r="AB6" s="78"/>
      <c r="AC6" s="79"/>
      <c r="AD6" s="160" t="s">
        <v>195</v>
      </c>
      <c r="AE6" s="160" t="s">
        <v>195</v>
      </c>
      <c r="AF6" s="160" t="s">
        <v>195</v>
      </c>
      <c r="AG6" s="160" t="s">
        <v>195</v>
      </c>
      <c r="AH6" s="160" t="s">
        <v>195</v>
      </c>
      <c r="AI6" s="160" t="s">
        <v>195</v>
      </c>
      <c r="AJ6" s="160" t="s">
        <v>195</v>
      </c>
      <c r="AK6" s="160" t="s">
        <v>195</v>
      </c>
      <c r="AL6" s="160" t="s">
        <v>195</v>
      </c>
      <c r="AM6" s="160" t="s">
        <v>195</v>
      </c>
      <c r="AN6" s="160" t="s">
        <v>195</v>
      </c>
      <c r="AO6" s="160" t="s">
        <v>195</v>
      </c>
      <c r="AP6" s="160" t="s">
        <v>195</v>
      </c>
      <c r="AQ6" s="160" t="s">
        <v>195</v>
      </c>
      <c r="AR6" s="160" t="s">
        <v>195</v>
      </c>
      <c r="AS6" s="77" t="s">
        <v>195</v>
      </c>
      <c r="AT6" s="160" t="s">
        <v>195</v>
      </c>
      <c r="AU6" s="160" t="s">
        <v>195</v>
      </c>
      <c r="AV6" s="160" t="s">
        <v>195</v>
      </c>
      <c r="AW6" s="160" t="s">
        <v>195</v>
      </c>
      <c r="AX6" s="160" t="s">
        <v>195</v>
      </c>
      <c r="AY6" s="161" t="s">
        <v>1380</v>
      </c>
      <c r="AZ6" s="160" t="s">
        <v>195</v>
      </c>
      <c r="BA6" s="82" t="s">
        <v>2753</v>
      </c>
      <c r="BB6" s="190"/>
      <c r="BC6" s="191">
        <v>1</v>
      </c>
      <c r="BD6" s="190"/>
      <c r="BE6" s="191">
        <v>2</v>
      </c>
      <c r="BF6" s="190"/>
      <c r="BG6" s="191">
        <v>3</v>
      </c>
      <c r="BH6" s="190"/>
      <c r="BI6" s="191">
        <v>4</v>
      </c>
      <c r="BJ6" s="190"/>
      <c r="BK6" s="191">
        <v>5</v>
      </c>
      <c r="BL6" s="190"/>
      <c r="BM6" s="191">
        <v>6</v>
      </c>
      <c r="BN6" s="190"/>
      <c r="BO6" s="191">
        <v>7</v>
      </c>
      <c r="BP6" s="190"/>
      <c r="BQ6" s="191">
        <v>8</v>
      </c>
      <c r="BR6" s="190"/>
      <c r="BS6" s="191">
        <v>9</v>
      </c>
      <c r="BT6" s="190"/>
      <c r="BU6" s="191">
        <v>10</v>
      </c>
      <c r="BV6" s="190"/>
      <c r="BW6" s="191">
        <v>11</v>
      </c>
      <c r="BX6" s="190"/>
      <c r="BY6" s="192">
        <v>12</v>
      </c>
      <c r="BZ6" s="179"/>
      <c r="CA6" s="180"/>
      <c r="CB6" s="181"/>
      <c r="CC6" s="179"/>
      <c r="CD6" s="180"/>
      <c r="CE6" s="181"/>
    </row>
    <row r="7" spans="1:83" ht="84.95" customHeight="1" x14ac:dyDescent="0.2">
      <c r="A7" s="384" t="s">
        <v>0</v>
      </c>
      <c r="B7" s="385">
        <v>2017</v>
      </c>
      <c r="C7" s="385" t="s">
        <v>2</v>
      </c>
      <c r="D7" s="385" t="s">
        <v>20</v>
      </c>
      <c r="E7" s="385" t="s">
        <v>1918</v>
      </c>
      <c r="F7" s="386" t="s">
        <v>2750</v>
      </c>
      <c r="G7" s="246" t="s">
        <v>1447</v>
      </c>
      <c r="H7" s="246" t="s">
        <v>1457</v>
      </c>
      <c r="I7" s="325" t="s">
        <v>2751</v>
      </c>
      <c r="J7" s="246" t="s">
        <v>2754</v>
      </c>
      <c r="K7" s="246" t="s">
        <v>1400</v>
      </c>
      <c r="L7" s="246" t="s">
        <v>1947</v>
      </c>
      <c r="M7" s="246">
        <v>2</v>
      </c>
      <c r="N7" s="246">
        <v>4</v>
      </c>
      <c r="O7" s="246" t="s">
        <v>2755</v>
      </c>
      <c r="P7" s="247" t="s">
        <v>1920</v>
      </c>
      <c r="Q7" s="246"/>
      <c r="R7" s="387">
        <f>1720219305+70944000+38188250</f>
        <v>1829351555</v>
      </c>
      <c r="S7" s="87"/>
      <c r="T7" s="87"/>
      <c r="U7" s="87"/>
      <c r="V7" s="87"/>
      <c r="W7" s="87"/>
      <c r="X7" s="87"/>
      <c r="Y7" s="87"/>
      <c r="Z7" s="87"/>
      <c r="AA7" s="87"/>
      <c r="AB7" s="87"/>
      <c r="AC7" s="88"/>
      <c r="AD7" s="162" t="s">
        <v>195</v>
      </c>
      <c r="AE7" s="162" t="s">
        <v>195</v>
      </c>
      <c r="AF7" s="162" t="s">
        <v>195</v>
      </c>
      <c r="AG7" s="162" t="s">
        <v>195</v>
      </c>
      <c r="AH7" s="162" t="s">
        <v>195</v>
      </c>
      <c r="AI7" s="162" t="s">
        <v>195</v>
      </c>
      <c r="AJ7" s="162" t="s">
        <v>195</v>
      </c>
      <c r="AK7" s="162" t="s">
        <v>195</v>
      </c>
      <c r="AL7" s="162" t="s">
        <v>195</v>
      </c>
      <c r="AM7" s="162" t="s">
        <v>195</v>
      </c>
      <c r="AN7" s="162" t="s">
        <v>195</v>
      </c>
      <c r="AO7" s="162" t="s">
        <v>195</v>
      </c>
      <c r="AP7" s="162" t="s">
        <v>195</v>
      </c>
      <c r="AQ7" s="162" t="s">
        <v>195</v>
      </c>
      <c r="AR7" s="162" t="s">
        <v>195</v>
      </c>
      <c r="AS7" s="86" t="s">
        <v>195</v>
      </c>
      <c r="AT7" s="162" t="s">
        <v>195</v>
      </c>
      <c r="AU7" s="162" t="s">
        <v>195</v>
      </c>
      <c r="AV7" s="162" t="s">
        <v>195</v>
      </c>
      <c r="AW7" s="162" t="s">
        <v>195</v>
      </c>
      <c r="AX7" s="162" t="s">
        <v>195</v>
      </c>
      <c r="AY7" s="164" t="s">
        <v>1380</v>
      </c>
      <c r="AZ7" s="162" t="s">
        <v>195</v>
      </c>
      <c r="BA7" s="91" t="s">
        <v>2753</v>
      </c>
      <c r="BB7" s="92"/>
      <c r="BC7" s="93"/>
      <c r="BD7" s="92"/>
      <c r="BE7" s="93"/>
      <c r="BF7" s="92"/>
      <c r="BG7" s="93">
        <v>1</v>
      </c>
      <c r="BH7" s="92"/>
      <c r="BI7" s="93"/>
      <c r="BJ7" s="92"/>
      <c r="BK7" s="93"/>
      <c r="BL7" s="92"/>
      <c r="BM7" s="93">
        <v>2</v>
      </c>
      <c r="BN7" s="92"/>
      <c r="BO7" s="93"/>
      <c r="BP7" s="92"/>
      <c r="BQ7" s="93"/>
      <c r="BR7" s="92"/>
      <c r="BS7" s="93">
        <v>3</v>
      </c>
      <c r="BT7" s="92"/>
      <c r="BU7" s="93"/>
      <c r="BV7" s="92"/>
      <c r="BW7" s="93"/>
      <c r="BX7" s="92"/>
      <c r="BY7" s="94">
        <v>4</v>
      </c>
      <c r="BZ7" s="182"/>
      <c r="CA7" s="183"/>
      <c r="CB7" s="184"/>
      <c r="CC7" s="182"/>
      <c r="CD7" s="183"/>
      <c r="CE7" s="184"/>
    </row>
    <row r="8" spans="1:83" ht="84.95" customHeight="1" x14ac:dyDescent="0.2">
      <c r="A8" s="384" t="s">
        <v>0</v>
      </c>
      <c r="B8" s="385">
        <v>2017</v>
      </c>
      <c r="C8" s="385" t="s">
        <v>2</v>
      </c>
      <c r="D8" s="385" t="s">
        <v>20</v>
      </c>
      <c r="E8" s="385" t="s">
        <v>1918</v>
      </c>
      <c r="F8" s="386" t="s">
        <v>2750</v>
      </c>
      <c r="G8" s="246" t="s">
        <v>1447</v>
      </c>
      <c r="H8" s="246" t="s">
        <v>1457</v>
      </c>
      <c r="I8" s="325" t="s">
        <v>2751</v>
      </c>
      <c r="J8" s="246" t="s">
        <v>2756</v>
      </c>
      <c r="K8" s="246" t="s">
        <v>1400</v>
      </c>
      <c r="L8" s="246" t="s">
        <v>1947</v>
      </c>
      <c r="M8" s="246">
        <v>2</v>
      </c>
      <c r="N8" s="246">
        <v>4</v>
      </c>
      <c r="O8" s="246" t="s">
        <v>2757</v>
      </c>
      <c r="P8" s="247" t="s">
        <v>1920</v>
      </c>
      <c r="Q8" s="246"/>
      <c r="R8" s="322">
        <v>0</v>
      </c>
      <c r="S8" s="87"/>
      <c r="T8" s="87"/>
      <c r="U8" s="87"/>
      <c r="V8" s="87"/>
      <c r="W8" s="87"/>
      <c r="X8" s="87"/>
      <c r="Y8" s="87"/>
      <c r="Z8" s="87"/>
      <c r="AA8" s="87"/>
      <c r="AB8" s="87"/>
      <c r="AC8" s="88"/>
      <c r="AD8" s="162" t="s">
        <v>195</v>
      </c>
      <c r="AE8" s="162" t="s">
        <v>195</v>
      </c>
      <c r="AF8" s="162" t="s">
        <v>195</v>
      </c>
      <c r="AG8" s="162" t="s">
        <v>195</v>
      </c>
      <c r="AH8" s="162" t="s">
        <v>195</v>
      </c>
      <c r="AI8" s="162" t="s">
        <v>195</v>
      </c>
      <c r="AJ8" s="162" t="s">
        <v>195</v>
      </c>
      <c r="AK8" s="162" t="s">
        <v>195</v>
      </c>
      <c r="AL8" s="162" t="s">
        <v>195</v>
      </c>
      <c r="AM8" s="162" t="s">
        <v>195</v>
      </c>
      <c r="AN8" s="162" t="s">
        <v>195</v>
      </c>
      <c r="AO8" s="162" t="s">
        <v>195</v>
      </c>
      <c r="AP8" s="162" t="s">
        <v>195</v>
      </c>
      <c r="AQ8" s="162" t="s">
        <v>195</v>
      </c>
      <c r="AR8" s="162" t="s">
        <v>195</v>
      </c>
      <c r="AS8" s="86" t="s">
        <v>195</v>
      </c>
      <c r="AT8" s="162" t="s">
        <v>195</v>
      </c>
      <c r="AU8" s="162" t="s">
        <v>195</v>
      </c>
      <c r="AV8" s="162" t="s">
        <v>195</v>
      </c>
      <c r="AW8" s="162" t="s">
        <v>195</v>
      </c>
      <c r="AX8" s="162" t="s">
        <v>195</v>
      </c>
      <c r="AY8" s="164" t="s">
        <v>1380</v>
      </c>
      <c r="AZ8" s="162" t="s">
        <v>195</v>
      </c>
      <c r="BA8" s="91" t="s">
        <v>1941</v>
      </c>
      <c r="BB8" s="92"/>
      <c r="BC8" s="93"/>
      <c r="BD8" s="92"/>
      <c r="BE8" s="93"/>
      <c r="BF8" s="92"/>
      <c r="BG8" s="93">
        <v>1</v>
      </c>
      <c r="BH8" s="92"/>
      <c r="BI8" s="93"/>
      <c r="BJ8" s="92"/>
      <c r="BK8" s="93"/>
      <c r="BL8" s="92"/>
      <c r="BM8" s="93">
        <v>2</v>
      </c>
      <c r="BN8" s="92"/>
      <c r="BO8" s="93"/>
      <c r="BP8" s="92"/>
      <c r="BQ8" s="93"/>
      <c r="BR8" s="92"/>
      <c r="BS8" s="93">
        <v>3</v>
      </c>
      <c r="BT8" s="92"/>
      <c r="BU8" s="93"/>
      <c r="BV8" s="92"/>
      <c r="BW8" s="93"/>
      <c r="BX8" s="92"/>
      <c r="BY8" s="94">
        <v>4</v>
      </c>
      <c r="BZ8" s="182"/>
      <c r="CA8" s="183"/>
      <c r="CB8" s="184"/>
      <c r="CC8" s="182"/>
      <c r="CD8" s="183"/>
      <c r="CE8" s="184"/>
    </row>
    <row r="9" spans="1:83" ht="84.95" customHeight="1" x14ac:dyDescent="0.2">
      <c r="A9" s="388" t="s">
        <v>0</v>
      </c>
      <c r="B9" s="389">
        <v>2017</v>
      </c>
      <c r="C9" s="389" t="s">
        <v>2</v>
      </c>
      <c r="D9" s="389" t="s">
        <v>20</v>
      </c>
      <c r="E9" s="389" t="s">
        <v>1918</v>
      </c>
      <c r="F9" s="389" t="s">
        <v>2750</v>
      </c>
      <c r="G9" s="246" t="s">
        <v>1447</v>
      </c>
      <c r="H9" s="246" t="s">
        <v>1457</v>
      </c>
      <c r="I9" s="325" t="s">
        <v>2751</v>
      </c>
      <c r="J9" s="246" t="s">
        <v>2758</v>
      </c>
      <c r="K9" s="246" t="s">
        <v>1400</v>
      </c>
      <c r="L9" s="246" t="s">
        <v>1948</v>
      </c>
      <c r="M9" s="246">
        <v>2</v>
      </c>
      <c r="N9" s="246">
        <v>1</v>
      </c>
      <c r="O9" s="246" t="s">
        <v>2759</v>
      </c>
      <c r="P9" s="247" t="s">
        <v>1920</v>
      </c>
      <c r="Q9" s="246"/>
      <c r="R9" s="322">
        <v>0</v>
      </c>
      <c r="S9" s="87"/>
      <c r="T9" s="87"/>
      <c r="U9" s="87"/>
      <c r="V9" s="87"/>
      <c r="W9" s="87"/>
      <c r="X9" s="87"/>
      <c r="Y9" s="87"/>
      <c r="Z9" s="87"/>
      <c r="AA9" s="87"/>
      <c r="AB9" s="87"/>
      <c r="AC9" s="88"/>
      <c r="AD9" s="162" t="s">
        <v>195</v>
      </c>
      <c r="AE9" s="162" t="s">
        <v>195</v>
      </c>
      <c r="AF9" s="162" t="s">
        <v>195</v>
      </c>
      <c r="AG9" s="162" t="s">
        <v>195</v>
      </c>
      <c r="AH9" s="162" t="s">
        <v>195</v>
      </c>
      <c r="AI9" s="162" t="s">
        <v>195</v>
      </c>
      <c r="AJ9" s="162" t="s">
        <v>195</v>
      </c>
      <c r="AK9" s="162" t="s">
        <v>195</v>
      </c>
      <c r="AL9" s="162" t="s">
        <v>195</v>
      </c>
      <c r="AM9" s="162" t="s">
        <v>195</v>
      </c>
      <c r="AN9" s="162" t="s">
        <v>195</v>
      </c>
      <c r="AO9" s="162" t="s">
        <v>195</v>
      </c>
      <c r="AP9" s="162" t="s">
        <v>195</v>
      </c>
      <c r="AQ9" s="162" t="s">
        <v>195</v>
      </c>
      <c r="AR9" s="162" t="s">
        <v>195</v>
      </c>
      <c r="AS9" s="86" t="s">
        <v>195</v>
      </c>
      <c r="AT9" s="162" t="s">
        <v>195</v>
      </c>
      <c r="AU9" s="162" t="s">
        <v>195</v>
      </c>
      <c r="AV9" s="162" t="s">
        <v>195</v>
      </c>
      <c r="AW9" s="162" t="s">
        <v>195</v>
      </c>
      <c r="AX9" s="162" t="s">
        <v>195</v>
      </c>
      <c r="AY9" s="164" t="s">
        <v>1380</v>
      </c>
      <c r="AZ9" s="162" t="s">
        <v>195</v>
      </c>
      <c r="BA9" s="91" t="s">
        <v>2753</v>
      </c>
      <c r="BB9" s="92"/>
      <c r="BC9" s="93">
        <v>8.3000000000000007</v>
      </c>
      <c r="BD9" s="93"/>
      <c r="BE9" s="93">
        <v>17</v>
      </c>
      <c r="BF9" s="93"/>
      <c r="BG9" s="93">
        <v>25</v>
      </c>
      <c r="BH9" s="93"/>
      <c r="BI9" s="93">
        <v>33</v>
      </c>
      <c r="BJ9" s="93"/>
      <c r="BK9" s="93">
        <v>42</v>
      </c>
      <c r="BL9" s="93"/>
      <c r="BM9" s="93">
        <v>50</v>
      </c>
      <c r="BN9" s="93"/>
      <c r="BO9" s="93">
        <v>58</v>
      </c>
      <c r="BP9" s="93"/>
      <c r="BQ9" s="93">
        <v>67</v>
      </c>
      <c r="BR9" s="93"/>
      <c r="BS9" s="93">
        <v>75</v>
      </c>
      <c r="BT9" s="93"/>
      <c r="BU9" s="93">
        <v>83</v>
      </c>
      <c r="BV9" s="93"/>
      <c r="BW9" s="93">
        <v>92</v>
      </c>
      <c r="BX9" s="93"/>
      <c r="BY9" s="93">
        <v>100</v>
      </c>
      <c r="BZ9" s="182"/>
      <c r="CA9" s="183"/>
      <c r="CB9" s="184"/>
      <c r="CC9" s="182"/>
      <c r="CD9" s="183"/>
      <c r="CE9" s="184"/>
    </row>
    <row r="10" spans="1:83" ht="84.95" customHeight="1" x14ac:dyDescent="0.2">
      <c r="A10" s="388" t="s">
        <v>0</v>
      </c>
      <c r="B10" s="389">
        <v>2017</v>
      </c>
      <c r="C10" s="389" t="s">
        <v>2</v>
      </c>
      <c r="D10" s="389" t="s">
        <v>20</v>
      </c>
      <c r="E10" s="389" t="s">
        <v>1918</v>
      </c>
      <c r="F10" s="389" t="s">
        <v>2750</v>
      </c>
      <c r="G10" s="246" t="s">
        <v>1447</v>
      </c>
      <c r="H10" s="246" t="s">
        <v>1457</v>
      </c>
      <c r="I10" s="323" t="s">
        <v>2760</v>
      </c>
      <c r="J10" s="246"/>
      <c r="K10" s="246" t="s">
        <v>1400</v>
      </c>
      <c r="L10" s="246" t="s">
        <v>1949</v>
      </c>
      <c r="M10" s="246">
        <v>2</v>
      </c>
      <c r="N10" s="246">
        <v>12</v>
      </c>
      <c r="O10" s="246" t="s">
        <v>2761</v>
      </c>
      <c r="P10" s="247" t="s">
        <v>1920</v>
      </c>
      <c r="Q10" s="246"/>
      <c r="R10" s="322"/>
      <c r="S10" s="87"/>
      <c r="T10" s="87"/>
      <c r="U10" s="87"/>
      <c r="V10" s="87"/>
      <c r="W10" s="87"/>
      <c r="X10" s="87"/>
      <c r="Y10" s="87"/>
      <c r="Z10" s="87"/>
      <c r="AA10" s="87"/>
      <c r="AB10" s="87"/>
      <c r="AC10" s="88"/>
      <c r="AD10" s="162" t="s">
        <v>195</v>
      </c>
      <c r="AE10" s="162" t="s">
        <v>195</v>
      </c>
      <c r="AF10" s="162" t="s">
        <v>195</v>
      </c>
      <c r="AG10" s="162" t="s">
        <v>195</v>
      </c>
      <c r="AH10" s="162" t="s">
        <v>195</v>
      </c>
      <c r="AI10" s="162" t="s">
        <v>195</v>
      </c>
      <c r="AJ10" s="162" t="s">
        <v>195</v>
      </c>
      <c r="AK10" s="162" t="s">
        <v>195</v>
      </c>
      <c r="AL10" s="162" t="s">
        <v>195</v>
      </c>
      <c r="AM10" s="162" t="s">
        <v>195</v>
      </c>
      <c r="AN10" s="162" t="s">
        <v>195</v>
      </c>
      <c r="AO10" s="162" t="s">
        <v>195</v>
      </c>
      <c r="AP10" s="162" t="s">
        <v>195</v>
      </c>
      <c r="AQ10" s="162" t="s">
        <v>195</v>
      </c>
      <c r="AR10" s="162" t="s">
        <v>195</v>
      </c>
      <c r="AS10" s="86" t="s">
        <v>195</v>
      </c>
      <c r="AT10" s="162" t="s">
        <v>195</v>
      </c>
      <c r="AU10" s="162" t="s">
        <v>195</v>
      </c>
      <c r="AV10" s="162" t="s">
        <v>195</v>
      </c>
      <c r="AW10" s="162" t="s">
        <v>195</v>
      </c>
      <c r="AX10" s="162" t="s">
        <v>195</v>
      </c>
      <c r="AY10" s="164" t="s">
        <v>1380</v>
      </c>
      <c r="AZ10" s="162" t="s">
        <v>195</v>
      </c>
      <c r="BA10" s="91" t="s">
        <v>2762</v>
      </c>
      <c r="BB10" s="92"/>
      <c r="BC10" s="93">
        <v>1</v>
      </c>
      <c r="BD10" s="92"/>
      <c r="BE10" s="93">
        <v>2</v>
      </c>
      <c r="BF10" s="92"/>
      <c r="BG10" s="93">
        <v>3</v>
      </c>
      <c r="BH10" s="92"/>
      <c r="BI10" s="93">
        <v>4</v>
      </c>
      <c r="BJ10" s="92"/>
      <c r="BK10" s="93">
        <v>5</v>
      </c>
      <c r="BL10" s="92"/>
      <c r="BM10" s="93">
        <v>6</v>
      </c>
      <c r="BN10" s="92"/>
      <c r="BO10" s="93">
        <v>7</v>
      </c>
      <c r="BP10" s="92"/>
      <c r="BQ10" s="93">
        <v>8</v>
      </c>
      <c r="BR10" s="92"/>
      <c r="BS10" s="93">
        <v>9</v>
      </c>
      <c r="BT10" s="92"/>
      <c r="BU10" s="93">
        <v>10</v>
      </c>
      <c r="BV10" s="92"/>
      <c r="BW10" s="93">
        <v>11</v>
      </c>
      <c r="BX10" s="92"/>
      <c r="BY10" s="94">
        <v>12</v>
      </c>
      <c r="BZ10" s="182"/>
      <c r="CA10" s="183"/>
      <c r="CB10" s="184"/>
      <c r="CC10" s="182"/>
      <c r="CD10" s="183"/>
      <c r="CE10" s="184"/>
    </row>
    <row r="11" spans="1:83" ht="84.95" customHeight="1" x14ac:dyDescent="0.2">
      <c r="A11" s="388" t="s">
        <v>0</v>
      </c>
      <c r="B11" s="389">
        <v>2017</v>
      </c>
      <c r="C11" s="389" t="s">
        <v>2</v>
      </c>
      <c r="D11" s="389" t="s">
        <v>20</v>
      </c>
      <c r="E11" s="389" t="s">
        <v>1918</v>
      </c>
      <c r="F11" s="389" t="s">
        <v>2750</v>
      </c>
      <c r="G11" s="246" t="s">
        <v>1447</v>
      </c>
      <c r="H11" s="246" t="s">
        <v>1457</v>
      </c>
      <c r="I11" s="325" t="s">
        <v>2760</v>
      </c>
      <c r="J11" s="246" t="s">
        <v>2763</v>
      </c>
      <c r="K11" s="246" t="s">
        <v>1400</v>
      </c>
      <c r="L11" s="246" t="s">
        <v>1949</v>
      </c>
      <c r="M11" s="246">
        <v>2</v>
      </c>
      <c r="N11" s="246">
        <v>12</v>
      </c>
      <c r="O11" s="246" t="s">
        <v>2764</v>
      </c>
      <c r="P11" s="247" t="s">
        <v>1920</v>
      </c>
      <c r="Q11" s="246"/>
      <c r="R11" s="322">
        <v>0</v>
      </c>
      <c r="S11" s="87"/>
      <c r="T11" s="87"/>
      <c r="U11" s="87"/>
      <c r="V11" s="87"/>
      <c r="W11" s="87"/>
      <c r="X11" s="87"/>
      <c r="Y11" s="87"/>
      <c r="Z11" s="87"/>
      <c r="AA11" s="87"/>
      <c r="AB11" s="87"/>
      <c r="AC11" s="88"/>
      <c r="AD11" s="162" t="s">
        <v>195</v>
      </c>
      <c r="AE11" s="162" t="s">
        <v>195</v>
      </c>
      <c r="AF11" s="162" t="s">
        <v>195</v>
      </c>
      <c r="AG11" s="162" t="s">
        <v>195</v>
      </c>
      <c r="AH11" s="162" t="s">
        <v>195</v>
      </c>
      <c r="AI11" s="162" t="s">
        <v>195</v>
      </c>
      <c r="AJ11" s="162" t="s">
        <v>195</v>
      </c>
      <c r="AK11" s="162" t="s">
        <v>195</v>
      </c>
      <c r="AL11" s="162" t="s">
        <v>195</v>
      </c>
      <c r="AM11" s="162" t="s">
        <v>195</v>
      </c>
      <c r="AN11" s="162" t="s">
        <v>195</v>
      </c>
      <c r="AO11" s="162" t="s">
        <v>195</v>
      </c>
      <c r="AP11" s="162" t="s">
        <v>195</v>
      </c>
      <c r="AQ11" s="162" t="s">
        <v>195</v>
      </c>
      <c r="AR11" s="162" t="s">
        <v>195</v>
      </c>
      <c r="AS11" s="86" t="s">
        <v>195</v>
      </c>
      <c r="AT11" s="162" t="s">
        <v>195</v>
      </c>
      <c r="AU11" s="162" t="s">
        <v>195</v>
      </c>
      <c r="AV11" s="162" t="s">
        <v>195</v>
      </c>
      <c r="AW11" s="162" t="s">
        <v>195</v>
      </c>
      <c r="AX11" s="162" t="s">
        <v>195</v>
      </c>
      <c r="AY11" s="164" t="s">
        <v>1380</v>
      </c>
      <c r="AZ11" s="162" t="s">
        <v>195</v>
      </c>
      <c r="BA11" s="91" t="s">
        <v>2762</v>
      </c>
      <c r="BB11" s="92"/>
      <c r="BC11" s="93">
        <v>1</v>
      </c>
      <c r="BD11" s="92"/>
      <c r="BE11" s="93">
        <v>2</v>
      </c>
      <c r="BF11" s="92"/>
      <c r="BG11" s="93">
        <v>3</v>
      </c>
      <c r="BH11" s="92"/>
      <c r="BI11" s="93">
        <v>4</v>
      </c>
      <c r="BJ11" s="92"/>
      <c r="BK11" s="93">
        <v>5</v>
      </c>
      <c r="BL11" s="92"/>
      <c r="BM11" s="93">
        <v>6</v>
      </c>
      <c r="BN11" s="92"/>
      <c r="BO11" s="93">
        <v>7</v>
      </c>
      <c r="BP11" s="92"/>
      <c r="BQ11" s="93">
        <v>8</v>
      </c>
      <c r="BR11" s="92"/>
      <c r="BS11" s="93">
        <v>9</v>
      </c>
      <c r="BT11" s="92"/>
      <c r="BU11" s="93">
        <v>10</v>
      </c>
      <c r="BV11" s="92"/>
      <c r="BW11" s="93">
        <v>11</v>
      </c>
      <c r="BX11" s="92"/>
      <c r="BY11" s="94">
        <v>12</v>
      </c>
      <c r="BZ11" s="182"/>
      <c r="CA11" s="183"/>
      <c r="CB11" s="184"/>
      <c r="CC11" s="182"/>
      <c r="CD11" s="183"/>
      <c r="CE11" s="184"/>
    </row>
    <row r="12" spans="1:83" ht="84.95" customHeight="1" x14ac:dyDescent="0.2">
      <c r="A12" s="388" t="s">
        <v>0</v>
      </c>
      <c r="B12" s="389">
        <v>2017</v>
      </c>
      <c r="C12" s="389" t="s">
        <v>2</v>
      </c>
      <c r="D12" s="389" t="s">
        <v>20</v>
      </c>
      <c r="E12" s="389" t="s">
        <v>1918</v>
      </c>
      <c r="F12" s="389" t="s">
        <v>2750</v>
      </c>
      <c r="G12" s="246" t="s">
        <v>1447</v>
      </c>
      <c r="H12" s="246" t="s">
        <v>1457</v>
      </c>
      <c r="I12" s="325" t="s">
        <v>2760</v>
      </c>
      <c r="J12" s="246" t="s">
        <v>2765</v>
      </c>
      <c r="K12" s="246" t="s">
        <v>1400</v>
      </c>
      <c r="L12" s="246" t="s">
        <v>1949</v>
      </c>
      <c r="M12" s="246">
        <v>2</v>
      </c>
      <c r="N12" s="246">
        <v>1</v>
      </c>
      <c r="O12" s="246" t="s">
        <v>2766</v>
      </c>
      <c r="P12" s="247" t="s">
        <v>2016</v>
      </c>
      <c r="Q12" s="246"/>
      <c r="R12" s="322">
        <v>0</v>
      </c>
      <c r="S12" s="87"/>
      <c r="T12" s="87"/>
      <c r="U12" s="87"/>
      <c r="V12" s="87"/>
      <c r="W12" s="87"/>
      <c r="X12" s="87"/>
      <c r="Y12" s="87"/>
      <c r="Z12" s="87"/>
      <c r="AA12" s="87"/>
      <c r="AB12" s="87"/>
      <c r="AC12" s="88"/>
      <c r="AD12" s="162" t="s">
        <v>195</v>
      </c>
      <c r="AE12" s="162" t="s">
        <v>195</v>
      </c>
      <c r="AF12" s="162" t="s">
        <v>195</v>
      </c>
      <c r="AG12" s="162" t="s">
        <v>195</v>
      </c>
      <c r="AH12" s="162" t="s">
        <v>195</v>
      </c>
      <c r="AI12" s="162" t="s">
        <v>195</v>
      </c>
      <c r="AJ12" s="162" t="s">
        <v>195</v>
      </c>
      <c r="AK12" s="162" t="s">
        <v>195</v>
      </c>
      <c r="AL12" s="162" t="s">
        <v>195</v>
      </c>
      <c r="AM12" s="162" t="s">
        <v>195</v>
      </c>
      <c r="AN12" s="162" t="s">
        <v>195</v>
      </c>
      <c r="AO12" s="162" t="s">
        <v>195</v>
      </c>
      <c r="AP12" s="162" t="s">
        <v>195</v>
      </c>
      <c r="AQ12" s="162" t="s">
        <v>195</v>
      </c>
      <c r="AR12" s="162" t="s">
        <v>195</v>
      </c>
      <c r="AS12" s="86" t="s">
        <v>195</v>
      </c>
      <c r="AT12" s="162" t="s">
        <v>195</v>
      </c>
      <c r="AU12" s="162" t="s">
        <v>195</v>
      </c>
      <c r="AV12" s="162" t="s">
        <v>195</v>
      </c>
      <c r="AW12" s="162" t="s">
        <v>195</v>
      </c>
      <c r="AX12" s="162" t="s">
        <v>195</v>
      </c>
      <c r="AY12" s="164" t="s">
        <v>1380</v>
      </c>
      <c r="AZ12" s="162" t="s">
        <v>195</v>
      </c>
      <c r="BA12" s="91" t="s">
        <v>2762</v>
      </c>
      <c r="BB12" s="92"/>
      <c r="BC12" s="93">
        <v>8.3000000000000007</v>
      </c>
      <c r="BD12" s="93"/>
      <c r="BE12" s="93">
        <v>17</v>
      </c>
      <c r="BF12" s="93"/>
      <c r="BG12" s="93">
        <v>25</v>
      </c>
      <c r="BH12" s="93"/>
      <c r="BI12" s="93">
        <v>33</v>
      </c>
      <c r="BJ12" s="93"/>
      <c r="BK12" s="93">
        <v>42</v>
      </c>
      <c r="BL12" s="93"/>
      <c r="BM12" s="93">
        <v>50</v>
      </c>
      <c r="BN12" s="93"/>
      <c r="BO12" s="93">
        <v>58</v>
      </c>
      <c r="BP12" s="93"/>
      <c r="BQ12" s="93">
        <v>67</v>
      </c>
      <c r="BR12" s="93"/>
      <c r="BS12" s="93">
        <v>75</v>
      </c>
      <c r="BT12" s="93"/>
      <c r="BU12" s="93">
        <v>83</v>
      </c>
      <c r="BV12" s="93"/>
      <c r="BW12" s="93">
        <v>92</v>
      </c>
      <c r="BX12" s="93"/>
      <c r="BY12" s="93">
        <v>100</v>
      </c>
      <c r="BZ12" s="182"/>
      <c r="CA12" s="183"/>
      <c r="CB12" s="184"/>
      <c r="CC12" s="182"/>
      <c r="CD12" s="183"/>
      <c r="CE12" s="184"/>
    </row>
    <row r="13" spans="1:83" ht="84.95" customHeight="1" x14ac:dyDescent="0.2">
      <c r="A13" s="388" t="s">
        <v>0</v>
      </c>
      <c r="B13" s="389">
        <v>2017</v>
      </c>
      <c r="C13" s="389" t="s">
        <v>2</v>
      </c>
      <c r="D13" s="389" t="s">
        <v>20</v>
      </c>
      <c r="E13" s="389" t="s">
        <v>1918</v>
      </c>
      <c r="F13" s="389" t="s">
        <v>2750</v>
      </c>
      <c r="G13" s="246" t="s">
        <v>1447</v>
      </c>
      <c r="H13" s="246" t="s">
        <v>1457</v>
      </c>
      <c r="I13" s="325" t="s">
        <v>2760</v>
      </c>
      <c r="J13" s="246" t="s">
        <v>2767</v>
      </c>
      <c r="K13" s="246" t="s">
        <v>1400</v>
      </c>
      <c r="L13" s="246" t="s">
        <v>1949</v>
      </c>
      <c r="M13" s="246">
        <v>2</v>
      </c>
      <c r="N13" s="246">
        <v>36</v>
      </c>
      <c r="O13" s="246" t="s">
        <v>2768</v>
      </c>
      <c r="P13" s="247" t="s">
        <v>1920</v>
      </c>
      <c r="Q13" s="246"/>
      <c r="R13" s="322">
        <v>0</v>
      </c>
      <c r="S13" s="87"/>
      <c r="T13" s="87"/>
      <c r="U13" s="87"/>
      <c r="V13" s="87"/>
      <c r="W13" s="87"/>
      <c r="X13" s="87"/>
      <c r="Y13" s="87"/>
      <c r="Z13" s="87"/>
      <c r="AA13" s="87"/>
      <c r="AB13" s="87"/>
      <c r="AC13" s="88"/>
      <c r="AD13" s="162" t="s">
        <v>195</v>
      </c>
      <c r="AE13" s="162" t="s">
        <v>195</v>
      </c>
      <c r="AF13" s="162" t="s">
        <v>195</v>
      </c>
      <c r="AG13" s="162" t="s">
        <v>195</v>
      </c>
      <c r="AH13" s="162" t="s">
        <v>195</v>
      </c>
      <c r="AI13" s="162" t="s">
        <v>195</v>
      </c>
      <c r="AJ13" s="162" t="s">
        <v>195</v>
      </c>
      <c r="AK13" s="162" t="s">
        <v>195</v>
      </c>
      <c r="AL13" s="162" t="s">
        <v>195</v>
      </c>
      <c r="AM13" s="162" t="s">
        <v>195</v>
      </c>
      <c r="AN13" s="162" t="s">
        <v>195</v>
      </c>
      <c r="AO13" s="162" t="s">
        <v>195</v>
      </c>
      <c r="AP13" s="162" t="s">
        <v>195</v>
      </c>
      <c r="AQ13" s="162" t="s">
        <v>195</v>
      </c>
      <c r="AR13" s="162" t="s">
        <v>195</v>
      </c>
      <c r="AS13" s="86" t="s">
        <v>195</v>
      </c>
      <c r="AT13" s="162" t="s">
        <v>195</v>
      </c>
      <c r="AU13" s="162" t="s">
        <v>195</v>
      </c>
      <c r="AV13" s="162" t="s">
        <v>195</v>
      </c>
      <c r="AW13" s="162" t="s">
        <v>195</v>
      </c>
      <c r="AX13" s="162" t="s">
        <v>195</v>
      </c>
      <c r="AY13" s="164" t="s">
        <v>1380</v>
      </c>
      <c r="AZ13" s="162" t="s">
        <v>195</v>
      </c>
      <c r="BA13" s="91" t="s">
        <v>2762</v>
      </c>
      <c r="BB13" s="92"/>
      <c r="BC13" s="93">
        <v>3</v>
      </c>
      <c r="BD13" s="92"/>
      <c r="BE13" s="93">
        <v>6</v>
      </c>
      <c r="BF13" s="92"/>
      <c r="BG13" s="93">
        <v>9</v>
      </c>
      <c r="BH13" s="92"/>
      <c r="BI13" s="93">
        <v>12</v>
      </c>
      <c r="BJ13" s="92"/>
      <c r="BK13" s="93">
        <v>15</v>
      </c>
      <c r="BL13" s="92"/>
      <c r="BM13" s="93">
        <v>18</v>
      </c>
      <c r="BN13" s="92"/>
      <c r="BO13" s="93">
        <v>21</v>
      </c>
      <c r="BP13" s="92"/>
      <c r="BQ13" s="93">
        <v>24</v>
      </c>
      <c r="BR13" s="92"/>
      <c r="BS13" s="93">
        <v>27</v>
      </c>
      <c r="BT13" s="92"/>
      <c r="BU13" s="93">
        <v>30</v>
      </c>
      <c r="BV13" s="92"/>
      <c r="BW13" s="93">
        <v>33</v>
      </c>
      <c r="BX13" s="92"/>
      <c r="BY13" s="94">
        <v>36</v>
      </c>
      <c r="BZ13" s="182"/>
      <c r="CA13" s="183"/>
      <c r="CB13" s="184"/>
      <c r="CC13" s="182"/>
      <c r="CD13" s="183"/>
      <c r="CE13" s="184"/>
    </row>
    <row r="14" spans="1:83" ht="84.95" customHeight="1" x14ac:dyDescent="0.2">
      <c r="A14" s="388" t="s">
        <v>0</v>
      </c>
      <c r="B14" s="389">
        <v>2017</v>
      </c>
      <c r="C14" s="389" t="s">
        <v>2</v>
      </c>
      <c r="D14" s="389" t="s">
        <v>20</v>
      </c>
      <c r="E14" s="389" t="s">
        <v>1918</v>
      </c>
      <c r="F14" s="389" t="s">
        <v>2750</v>
      </c>
      <c r="G14" s="246" t="s">
        <v>1447</v>
      </c>
      <c r="H14" s="246" t="s">
        <v>1457</v>
      </c>
      <c r="I14" s="323" t="s">
        <v>2769</v>
      </c>
      <c r="J14" s="246"/>
      <c r="K14" s="246" t="s">
        <v>1400</v>
      </c>
      <c r="L14" s="246" t="s">
        <v>1950</v>
      </c>
      <c r="M14" s="246">
        <v>2</v>
      </c>
      <c r="N14" s="246">
        <v>1</v>
      </c>
      <c r="O14" s="246" t="s">
        <v>2770</v>
      </c>
      <c r="P14" s="247" t="s">
        <v>1920</v>
      </c>
      <c r="Q14" s="246"/>
      <c r="R14" s="322"/>
      <c r="S14" s="87"/>
      <c r="T14" s="87"/>
      <c r="U14" s="87"/>
      <c r="V14" s="87"/>
      <c r="W14" s="87"/>
      <c r="X14" s="87"/>
      <c r="Y14" s="87"/>
      <c r="Z14" s="87"/>
      <c r="AA14" s="87"/>
      <c r="AB14" s="87"/>
      <c r="AC14" s="88"/>
      <c r="AD14" s="162" t="s">
        <v>195</v>
      </c>
      <c r="AE14" s="162" t="s">
        <v>195</v>
      </c>
      <c r="AF14" s="162" t="s">
        <v>195</v>
      </c>
      <c r="AG14" s="162" t="s">
        <v>195</v>
      </c>
      <c r="AH14" s="162" t="s">
        <v>195</v>
      </c>
      <c r="AI14" s="162" t="s">
        <v>195</v>
      </c>
      <c r="AJ14" s="162" t="s">
        <v>195</v>
      </c>
      <c r="AK14" s="162" t="s">
        <v>195</v>
      </c>
      <c r="AL14" s="162" t="s">
        <v>195</v>
      </c>
      <c r="AM14" s="162" t="s">
        <v>195</v>
      </c>
      <c r="AN14" s="162" t="s">
        <v>195</v>
      </c>
      <c r="AO14" s="162" t="s">
        <v>195</v>
      </c>
      <c r="AP14" s="162" t="s">
        <v>195</v>
      </c>
      <c r="AQ14" s="162" t="s">
        <v>195</v>
      </c>
      <c r="AR14" s="162" t="s">
        <v>195</v>
      </c>
      <c r="AS14" s="86" t="s">
        <v>195</v>
      </c>
      <c r="AT14" s="162" t="s">
        <v>195</v>
      </c>
      <c r="AU14" s="162" t="s">
        <v>195</v>
      </c>
      <c r="AV14" s="162" t="s">
        <v>195</v>
      </c>
      <c r="AW14" s="162" t="s">
        <v>195</v>
      </c>
      <c r="AX14" s="162" t="s">
        <v>195</v>
      </c>
      <c r="AY14" s="164" t="s">
        <v>1380</v>
      </c>
      <c r="AZ14" s="162" t="s">
        <v>195</v>
      </c>
      <c r="BA14" s="91" t="s">
        <v>2771</v>
      </c>
      <c r="BB14" s="92"/>
      <c r="BC14" s="93"/>
      <c r="BD14" s="92"/>
      <c r="BE14" s="93"/>
      <c r="BF14" s="92"/>
      <c r="BG14" s="93"/>
      <c r="BH14" s="92"/>
      <c r="BI14" s="93"/>
      <c r="BJ14" s="92"/>
      <c r="BK14" s="93"/>
      <c r="BL14" s="92"/>
      <c r="BM14" s="93">
        <v>20</v>
      </c>
      <c r="BN14" s="92"/>
      <c r="BO14" s="93"/>
      <c r="BP14" s="92"/>
      <c r="BQ14" s="93">
        <v>40</v>
      </c>
      <c r="BR14" s="92"/>
      <c r="BS14" s="93"/>
      <c r="BT14" s="92"/>
      <c r="BU14" s="93">
        <v>60</v>
      </c>
      <c r="BV14" s="92"/>
      <c r="BW14" s="93"/>
      <c r="BX14" s="92"/>
      <c r="BY14" s="94">
        <v>100</v>
      </c>
      <c r="BZ14" s="182"/>
      <c r="CA14" s="183"/>
      <c r="CB14" s="184"/>
      <c r="CC14" s="182"/>
      <c r="CD14" s="183"/>
      <c r="CE14" s="184"/>
    </row>
    <row r="15" spans="1:83" ht="84.95" customHeight="1" x14ac:dyDescent="0.2">
      <c r="A15" s="388" t="s">
        <v>0</v>
      </c>
      <c r="B15" s="389">
        <v>2017</v>
      </c>
      <c r="C15" s="389" t="s">
        <v>2</v>
      </c>
      <c r="D15" s="389" t="s">
        <v>20</v>
      </c>
      <c r="E15" s="389" t="s">
        <v>1918</v>
      </c>
      <c r="F15" s="389" t="s">
        <v>2750</v>
      </c>
      <c r="G15" s="246" t="s">
        <v>1447</v>
      </c>
      <c r="H15" s="246" t="s">
        <v>1457</v>
      </c>
      <c r="I15" s="325" t="s">
        <v>2769</v>
      </c>
      <c r="J15" s="246" t="s">
        <v>2772</v>
      </c>
      <c r="K15" s="246" t="s">
        <v>1400</v>
      </c>
      <c r="L15" s="246" t="s">
        <v>1950</v>
      </c>
      <c r="M15" s="246">
        <v>2</v>
      </c>
      <c r="N15" s="246">
        <v>1</v>
      </c>
      <c r="O15" s="246" t="s">
        <v>2773</v>
      </c>
      <c r="P15" s="247" t="s">
        <v>1920</v>
      </c>
      <c r="Q15" s="246"/>
      <c r="R15" s="322">
        <v>108940000</v>
      </c>
      <c r="S15" s="87"/>
      <c r="T15" s="87"/>
      <c r="U15" s="87"/>
      <c r="V15" s="87"/>
      <c r="W15" s="87"/>
      <c r="X15" s="87"/>
      <c r="Y15" s="87"/>
      <c r="Z15" s="87"/>
      <c r="AA15" s="87"/>
      <c r="AB15" s="87"/>
      <c r="AC15" s="88"/>
      <c r="AD15" s="162" t="s">
        <v>195</v>
      </c>
      <c r="AE15" s="162" t="s">
        <v>195</v>
      </c>
      <c r="AF15" s="162" t="s">
        <v>195</v>
      </c>
      <c r="AG15" s="162" t="s">
        <v>195</v>
      </c>
      <c r="AH15" s="162" t="s">
        <v>195</v>
      </c>
      <c r="AI15" s="162" t="s">
        <v>195</v>
      </c>
      <c r="AJ15" s="162" t="s">
        <v>195</v>
      </c>
      <c r="AK15" s="162" t="s">
        <v>195</v>
      </c>
      <c r="AL15" s="162" t="s">
        <v>195</v>
      </c>
      <c r="AM15" s="162" t="s">
        <v>195</v>
      </c>
      <c r="AN15" s="162" t="s">
        <v>195</v>
      </c>
      <c r="AO15" s="162" t="s">
        <v>195</v>
      </c>
      <c r="AP15" s="162" t="s">
        <v>195</v>
      </c>
      <c r="AQ15" s="162" t="s">
        <v>195</v>
      </c>
      <c r="AR15" s="162" t="s">
        <v>195</v>
      </c>
      <c r="AS15" s="86" t="s">
        <v>195</v>
      </c>
      <c r="AT15" s="162" t="s">
        <v>195</v>
      </c>
      <c r="AU15" s="162" t="s">
        <v>195</v>
      </c>
      <c r="AV15" s="162" t="s">
        <v>195</v>
      </c>
      <c r="AW15" s="162" t="s">
        <v>195</v>
      </c>
      <c r="AX15" s="162" t="s">
        <v>195</v>
      </c>
      <c r="AY15" s="164" t="s">
        <v>1380</v>
      </c>
      <c r="AZ15" s="162" t="s">
        <v>195</v>
      </c>
      <c r="BA15" s="91" t="s">
        <v>2771</v>
      </c>
      <c r="BB15" s="92"/>
      <c r="BC15" s="93"/>
      <c r="BD15" s="92"/>
      <c r="BE15" s="93">
        <v>5</v>
      </c>
      <c r="BF15" s="92"/>
      <c r="BG15" s="93"/>
      <c r="BH15" s="92"/>
      <c r="BI15" s="93"/>
      <c r="BJ15" s="92"/>
      <c r="BK15" s="93">
        <v>10</v>
      </c>
      <c r="BL15" s="92"/>
      <c r="BM15" s="93"/>
      <c r="BN15" s="92"/>
      <c r="BO15" s="93"/>
      <c r="BP15" s="92"/>
      <c r="BQ15" s="93">
        <v>40</v>
      </c>
      <c r="BR15" s="92"/>
      <c r="BS15" s="93"/>
      <c r="BT15" s="92"/>
      <c r="BU15" s="93">
        <v>80</v>
      </c>
      <c r="BV15" s="92"/>
      <c r="BW15" s="93"/>
      <c r="BX15" s="92"/>
      <c r="BY15" s="94">
        <v>100</v>
      </c>
      <c r="BZ15" s="182"/>
      <c r="CA15" s="183"/>
      <c r="CB15" s="184"/>
      <c r="CC15" s="182"/>
      <c r="CD15" s="183"/>
      <c r="CE15" s="184"/>
    </row>
    <row r="16" spans="1:83" ht="84.95" customHeight="1" x14ac:dyDescent="0.2">
      <c r="A16" s="388" t="s">
        <v>0</v>
      </c>
      <c r="B16" s="389">
        <v>2017</v>
      </c>
      <c r="C16" s="389" t="s">
        <v>2</v>
      </c>
      <c r="D16" s="389" t="s">
        <v>20</v>
      </c>
      <c r="E16" s="389" t="s">
        <v>1918</v>
      </c>
      <c r="F16" s="389" t="s">
        <v>2750</v>
      </c>
      <c r="G16" s="246" t="s">
        <v>1447</v>
      </c>
      <c r="H16" s="246" t="s">
        <v>1457</v>
      </c>
      <c r="I16" s="325" t="s">
        <v>2769</v>
      </c>
      <c r="J16" s="246" t="s">
        <v>2774</v>
      </c>
      <c r="K16" s="246" t="s">
        <v>1400</v>
      </c>
      <c r="L16" s="246" t="s">
        <v>1950</v>
      </c>
      <c r="M16" s="246">
        <v>2</v>
      </c>
      <c r="N16" s="246">
        <v>7</v>
      </c>
      <c r="O16" s="246" t="s">
        <v>2775</v>
      </c>
      <c r="P16" s="247" t="s">
        <v>1920</v>
      </c>
      <c r="Q16" s="246"/>
      <c r="R16" s="322">
        <v>296356923</v>
      </c>
      <c r="S16" s="87"/>
      <c r="T16" s="87"/>
      <c r="U16" s="87"/>
      <c r="V16" s="87"/>
      <c r="W16" s="87"/>
      <c r="X16" s="87"/>
      <c r="Y16" s="87"/>
      <c r="Z16" s="87"/>
      <c r="AA16" s="87"/>
      <c r="AB16" s="87"/>
      <c r="AC16" s="88"/>
      <c r="AD16" s="162" t="s">
        <v>195</v>
      </c>
      <c r="AE16" s="162" t="s">
        <v>195</v>
      </c>
      <c r="AF16" s="162" t="s">
        <v>195</v>
      </c>
      <c r="AG16" s="162" t="s">
        <v>195</v>
      </c>
      <c r="AH16" s="162" t="s">
        <v>195</v>
      </c>
      <c r="AI16" s="162" t="s">
        <v>195</v>
      </c>
      <c r="AJ16" s="162" t="s">
        <v>195</v>
      </c>
      <c r="AK16" s="162" t="s">
        <v>195</v>
      </c>
      <c r="AL16" s="162" t="s">
        <v>195</v>
      </c>
      <c r="AM16" s="162" t="s">
        <v>195</v>
      </c>
      <c r="AN16" s="162" t="s">
        <v>195</v>
      </c>
      <c r="AO16" s="162" t="s">
        <v>195</v>
      </c>
      <c r="AP16" s="162" t="s">
        <v>195</v>
      </c>
      <c r="AQ16" s="162" t="s">
        <v>195</v>
      </c>
      <c r="AR16" s="162" t="s">
        <v>195</v>
      </c>
      <c r="AS16" s="86" t="s">
        <v>195</v>
      </c>
      <c r="AT16" s="162" t="s">
        <v>195</v>
      </c>
      <c r="AU16" s="162" t="s">
        <v>195</v>
      </c>
      <c r="AV16" s="162" t="s">
        <v>195</v>
      </c>
      <c r="AW16" s="162" t="s">
        <v>195</v>
      </c>
      <c r="AX16" s="162" t="s">
        <v>195</v>
      </c>
      <c r="AY16" s="164" t="s">
        <v>1380</v>
      </c>
      <c r="AZ16" s="162" t="s">
        <v>195</v>
      </c>
      <c r="BA16" s="91" t="s">
        <v>2771</v>
      </c>
      <c r="BB16" s="92"/>
      <c r="BC16" s="93"/>
      <c r="BD16" s="92"/>
      <c r="BE16" s="93">
        <v>1</v>
      </c>
      <c r="BF16" s="92"/>
      <c r="BG16" s="93"/>
      <c r="BH16" s="92"/>
      <c r="BI16" s="93">
        <v>2</v>
      </c>
      <c r="BJ16" s="92"/>
      <c r="BK16" s="93"/>
      <c r="BL16" s="92"/>
      <c r="BM16" s="93">
        <v>4</v>
      </c>
      <c r="BN16" s="92"/>
      <c r="BO16" s="93"/>
      <c r="BP16" s="92"/>
      <c r="BQ16" s="93">
        <v>5</v>
      </c>
      <c r="BR16" s="92"/>
      <c r="BS16" s="93"/>
      <c r="BT16" s="92"/>
      <c r="BU16" s="93">
        <v>6</v>
      </c>
      <c r="BV16" s="92"/>
      <c r="BW16" s="93"/>
      <c r="BX16" s="92"/>
      <c r="BY16" s="94">
        <v>7</v>
      </c>
      <c r="BZ16" s="182"/>
      <c r="CA16" s="183"/>
      <c r="CB16" s="184"/>
      <c r="CC16" s="182"/>
      <c r="CD16" s="183"/>
      <c r="CE16" s="184"/>
    </row>
    <row r="17" spans="1:83" ht="84.95" customHeight="1" x14ac:dyDescent="0.2">
      <c r="A17" s="388" t="s">
        <v>0</v>
      </c>
      <c r="B17" s="389">
        <v>2017</v>
      </c>
      <c r="C17" s="389" t="s">
        <v>2</v>
      </c>
      <c r="D17" s="389" t="s">
        <v>20</v>
      </c>
      <c r="E17" s="389" t="s">
        <v>1918</v>
      </c>
      <c r="F17" s="389" t="s">
        <v>2750</v>
      </c>
      <c r="G17" s="246" t="s">
        <v>1447</v>
      </c>
      <c r="H17" s="246" t="s">
        <v>1457</v>
      </c>
      <c r="I17" s="323" t="s">
        <v>2776</v>
      </c>
      <c r="J17" s="246"/>
      <c r="K17" s="246" t="s">
        <v>1400</v>
      </c>
      <c r="L17" s="246" t="s">
        <v>1947</v>
      </c>
      <c r="M17" s="246">
        <v>2</v>
      </c>
      <c r="N17" s="246">
        <v>1</v>
      </c>
      <c r="O17" s="246" t="s">
        <v>2777</v>
      </c>
      <c r="P17" s="247" t="s">
        <v>1920</v>
      </c>
      <c r="Q17" s="246"/>
      <c r="R17" s="322"/>
      <c r="S17" s="87"/>
      <c r="T17" s="87"/>
      <c r="U17" s="87"/>
      <c r="V17" s="87"/>
      <c r="W17" s="87"/>
      <c r="X17" s="87"/>
      <c r="Y17" s="87"/>
      <c r="Z17" s="87"/>
      <c r="AA17" s="87"/>
      <c r="AB17" s="87"/>
      <c r="AC17" s="88"/>
      <c r="AD17" s="162" t="s">
        <v>195</v>
      </c>
      <c r="AE17" s="162" t="s">
        <v>195</v>
      </c>
      <c r="AF17" s="162" t="s">
        <v>195</v>
      </c>
      <c r="AG17" s="162" t="s">
        <v>195</v>
      </c>
      <c r="AH17" s="162" t="s">
        <v>195</v>
      </c>
      <c r="AI17" s="162" t="s">
        <v>195</v>
      </c>
      <c r="AJ17" s="162" t="s">
        <v>195</v>
      </c>
      <c r="AK17" s="162" t="s">
        <v>195</v>
      </c>
      <c r="AL17" s="162" t="s">
        <v>195</v>
      </c>
      <c r="AM17" s="162" t="s">
        <v>195</v>
      </c>
      <c r="AN17" s="162" t="s">
        <v>195</v>
      </c>
      <c r="AO17" s="162" t="s">
        <v>195</v>
      </c>
      <c r="AP17" s="162" t="s">
        <v>195</v>
      </c>
      <c r="AQ17" s="162" t="s">
        <v>195</v>
      </c>
      <c r="AR17" s="162" t="s">
        <v>195</v>
      </c>
      <c r="AS17" s="86" t="s">
        <v>195</v>
      </c>
      <c r="AT17" s="162" t="s">
        <v>195</v>
      </c>
      <c r="AU17" s="162" t="s">
        <v>195</v>
      </c>
      <c r="AV17" s="162" t="s">
        <v>195</v>
      </c>
      <c r="AW17" s="162" t="s">
        <v>195</v>
      </c>
      <c r="AX17" s="162" t="s">
        <v>195</v>
      </c>
      <c r="AY17" s="164" t="s">
        <v>1380</v>
      </c>
      <c r="AZ17" s="162" t="s">
        <v>195</v>
      </c>
      <c r="BA17" s="91" t="s">
        <v>2778</v>
      </c>
      <c r="BB17" s="93">
        <v>8.3000000000000007</v>
      </c>
      <c r="BC17" s="93"/>
      <c r="BD17" s="93">
        <v>17</v>
      </c>
      <c r="BE17" s="93"/>
      <c r="BF17" s="93">
        <v>25</v>
      </c>
      <c r="BG17" s="93"/>
      <c r="BH17" s="93">
        <v>33</v>
      </c>
      <c r="BI17" s="93"/>
      <c r="BJ17" s="93">
        <v>42</v>
      </c>
      <c r="BK17" s="93"/>
      <c r="BL17" s="93">
        <v>50</v>
      </c>
      <c r="BM17" s="93"/>
      <c r="BN17" s="93">
        <v>58</v>
      </c>
      <c r="BO17" s="93"/>
      <c r="BP17" s="93">
        <v>67</v>
      </c>
      <c r="BQ17" s="93"/>
      <c r="BR17" s="93">
        <v>75</v>
      </c>
      <c r="BS17" s="93"/>
      <c r="BT17" s="93">
        <v>83</v>
      </c>
      <c r="BU17" s="93"/>
      <c r="BV17" s="93">
        <v>92</v>
      </c>
      <c r="BW17" s="93"/>
      <c r="BX17" s="93">
        <v>100</v>
      </c>
      <c r="BY17" s="94">
        <v>1</v>
      </c>
      <c r="BZ17" s="182"/>
      <c r="CA17" s="183"/>
      <c r="CB17" s="184"/>
      <c r="CC17" s="182"/>
      <c r="CD17" s="183"/>
      <c r="CE17" s="184"/>
    </row>
    <row r="18" spans="1:83" ht="84.95" customHeight="1" x14ac:dyDescent="0.2">
      <c r="A18" s="388" t="s">
        <v>0</v>
      </c>
      <c r="B18" s="389">
        <v>2017</v>
      </c>
      <c r="C18" s="389" t="s">
        <v>2</v>
      </c>
      <c r="D18" s="389" t="s">
        <v>20</v>
      </c>
      <c r="E18" s="389" t="s">
        <v>1918</v>
      </c>
      <c r="F18" s="389" t="s">
        <v>2750</v>
      </c>
      <c r="G18" s="246" t="s">
        <v>1447</v>
      </c>
      <c r="H18" s="246" t="s">
        <v>1457</v>
      </c>
      <c r="I18" s="325" t="s">
        <v>2776</v>
      </c>
      <c r="J18" s="246" t="s">
        <v>2779</v>
      </c>
      <c r="K18" s="246" t="s">
        <v>1400</v>
      </c>
      <c r="L18" s="246" t="s">
        <v>1947</v>
      </c>
      <c r="M18" s="246">
        <v>2</v>
      </c>
      <c r="N18" s="246">
        <v>11</v>
      </c>
      <c r="O18" s="246" t="s">
        <v>2780</v>
      </c>
      <c r="P18" s="247" t="s">
        <v>1920</v>
      </c>
      <c r="Q18" s="246"/>
      <c r="R18" s="322">
        <v>0</v>
      </c>
      <c r="S18" s="87"/>
      <c r="T18" s="87"/>
      <c r="U18" s="87"/>
      <c r="V18" s="87"/>
      <c r="W18" s="87"/>
      <c r="X18" s="87"/>
      <c r="Y18" s="87"/>
      <c r="Z18" s="87"/>
      <c r="AA18" s="87"/>
      <c r="AB18" s="87"/>
      <c r="AC18" s="88"/>
      <c r="AD18" s="162" t="s">
        <v>195</v>
      </c>
      <c r="AE18" s="162" t="s">
        <v>195</v>
      </c>
      <c r="AF18" s="162" t="s">
        <v>195</v>
      </c>
      <c r="AG18" s="162" t="s">
        <v>195</v>
      </c>
      <c r="AH18" s="162" t="s">
        <v>195</v>
      </c>
      <c r="AI18" s="162" t="s">
        <v>195</v>
      </c>
      <c r="AJ18" s="162" t="s">
        <v>195</v>
      </c>
      <c r="AK18" s="162" t="s">
        <v>195</v>
      </c>
      <c r="AL18" s="162" t="s">
        <v>195</v>
      </c>
      <c r="AM18" s="162" t="s">
        <v>195</v>
      </c>
      <c r="AN18" s="162" t="s">
        <v>195</v>
      </c>
      <c r="AO18" s="162" t="s">
        <v>195</v>
      </c>
      <c r="AP18" s="162" t="s">
        <v>195</v>
      </c>
      <c r="AQ18" s="162" t="s">
        <v>195</v>
      </c>
      <c r="AR18" s="162" t="s">
        <v>195</v>
      </c>
      <c r="AS18" s="86" t="s">
        <v>195</v>
      </c>
      <c r="AT18" s="162" t="s">
        <v>195</v>
      </c>
      <c r="AU18" s="162" t="s">
        <v>195</v>
      </c>
      <c r="AV18" s="162" t="s">
        <v>195</v>
      </c>
      <c r="AW18" s="162" t="s">
        <v>195</v>
      </c>
      <c r="AX18" s="162" t="s">
        <v>195</v>
      </c>
      <c r="AY18" s="164" t="s">
        <v>1380</v>
      </c>
      <c r="AZ18" s="162" t="s">
        <v>195</v>
      </c>
      <c r="BA18" s="91" t="s">
        <v>2781</v>
      </c>
      <c r="BB18" s="92"/>
      <c r="BC18" s="93"/>
      <c r="BD18" s="92"/>
      <c r="BE18" s="93">
        <v>1</v>
      </c>
      <c r="BF18" s="92"/>
      <c r="BG18" s="93">
        <v>2</v>
      </c>
      <c r="BH18" s="92"/>
      <c r="BI18" s="93">
        <v>3</v>
      </c>
      <c r="BJ18" s="92"/>
      <c r="BK18" s="93">
        <v>4</v>
      </c>
      <c r="BL18" s="92"/>
      <c r="BM18" s="93">
        <v>5</v>
      </c>
      <c r="BN18" s="92"/>
      <c r="BO18" s="93">
        <v>6</v>
      </c>
      <c r="BP18" s="92"/>
      <c r="BQ18" s="93">
        <v>7</v>
      </c>
      <c r="BR18" s="92"/>
      <c r="BS18" s="93">
        <v>8</v>
      </c>
      <c r="BT18" s="92"/>
      <c r="BU18" s="93">
        <v>9</v>
      </c>
      <c r="BV18" s="92"/>
      <c r="BW18" s="93">
        <v>10</v>
      </c>
      <c r="BX18" s="92"/>
      <c r="BY18" s="94">
        <v>11</v>
      </c>
      <c r="BZ18" s="182"/>
      <c r="CA18" s="183"/>
      <c r="CB18" s="184"/>
      <c r="CC18" s="182"/>
      <c r="CD18" s="183"/>
      <c r="CE18" s="184"/>
    </row>
    <row r="19" spans="1:83" ht="84.95" customHeight="1" x14ac:dyDescent="0.2">
      <c r="A19" s="388" t="s">
        <v>0</v>
      </c>
      <c r="B19" s="389">
        <v>2017</v>
      </c>
      <c r="C19" s="389" t="s">
        <v>2</v>
      </c>
      <c r="D19" s="389" t="s">
        <v>20</v>
      </c>
      <c r="E19" s="389" t="s">
        <v>1918</v>
      </c>
      <c r="F19" s="389" t="s">
        <v>2750</v>
      </c>
      <c r="G19" s="246" t="s">
        <v>1447</v>
      </c>
      <c r="H19" s="246" t="s">
        <v>1457</v>
      </c>
      <c r="I19" s="325" t="s">
        <v>2776</v>
      </c>
      <c r="J19" s="246" t="s">
        <v>2782</v>
      </c>
      <c r="K19" s="246" t="s">
        <v>1400</v>
      </c>
      <c r="L19" s="246" t="s">
        <v>1947</v>
      </c>
      <c r="M19" s="246">
        <v>2</v>
      </c>
      <c r="N19" s="246">
        <v>4</v>
      </c>
      <c r="O19" s="246" t="s">
        <v>2783</v>
      </c>
      <c r="P19" s="247" t="s">
        <v>1920</v>
      </c>
      <c r="Q19" s="246"/>
      <c r="R19" s="322">
        <v>0</v>
      </c>
      <c r="S19" s="87"/>
      <c r="T19" s="87"/>
      <c r="U19" s="87"/>
      <c r="V19" s="87"/>
      <c r="W19" s="87"/>
      <c r="X19" s="87"/>
      <c r="Y19" s="87"/>
      <c r="Z19" s="87"/>
      <c r="AA19" s="87"/>
      <c r="AB19" s="87"/>
      <c r="AC19" s="88"/>
      <c r="AD19" s="162" t="s">
        <v>195</v>
      </c>
      <c r="AE19" s="162" t="s">
        <v>195</v>
      </c>
      <c r="AF19" s="162" t="s">
        <v>195</v>
      </c>
      <c r="AG19" s="162" t="s">
        <v>195</v>
      </c>
      <c r="AH19" s="162" t="s">
        <v>195</v>
      </c>
      <c r="AI19" s="162" t="s">
        <v>195</v>
      </c>
      <c r="AJ19" s="162" t="s">
        <v>195</v>
      </c>
      <c r="AK19" s="162" t="s">
        <v>195</v>
      </c>
      <c r="AL19" s="162" t="s">
        <v>195</v>
      </c>
      <c r="AM19" s="162" t="s">
        <v>195</v>
      </c>
      <c r="AN19" s="162" t="s">
        <v>195</v>
      </c>
      <c r="AO19" s="162" t="s">
        <v>195</v>
      </c>
      <c r="AP19" s="162" t="s">
        <v>195</v>
      </c>
      <c r="AQ19" s="162" t="s">
        <v>195</v>
      </c>
      <c r="AR19" s="162" t="s">
        <v>195</v>
      </c>
      <c r="AS19" s="86" t="s">
        <v>195</v>
      </c>
      <c r="AT19" s="162" t="s">
        <v>195</v>
      </c>
      <c r="AU19" s="162" t="s">
        <v>195</v>
      </c>
      <c r="AV19" s="162" t="s">
        <v>195</v>
      </c>
      <c r="AW19" s="162" t="s">
        <v>195</v>
      </c>
      <c r="AX19" s="162" t="s">
        <v>195</v>
      </c>
      <c r="AY19" s="164" t="s">
        <v>1380</v>
      </c>
      <c r="AZ19" s="162" t="s">
        <v>195</v>
      </c>
      <c r="BA19" s="91" t="s">
        <v>2784</v>
      </c>
      <c r="BB19" s="92"/>
      <c r="BC19" s="93"/>
      <c r="BD19" s="92"/>
      <c r="BE19" s="93"/>
      <c r="BF19" s="92"/>
      <c r="BG19" s="93">
        <v>1</v>
      </c>
      <c r="BH19" s="92"/>
      <c r="BI19" s="93"/>
      <c r="BJ19" s="92"/>
      <c r="BK19" s="93"/>
      <c r="BL19" s="92"/>
      <c r="BM19" s="93">
        <v>2</v>
      </c>
      <c r="BN19" s="92"/>
      <c r="BO19" s="93"/>
      <c r="BP19" s="92"/>
      <c r="BQ19" s="93"/>
      <c r="BR19" s="92"/>
      <c r="BS19" s="93">
        <v>3</v>
      </c>
      <c r="BT19" s="92"/>
      <c r="BU19" s="93"/>
      <c r="BV19" s="92"/>
      <c r="BW19" s="93"/>
      <c r="BX19" s="92"/>
      <c r="BY19" s="94">
        <v>4</v>
      </c>
      <c r="BZ19" s="182"/>
      <c r="CA19" s="183"/>
      <c r="CB19" s="184"/>
      <c r="CC19" s="182"/>
      <c r="CD19" s="183"/>
      <c r="CE19" s="184"/>
    </row>
    <row r="20" spans="1:83" ht="84.95" customHeight="1" x14ac:dyDescent="0.2">
      <c r="A20" s="388" t="s">
        <v>0</v>
      </c>
      <c r="B20" s="389">
        <v>2017</v>
      </c>
      <c r="C20" s="389" t="s">
        <v>2</v>
      </c>
      <c r="D20" s="389" t="s">
        <v>20</v>
      </c>
      <c r="E20" s="389" t="s">
        <v>1918</v>
      </c>
      <c r="F20" s="389" t="s">
        <v>2750</v>
      </c>
      <c r="G20" s="246" t="s">
        <v>1447</v>
      </c>
      <c r="H20" s="246" t="s">
        <v>1457</v>
      </c>
      <c r="I20" s="323" t="s">
        <v>2785</v>
      </c>
      <c r="J20" s="246"/>
      <c r="K20" s="246" t="s">
        <v>1400</v>
      </c>
      <c r="L20" s="246" t="s">
        <v>1955</v>
      </c>
      <c r="M20" s="246">
        <v>3</v>
      </c>
      <c r="N20" s="246">
        <v>4</v>
      </c>
      <c r="O20" s="246" t="s">
        <v>2786</v>
      </c>
      <c r="P20" s="247" t="s">
        <v>1920</v>
      </c>
      <c r="Q20" s="246"/>
      <c r="R20" s="322"/>
      <c r="S20" s="87"/>
      <c r="T20" s="87"/>
      <c r="U20" s="87"/>
      <c r="V20" s="87"/>
      <c r="W20" s="87"/>
      <c r="X20" s="87"/>
      <c r="Y20" s="87"/>
      <c r="Z20" s="87"/>
      <c r="AA20" s="87"/>
      <c r="AB20" s="87"/>
      <c r="AC20" s="88"/>
      <c r="AD20" s="162" t="s">
        <v>195</v>
      </c>
      <c r="AE20" s="162" t="s">
        <v>195</v>
      </c>
      <c r="AF20" s="162" t="s">
        <v>195</v>
      </c>
      <c r="AG20" s="162" t="s">
        <v>195</v>
      </c>
      <c r="AH20" s="162" t="s">
        <v>195</v>
      </c>
      <c r="AI20" s="162" t="s">
        <v>195</v>
      </c>
      <c r="AJ20" s="162" t="s">
        <v>195</v>
      </c>
      <c r="AK20" s="162" t="s">
        <v>195</v>
      </c>
      <c r="AL20" s="162" t="s">
        <v>195</v>
      </c>
      <c r="AM20" s="162" t="s">
        <v>195</v>
      </c>
      <c r="AN20" s="162" t="s">
        <v>195</v>
      </c>
      <c r="AO20" s="162" t="s">
        <v>195</v>
      </c>
      <c r="AP20" s="162" t="s">
        <v>195</v>
      </c>
      <c r="AQ20" s="162" t="s">
        <v>195</v>
      </c>
      <c r="AR20" s="162" t="s">
        <v>195</v>
      </c>
      <c r="AS20" s="86" t="s">
        <v>195</v>
      </c>
      <c r="AT20" s="162" t="s">
        <v>195</v>
      </c>
      <c r="AU20" s="162" t="s">
        <v>195</v>
      </c>
      <c r="AV20" s="162" t="s">
        <v>195</v>
      </c>
      <c r="AW20" s="162" t="s">
        <v>195</v>
      </c>
      <c r="AX20" s="162" t="s">
        <v>195</v>
      </c>
      <c r="AY20" s="164" t="s">
        <v>1380</v>
      </c>
      <c r="AZ20" s="162" t="s">
        <v>195</v>
      </c>
      <c r="BA20" s="91" t="s">
        <v>2787</v>
      </c>
      <c r="BB20" s="92"/>
      <c r="BC20" s="93"/>
      <c r="BD20" s="92"/>
      <c r="BE20" s="93"/>
      <c r="BF20" s="92"/>
      <c r="BG20" s="93">
        <v>1</v>
      </c>
      <c r="BH20" s="92"/>
      <c r="BI20" s="93"/>
      <c r="BJ20" s="92"/>
      <c r="BK20" s="93"/>
      <c r="BL20" s="92"/>
      <c r="BM20" s="93">
        <v>2</v>
      </c>
      <c r="BN20" s="92"/>
      <c r="BO20" s="93"/>
      <c r="BP20" s="92"/>
      <c r="BQ20" s="93"/>
      <c r="BR20" s="92"/>
      <c r="BS20" s="93"/>
      <c r="BT20" s="92"/>
      <c r="BU20" s="93">
        <v>3</v>
      </c>
      <c r="BV20" s="92"/>
      <c r="BW20" s="93"/>
      <c r="BX20" s="92"/>
      <c r="BY20" s="94">
        <v>4</v>
      </c>
      <c r="BZ20" s="182"/>
      <c r="CA20" s="183"/>
      <c r="CB20" s="184"/>
      <c r="CC20" s="182"/>
      <c r="CD20" s="183"/>
      <c r="CE20" s="184"/>
    </row>
    <row r="21" spans="1:83" ht="84.95" customHeight="1" x14ac:dyDescent="0.2">
      <c r="A21" s="388" t="s">
        <v>0</v>
      </c>
      <c r="B21" s="389">
        <v>2017</v>
      </c>
      <c r="C21" s="389" t="s">
        <v>2</v>
      </c>
      <c r="D21" s="389" t="s">
        <v>20</v>
      </c>
      <c r="E21" s="389" t="s">
        <v>1918</v>
      </c>
      <c r="F21" s="389" t="s">
        <v>2750</v>
      </c>
      <c r="G21" s="246" t="s">
        <v>1447</v>
      </c>
      <c r="H21" s="246" t="s">
        <v>1457</v>
      </c>
      <c r="I21" s="325" t="s">
        <v>2785</v>
      </c>
      <c r="J21" s="246" t="s">
        <v>2788</v>
      </c>
      <c r="K21" s="246" t="s">
        <v>1400</v>
      </c>
      <c r="L21" s="246" t="s">
        <v>1955</v>
      </c>
      <c r="M21" s="246">
        <v>3</v>
      </c>
      <c r="N21" s="246">
        <v>4</v>
      </c>
      <c r="O21" s="246" t="s">
        <v>2789</v>
      </c>
      <c r="P21" s="247" t="s">
        <v>1920</v>
      </c>
      <c r="Q21" s="246"/>
      <c r="R21" s="322">
        <v>825621092</v>
      </c>
      <c r="S21" s="87"/>
      <c r="T21" s="87"/>
      <c r="U21" s="87"/>
      <c r="V21" s="87"/>
      <c r="W21" s="87"/>
      <c r="X21" s="87"/>
      <c r="Y21" s="87"/>
      <c r="Z21" s="87"/>
      <c r="AA21" s="87"/>
      <c r="AB21" s="87"/>
      <c r="AC21" s="88"/>
      <c r="AD21" s="162" t="s">
        <v>195</v>
      </c>
      <c r="AE21" s="162" t="s">
        <v>195</v>
      </c>
      <c r="AF21" s="162" t="s">
        <v>195</v>
      </c>
      <c r="AG21" s="162" t="s">
        <v>195</v>
      </c>
      <c r="AH21" s="162" t="s">
        <v>195</v>
      </c>
      <c r="AI21" s="162" t="s">
        <v>195</v>
      </c>
      <c r="AJ21" s="162" t="s">
        <v>195</v>
      </c>
      <c r="AK21" s="162" t="s">
        <v>195</v>
      </c>
      <c r="AL21" s="162" t="s">
        <v>195</v>
      </c>
      <c r="AM21" s="162" t="s">
        <v>195</v>
      </c>
      <c r="AN21" s="162" t="s">
        <v>195</v>
      </c>
      <c r="AO21" s="162" t="s">
        <v>195</v>
      </c>
      <c r="AP21" s="162" t="s">
        <v>195</v>
      </c>
      <c r="AQ21" s="162" t="s">
        <v>195</v>
      </c>
      <c r="AR21" s="162" t="s">
        <v>195</v>
      </c>
      <c r="AS21" s="86" t="s">
        <v>195</v>
      </c>
      <c r="AT21" s="162" t="s">
        <v>195</v>
      </c>
      <c r="AU21" s="162" t="s">
        <v>195</v>
      </c>
      <c r="AV21" s="162" t="s">
        <v>195</v>
      </c>
      <c r="AW21" s="162" t="s">
        <v>195</v>
      </c>
      <c r="AX21" s="162" t="s">
        <v>195</v>
      </c>
      <c r="AY21" s="164" t="s">
        <v>1380</v>
      </c>
      <c r="AZ21" s="162" t="s">
        <v>195</v>
      </c>
      <c r="BA21" s="91" t="s">
        <v>2787</v>
      </c>
      <c r="BB21" s="92"/>
      <c r="BC21" s="93"/>
      <c r="BD21" s="92"/>
      <c r="BE21" s="93"/>
      <c r="BF21" s="92"/>
      <c r="BG21" s="93"/>
      <c r="BH21" s="92"/>
      <c r="BI21" s="93"/>
      <c r="BJ21" s="92"/>
      <c r="BK21" s="93"/>
      <c r="BL21" s="92"/>
      <c r="BM21" s="93"/>
      <c r="BN21" s="92"/>
      <c r="BO21" s="93"/>
      <c r="BP21" s="92"/>
      <c r="BQ21" s="93"/>
      <c r="BR21" s="92"/>
      <c r="BS21" s="93"/>
      <c r="BT21" s="92"/>
      <c r="BU21" s="93">
        <v>4</v>
      </c>
      <c r="BV21" s="92"/>
      <c r="BW21" s="93"/>
      <c r="BX21" s="92"/>
      <c r="BY21" s="94"/>
      <c r="BZ21" s="182"/>
      <c r="CA21" s="183"/>
      <c r="CB21" s="184"/>
      <c r="CC21" s="182"/>
      <c r="CD21" s="183"/>
      <c r="CE21" s="184"/>
    </row>
    <row r="22" spans="1:83" ht="88.5" customHeight="1" x14ac:dyDescent="0.2">
      <c r="A22" s="388" t="s">
        <v>0</v>
      </c>
      <c r="B22" s="389">
        <v>2017</v>
      </c>
      <c r="C22" s="389" t="s">
        <v>2</v>
      </c>
      <c r="D22" s="389" t="s">
        <v>20</v>
      </c>
      <c r="E22" s="389" t="s">
        <v>1918</v>
      </c>
      <c r="F22" s="389" t="s">
        <v>2750</v>
      </c>
      <c r="G22" s="246" t="s">
        <v>1447</v>
      </c>
      <c r="H22" s="246" t="s">
        <v>1457</v>
      </c>
      <c r="I22" s="325" t="s">
        <v>2785</v>
      </c>
      <c r="J22" s="246" t="s">
        <v>2790</v>
      </c>
      <c r="K22" s="246" t="s">
        <v>1400</v>
      </c>
      <c r="L22" s="246" t="s">
        <v>1955</v>
      </c>
      <c r="M22" s="246">
        <v>3</v>
      </c>
      <c r="N22" s="246">
        <v>1</v>
      </c>
      <c r="O22" s="246" t="s">
        <v>2791</v>
      </c>
      <c r="P22" s="247" t="s">
        <v>2016</v>
      </c>
      <c r="Q22" s="246"/>
      <c r="R22" s="322">
        <v>550000000</v>
      </c>
      <c r="S22" s="87"/>
      <c r="T22" s="87"/>
      <c r="U22" s="87"/>
      <c r="V22" s="87"/>
      <c r="W22" s="87"/>
      <c r="X22" s="87"/>
      <c r="Y22" s="87"/>
      <c r="Z22" s="87"/>
      <c r="AA22" s="87"/>
      <c r="AB22" s="87"/>
      <c r="AC22" s="88"/>
      <c r="AD22" s="162" t="s">
        <v>195</v>
      </c>
      <c r="AE22" s="162" t="s">
        <v>195</v>
      </c>
      <c r="AF22" s="162" t="s">
        <v>195</v>
      </c>
      <c r="AG22" s="162" t="s">
        <v>195</v>
      </c>
      <c r="AH22" s="162" t="s">
        <v>195</v>
      </c>
      <c r="AI22" s="162" t="s">
        <v>195</v>
      </c>
      <c r="AJ22" s="162" t="s">
        <v>195</v>
      </c>
      <c r="AK22" s="162" t="s">
        <v>195</v>
      </c>
      <c r="AL22" s="162" t="s">
        <v>195</v>
      </c>
      <c r="AM22" s="162" t="s">
        <v>195</v>
      </c>
      <c r="AN22" s="162" t="s">
        <v>195</v>
      </c>
      <c r="AO22" s="162" t="s">
        <v>195</v>
      </c>
      <c r="AP22" s="162" t="s">
        <v>195</v>
      </c>
      <c r="AQ22" s="162" t="s">
        <v>195</v>
      </c>
      <c r="AR22" s="162" t="s">
        <v>195</v>
      </c>
      <c r="AS22" s="86" t="s">
        <v>195</v>
      </c>
      <c r="AT22" s="162" t="s">
        <v>195</v>
      </c>
      <c r="AU22" s="162" t="s">
        <v>195</v>
      </c>
      <c r="AV22" s="162" t="s">
        <v>195</v>
      </c>
      <c r="AW22" s="162" t="s">
        <v>195</v>
      </c>
      <c r="AX22" s="162" t="s">
        <v>195</v>
      </c>
      <c r="AY22" s="164" t="s">
        <v>1380</v>
      </c>
      <c r="AZ22" s="162" t="s">
        <v>195</v>
      </c>
      <c r="BA22" s="91" t="s">
        <v>2787</v>
      </c>
      <c r="BB22" s="92"/>
      <c r="BC22" s="93">
        <v>100</v>
      </c>
      <c r="BD22" s="92"/>
      <c r="BE22" s="93">
        <v>100</v>
      </c>
      <c r="BF22" s="92"/>
      <c r="BG22" s="93">
        <v>100</v>
      </c>
      <c r="BH22" s="92"/>
      <c r="BI22" s="93">
        <v>100</v>
      </c>
      <c r="BJ22" s="92"/>
      <c r="BK22" s="93">
        <v>100</v>
      </c>
      <c r="BL22" s="92"/>
      <c r="BM22" s="93">
        <v>100</v>
      </c>
      <c r="BN22" s="92"/>
      <c r="BO22" s="93">
        <v>100</v>
      </c>
      <c r="BP22" s="92"/>
      <c r="BQ22" s="93">
        <v>100</v>
      </c>
      <c r="BR22" s="92"/>
      <c r="BS22" s="93">
        <v>100</v>
      </c>
      <c r="BT22" s="92"/>
      <c r="BU22" s="93">
        <v>100</v>
      </c>
      <c r="BV22" s="92"/>
      <c r="BW22" s="93">
        <v>100</v>
      </c>
      <c r="BX22" s="92"/>
      <c r="BY22" s="94">
        <v>100</v>
      </c>
      <c r="BZ22" s="182"/>
      <c r="CA22" s="183"/>
      <c r="CB22" s="184"/>
      <c r="CC22" s="182"/>
      <c r="CD22" s="183"/>
      <c r="CE22" s="184"/>
    </row>
    <row r="23" spans="1:83" ht="84.95" customHeight="1" x14ac:dyDescent="0.2">
      <c r="A23" s="388" t="s">
        <v>0</v>
      </c>
      <c r="B23" s="389">
        <v>2017</v>
      </c>
      <c r="C23" s="389" t="s">
        <v>2</v>
      </c>
      <c r="D23" s="389" t="s">
        <v>20</v>
      </c>
      <c r="E23" s="389" t="s">
        <v>1918</v>
      </c>
      <c r="F23" s="389" t="s">
        <v>2750</v>
      </c>
      <c r="G23" s="246" t="s">
        <v>1447</v>
      </c>
      <c r="H23" s="246" t="s">
        <v>1457</v>
      </c>
      <c r="I23" s="325" t="s">
        <v>2785</v>
      </c>
      <c r="J23" s="246" t="s">
        <v>2792</v>
      </c>
      <c r="K23" s="246" t="s">
        <v>1400</v>
      </c>
      <c r="L23" s="246" t="s">
        <v>1955</v>
      </c>
      <c r="M23" s="246">
        <v>3</v>
      </c>
      <c r="N23" s="246">
        <v>2</v>
      </c>
      <c r="O23" s="246" t="s">
        <v>2793</v>
      </c>
      <c r="P23" s="247" t="s">
        <v>1920</v>
      </c>
      <c r="Q23" s="246"/>
      <c r="R23" s="322">
        <v>0</v>
      </c>
      <c r="S23" s="87"/>
      <c r="T23" s="87"/>
      <c r="U23" s="87"/>
      <c r="V23" s="87"/>
      <c r="W23" s="87"/>
      <c r="X23" s="87"/>
      <c r="Y23" s="87"/>
      <c r="Z23" s="87"/>
      <c r="AA23" s="87"/>
      <c r="AB23" s="87"/>
      <c r="AC23" s="88"/>
      <c r="AD23" s="162" t="s">
        <v>195</v>
      </c>
      <c r="AE23" s="162" t="s">
        <v>195</v>
      </c>
      <c r="AF23" s="162" t="s">
        <v>195</v>
      </c>
      <c r="AG23" s="162" t="s">
        <v>195</v>
      </c>
      <c r="AH23" s="162" t="s">
        <v>195</v>
      </c>
      <c r="AI23" s="162" t="s">
        <v>195</v>
      </c>
      <c r="AJ23" s="162" t="s">
        <v>195</v>
      </c>
      <c r="AK23" s="162" t="s">
        <v>195</v>
      </c>
      <c r="AL23" s="162" t="s">
        <v>195</v>
      </c>
      <c r="AM23" s="162" t="s">
        <v>195</v>
      </c>
      <c r="AN23" s="162" t="s">
        <v>195</v>
      </c>
      <c r="AO23" s="162" t="s">
        <v>195</v>
      </c>
      <c r="AP23" s="162" t="s">
        <v>195</v>
      </c>
      <c r="AQ23" s="162" t="s">
        <v>195</v>
      </c>
      <c r="AR23" s="162" t="s">
        <v>195</v>
      </c>
      <c r="AS23" s="86" t="s">
        <v>195</v>
      </c>
      <c r="AT23" s="162" t="s">
        <v>195</v>
      </c>
      <c r="AU23" s="162" t="s">
        <v>195</v>
      </c>
      <c r="AV23" s="162" t="s">
        <v>195</v>
      </c>
      <c r="AW23" s="162" t="s">
        <v>195</v>
      </c>
      <c r="AX23" s="162" t="s">
        <v>195</v>
      </c>
      <c r="AY23" s="164" t="s">
        <v>1380</v>
      </c>
      <c r="AZ23" s="162" t="s">
        <v>195</v>
      </c>
      <c r="BA23" s="91" t="s">
        <v>2787</v>
      </c>
      <c r="BB23" s="92"/>
      <c r="BC23" s="93"/>
      <c r="BD23" s="92"/>
      <c r="BE23" s="93"/>
      <c r="BF23" s="92"/>
      <c r="BG23" s="93"/>
      <c r="BH23" s="92"/>
      <c r="BI23" s="93"/>
      <c r="BJ23" s="92"/>
      <c r="BK23" s="93"/>
      <c r="BL23" s="92"/>
      <c r="BM23" s="93"/>
      <c r="BN23" s="92"/>
      <c r="BO23" s="93">
        <v>1</v>
      </c>
      <c r="BP23" s="92"/>
      <c r="BQ23" s="93"/>
      <c r="BR23" s="92"/>
      <c r="BS23" s="93"/>
      <c r="BT23" s="92"/>
      <c r="BU23" s="93"/>
      <c r="BV23" s="92"/>
      <c r="BW23" s="93"/>
      <c r="BX23" s="92"/>
      <c r="BY23" s="94">
        <v>2</v>
      </c>
      <c r="BZ23" s="182"/>
      <c r="CA23" s="183"/>
      <c r="CB23" s="184"/>
      <c r="CC23" s="182"/>
      <c r="CD23" s="183"/>
      <c r="CE23" s="184"/>
    </row>
    <row r="24" spans="1:83" ht="84.95" customHeight="1" x14ac:dyDescent="0.2">
      <c r="A24" s="388" t="s">
        <v>0</v>
      </c>
      <c r="B24" s="389">
        <v>2017</v>
      </c>
      <c r="C24" s="389" t="s">
        <v>2</v>
      </c>
      <c r="D24" s="389" t="s">
        <v>20</v>
      </c>
      <c r="E24" s="389" t="s">
        <v>1918</v>
      </c>
      <c r="F24" s="389" t="s">
        <v>2750</v>
      </c>
      <c r="G24" s="246" t="s">
        <v>1447</v>
      </c>
      <c r="H24" s="246" t="s">
        <v>1457</v>
      </c>
      <c r="I24" s="323" t="s">
        <v>2794</v>
      </c>
      <c r="J24" s="246"/>
      <c r="K24" s="246" t="s">
        <v>1400</v>
      </c>
      <c r="L24" s="246" t="s">
        <v>1947</v>
      </c>
      <c r="M24" s="246">
        <v>2</v>
      </c>
      <c r="N24" s="246">
        <v>2</v>
      </c>
      <c r="O24" s="246" t="s">
        <v>2795</v>
      </c>
      <c r="P24" s="247" t="s">
        <v>1920</v>
      </c>
      <c r="Q24" s="246"/>
      <c r="R24" s="322"/>
      <c r="S24" s="87"/>
      <c r="T24" s="87"/>
      <c r="U24" s="87"/>
      <c r="V24" s="87"/>
      <c r="W24" s="87"/>
      <c r="X24" s="87"/>
      <c r="Y24" s="87"/>
      <c r="Z24" s="87"/>
      <c r="AA24" s="87"/>
      <c r="AB24" s="87"/>
      <c r="AC24" s="88"/>
      <c r="AD24" s="162" t="s">
        <v>195</v>
      </c>
      <c r="AE24" s="162" t="s">
        <v>195</v>
      </c>
      <c r="AF24" s="162" t="s">
        <v>195</v>
      </c>
      <c r="AG24" s="162" t="s">
        <v>195</v>
      </c>
      <c r="AH24" s="162" t="s">
        <v>195</v>
      </c>
      <c r="AI24" s="162" t="s">
        <v>195</v>
      </c>
      <c r="AJ24" s="162" t="s">
        <v>195</v>
      </c>
      <c r="AK24" s="162" t="s">
        <v>195</v>
      </c>
      <c r="AL24" s="162" t="s">
        <v>195</v>
      </c>
      <c r="AM24" s="162" t="s">
        <v>195</v>
      </c>
      <c r="AN24" s="162" t="s">
        <v>195</v>
      </c>
      <c r="AO24" s="162" t="s">
        <v>195</v>
      </c>
      <c r="AP24" s="162" t="s">
        <v>195</v>
      </c>
      <c r="AQ24" s="162" t="s">
        <v>195</v>
      </c>
      <c r="AR24" s="162" t="s">
        <v>195</v>
      </c>
      <c r="AS24" s="86" t="s">
        <v>195</v>
      </c>
      <c r="AT24" s="162" t="s">
        <v>195</v>
      </c>
      <c r="AU24" s="162" t="s">
        <v>195</v>
      </c>
      <c r="AV24" s="162" t="s">
        <v>195</v>
      </c>
      <c r="AW24" s="162" t="s">
        <v>195</v>
      </c>
      <c r="AX24" s="162" t="s">
        <v>195</v>
      </c>
      <c r="AY24" s="164" t="s">
        <v>1380</v>
      </c>
      <c r="AZ24" s="162" t="s">
        <v>195</v>
      </c>
      <c r="BA24" s="91" t="s">
        <v>2796</v>
      </c>
      <c r="BB24" s="92"/>
      <c r="BC24" s="93"/>
      <c r="BD24" s="92"/>
      <c r="BE24" s="93"/>
      <c r="BF24" s="92"/>
      <c r="BG24" s="93"/>
      <c r="BH24" s="92"/>
      <c r="BI24" s="93"/>
      <c r="BJ24" s="92"/>
      <c r="BK24" s="93"/>
      <c r="BL24" s="92"/>
      <c r="BM24" s="93"/>
      <c r="BN24" s="92"/>
      <c r="BO24" s="93">
        <v>1</v>
      </c>
      <c r="BP24" s="92"/>
      <c r="BQ24" s="93"/>
      <c r="BR24" s="92"/>
      <c r="BS24" s="93"/>
      <c r="BT24" s="92"/>
      <c r="BU24" s="93"/>
      <c r="BV24" s="92"/>
      <c r="BW24" s="93"/>
      <c r="BX24" s="92"/>
      <c r="BY24" s="94">
        <v>2</v>
      </c>
      <c r="BZ24" s="182"/>
      <c r="CA24" s="183"/>
      <c r="CB24" s="184"/>
      <c r="CC24" s="182"/>
      <c r="CD24" s="183"/>
      <c r="CE24" s="184"/>
    </row>
    <row r="25" spans="1:83" ht="84.95" customHeight="1" x14ac:dyDescent="0.2">
      <c r="A25" s="388" t="s">
        <v>0</v>
      </c>
      <c r="B25" s="389">
        <v>2017</v>
      </c>
      <c r="C25" s="389" t="s">
        <v>2</v>
      </c>
      <c r="D25" s="389" t="s">
        <v>20</v>
      </c>
      <c r="E25" s="389" t="s">
        <v>1918</v>
      </c>
      <c r="F25" s="389" t="s">
        <v>2750</v>
      </c>
      <c r="G25" s="246" t="s">
        <v>1447</v>
      </c>
      <c r="H25" s="246" t="s">
        <v>1457</v>
      </c>
      <c r="I25" s="325" t="s">
        <v>2794</v>
      </c>
      <c r="J25" s="246" t="s">
        <v>2797</v>
      </c>
      <c r="K25" s="246" t="s">
        <v>1400</v>
      </c>
      <c r="L25" s="246" t="s">
        <v>1947</v>
      </c>
      <c r="M25" s="246">
        <v>2</v>
      </c>
      <c r="N25" s="246">
        <v>1</v>
      </c>
      <c r="O25" s="246" t="s">
        <v>2798</v>
      </c>
      <c r="P25" s="247" t="s">
        <v>1920</v>
      </c>
      <c r="Q25" s="246"/>
      <c r="R25" s="322">
        <v>597155206</v>
      </c>
      <c r="S25" s="87"/>
      <c r="T25" s="87"/>
      <c r="U25" s="87"/>
      <c r="V25" s="87"/>
      <c r="W25" s="87"/>
      <c r="X25" s="87"/>
      <c r="Y25" s="87"/>
      <c r="Z25" s="87"/>
      <c r="AA25" s="87"/>
      <c r="AB25" s="87"/>
      <c r="AC25" s="88"/>
      <c r="AD25" s="162" t="s">
        <v>195</v>
      </c>
      <c r="AE25" s="162" t="s">
        <v>195</v>
      </c>
      <c r="AF25" s="162" t="s">
        <v>195</v>
      </c>
      <c r="AG25" s="162" t="s">
        <v>195</v>
      </c>
      <c r="AH25" s="162" t="s">
        <v>195</v>
      </c>
      <c r="AI25" s="162" t="s">
        <v>195</v>
      </c>
      <c r="AJ25" s="162" t="s">
        <v>195</v>
      </c>
      <c r="AK25" s="162" t="s">
        <v>195</v>
      </c>
      <c r="AL25" s="162" t="s">
        <v>195</v>
      </c>
      <c r="AM25" s="162" t="s">
        <v>195</v>
      </c>
      <c r="AN25" s="162" t="s">
        <v>195</v>
      </c>
      <c r="AO25" s="162" t="s">
        <v>195</v>
      </c>
      <c r="AP25" s="162" t="s">
        <v>195</v>
      </c>
      <c r="AQ25" s="162" t="s">
        <v>195</v>
      </c>
      <c r="AR25" s="162" t="s">
        <v>195</v>
      </c>
      <c r="AS25" s="86" t="s">
        <v>195</v>
      </c>
      <c r="AT25" s="162" t="s">
        <v>195</v>
      </c>
      <c r="AU25" s="162" t="s">
        <v>195</v>
      </c>
      <c r="AV25" s="162" t="s">
        <v>195</v>
      </c>
      <c r="AW25" s="162" t="s">
        <v>195</v>
      </c>
      <c r="AX25" s="162" t="s">
        <v>195</v>
      </c>
      <c r="AY25" s="164" t="s">
        <v>1380</v>
      </c>
      <c r="AZ25" s="162" t="s">
        <v>195</v>
      </c>
      <c r="BA25" s="91" t="s">
        <v>2796</v>
      </c>
      <c r="BB25" s="92"/>
      <c r="BC25" s="93"/>
      <c r="BD25" s="92"/>
      <c r="BE25" s="93"/>
      <c r="BF25" s="92"/>
      <c r="BG25" s="93"/>
      <c r="BH25" s="92"/>
      <c r="BI25" s="93"/>
      <c r="BJ25" s="92"/>
      <c r="BK25" s="93"/>
      <c r="BL25" s="92"/>
      <c r="BM25" s="93"/>
      <c r="BN25" s="92"/>
      <c r="BO25" s="93"/>
      <c r="BP25" s="92"/>
      <c r="BQ25" s="93"/>
      <c r="BR25" s="92"/>
      <c r="BS25" s="93"/>
      <c r="BT25" s="92"/>
      <c r="BU25" s="93"/>
      <c r="BV25" s="92"/>
      <c r="BW25" s="93"/>
      <c r="BX25" s="92"/>
      <c r="BY25" s="94">
        <v>1</v>
      </c>
      <c r="BZ25" s="182"/>
      <c r="CA25" s="183"/>
      <c r="CB25" s="184"/>
      <c r="CC25" s="182"/>
      <c r="CD25" s="183"/>
      <c r="CE25" s="184"/>
    </row>
    <row r="26" spans="1:83" ht="84.95" customHeight="1" x14ac:dyDescent="0.2">
      <c r="A26" s="388" t="s">
        <v>0</v>
      </c>
      <c r="B26" s="389">
        <v>2017</v>
      </c>
      <c r="C26" s="389" t="s">
        <v>2</v>
      </c>
      <c r="D26" s="389" t="s">
        <v>20</v>
      </c>
      <c r="E26" s="389" t="s">
        <v>1918</v>
      </c>
      <c r="F26" s="389" t="s">
        <v>2750</v>
      </c>
      <c r="G26" s="246" t="s">
        <v>1447</v>
      </c>
      <c r="H26" s="246" t="s">
        <v>1457</v>
      </c>
      <c r="I26" s="325" t="s">
        <v>2794</v>
      </c>
      <c r="J26" s="246" t="s">
        <v>2799</v>
      </c>
      <c r="K26" s="246" t="s">
        <v>1400</v>
      </c>
      <c r="L26" s="246" t="s">
        <v>1947</v>
      </c>
      <c r="M26" s="246">
        <v>2</v>
      </c>
      <c r="N26" s="246">
        <v>1</v>
      </c>
      <c r="O26" s="246" t="s">
        <v>2798</v>
      </c>
      <c r="P26" s="247" t="s">
        <v>1920</v>
      </c>
      <c r="Q26" s="246"/>
      <c r="R26" s="322">
        <v>250000000</v>
      </c>
      <c r="S26" s="87"/>
      <c r="T26" s="87"/>
      <c r="U26" s="87"/>
      <c r="V26" s="87"/>
      <c r="W26" s="87"/>
      <c r="X26" s="87"/>
      <c r="Y26" s="87"/>
      <c r="Z26" s="87"/>
      <c r="AA26" s="87"/>
      <c r="AB26" s="87"/>
      <c r="AC26" s="88"/>
      <c r="AD26" s="162" t="s">
        <v>195</v>
      </c>
      <c r="AE26" s="162" t="s">
        <v>195</v>
      </c>
      <c r="AF26" s="162" t="s">
        <v>195</v>
      </c>
      <c r="AG26" s="162" t="s">
        <v>195</v>
      </c>
      <c r="AH26" s="162" t="s">
        <v>195</v>
      </c>
      <c r="AI26" s="162" t="s">
        <v>195</v>
      </c>
      <c r="AJ26" s="162" t="s">
        <v>195</v>
      </c>
      <c r="AK26" s="162" t="s">
        <v>195</v>
      </c>
      <c r="AL26" s="162" t="s">
        <v>195</v>
      </c>
      <c r="AM26" s="162" t="s">
        <v>195</v>
      </c>
      <c r="AN26" s="162" t="s">
        <v>195</v>
      </c>
      <c r="AO26" s="162" t="s">
        <v>195</v>
      </c>
      <c r="AP26" s="162" t="s">
        <v>195</v>
      </c>
      <c r="AQ26" s="162" t="s">
        <v>195</v>
      </c>
      <c r="AR26" s="162" t="s">
        <v>195</v>
      </c>
      <c r="AS26" s="86" t="s">
        <v>195</v>
      </c>
      <c r="AT26" s="162" t="s">
        <v>195</v>
      </c>
      <c r="AU26" s="162" t="s">
        <v>195</v>
      </c>
      <c r="AV26" s="162" t="s">
        <v>195</v>
      </c>
      <c r="AW26" s="162" t="s">
        <v>195</v>
      </c>
      <c r="AX26" s="162" t="s">
        <v>195</v>
      </c>
      <c r="AY26" s="164" t="s">
        <v>1380</v>
      </c>
      <c r="AZ26" s="162" t="s">
        <v>195</v>
      </c>
      <c r="BA26" s="91" t="s">
        <v>2796</v>
      </c>
      <c r="BB26" s="92"/>
      <c r="BC26" s="93"/>
      <c r="BD26" s="92"/>
      <c r="BE26" s="93"/>
      <c r="BF26" s="92"/>
      <c r="BG26" s="93"/>
      <c r="BH26" s="92"/>
      <c r="BI26" s="93"/>
      <c r="BJ26" s="92"/>
      <c r="BK26" s="93"/>
      <c r="BL26" s="92"/>
      <c r="BM26" s="93"/>
      <c r="BN26" s="92"/>
      <c r="BO26" s="93"/>
      <c r="BP26" s="92"/>
      <c r="BQ26" s="93"/>
      <c r="BR26" s="92"/>
      <c r="BS26" s="93"/>
      <c r="BT26" s="92"/>
      <c r="BU26" s="93"/>
      <c r="BV26" s="92"/>
      <c r="BW26" s="93"/>
      <c r="BX26" s="92"/>
      <c r="BY26" s="94">
        <v>1</v>
      </c>
      <c r="BZ26" s="182"/>
      <c r="CA26" s="183"/>
      <c r="CB26" s="184"/>
      <c r="CC26" s="182"/>
      <c r="CD26" s="183"/>
      <c r="CE26" s="184"/>
    </row>
    <row r="27" spans="1:83" ht="84.95" customHeight="1" x14ac:dyDescent="0.2">
      <c r="A27" s="388" t="s">
        <v>0</v>
      </c>
      <c r="B27" s="389">
        <v>2017</v>
      </c>
      <c r="C27" s="389" t="s">
        <v>2</v>
      </c>
      <c r="D27" s="389" t="s">
        <v>20</v>
      </c>
      <c r="E27" s="389" t="s">
        <v>1918</v>
      </c>
      <c r="F27" s="389" t="s">
        <v>2750</v>
      </c>
      <c r="G27" s="246" t="s">
        <v>1447</v>
      </c>
      <c r="H27" s="246" t="s">
        <v>1457</v>
      </c>
      <c r="I27" s="325" t="s">
        <v>2794</v>
      </c>
      <c r="J27" s="246" t="s">
        <v>2800</v>
      </c>
      <c r="K27" s="246" t="s">
        <v>1400</v>
      </c>
      <c r="L27" s="246" t="s">
        <v>1947</v>
      </c>
      <c r="M27" s="246">
        <v>2</v>
      </c>
      <c r="N27" s="246">
        <v>2</v>
      </c>
      <c r="O27" s="246" t="s">
        <v>2801</v>
      </c>
      <c r="P27" s="247" t="s">
        <v>1920</v>
      </c>
      <c r="Q27" s="246"/>
      <c r="R27" s="322">
        <v>400000000</v>
      </c>
      <c r="S27" s="87"/>
      <c r="T27" s="87"/>
      <c r="U27" s="87"/>
      <c r="V27" s="87"/>
      <c r="W27" s="87"/>
      <c r="X27" s="87"/>
      <c r="Y27" s="87"/>
      <c r="Z27" s="87"/>
      <c r="AA27" s="87"/>
      <c r="AB27" s="87"/>
      <c r="AC27" s="88"/>
      <c r="AD27" s="162" t="s">
        <v>195</v>
      </c>
      <c r="AE27" s="162" t="s">
        <v>195</v>
      </c>
      <c r="AF27" s="162" t="s">
        <v>195</v>
      </c>
      <c r="AG27" s="162" t="s">
        <v>195</v>
      </c>
      <c r="AH27" s="162" t="s">
        <v>195</v>
      </c>
      <c r="AI27" s="162" t="s">
        <v>195</v>
      </c>
      <c r="AJ27" s="162" t="s">
        <v>195</v>
      </c>
      <c r="AK27" s="162" t="s">
        <v>195</v>
      </c>
      <c r="AL27" s="162" t="s">
        <v>195</v>
      </c>
      <c r="AM27" s="162" t="s">
        <v>195</v>
      </c>
      <c r="AN27" s="162" t="s">
        <v>195</v>
      </c>
      <c r="AO27" s="162" t="s">
        <v>195</v>
      </c>
      <c r="AP27" s="162" t="s">
        <v>195</v>
      </c>
      <c r="AQ27" s="162" t="s">
        <v>195</v>
      </c>
      <c r="AR27" s="162" t="s">
        <v>195</v>
      </c>
      <c r="AS27" s="86" t="s">
        <v>195</v>
      </c>
      <c r="AT27" s="162" t="s">
        <v>195</v>
      </c>
      <c r="AU27" s="162" t="s">
        <v>195</v>
      </c>
      <c r="AV27" s="162" t="s">
        <v>195</v>
      </c>
      <c r="AW27" s="162" t="s">
        <v>195</v>
      </c>
      <c r="AX27" s="162" t="s">
        <v>195</v>
      </c>
      <c r="AY27" s="164" t="s">
        <v>1380</v>
      </c>
      <c r="AZ27" s="162" t="s">
        <v>195</v>
      </c>
      <c r="BA27" s="91" t="s">
        <v>2802</v>
      </c>
      <c r="BB27" s="92"/>
      <c r="BC27" s="93"/>
      <c r="BD27" s="92"/>
      <c r="BE27" s="93"/>
      <c r="BF27" s="92"/>
      <c r="BG27" s="93"/>
      <c r="BH27" s="92"/>
      <c r="BI27" s="93"/>
      <c r="BJ27" s="92"/>
      <c r="BK27" s="93"/>
      <c r="BL27" s="92"/>
      <c r="BM27" s="93"/>
      <c r="BN27" s="92"/>
      <c r="BO27" s="93">
        <v>1</v>
      </c>
      <c r="BP27" s="92"/>
      <c r="BQ27" s="93"/>
      <c r="BR27" s="92"/>
      <c r="BS27" s="93"/>
      <c r="BT27" s="92"/>
      <c r="BU27" s="93"/>
      <c r="BV27" s="92"/>
      <c r="BW27" s="93"/>
      <c r="BX27" s="92"/>
      <c r="BY27" s="94">
        <v>2</v>
      </c>
      <c r="BZ27" s="182"/>
      <c r="CA27" s="183"/>
      <c r="CB27" s="184"/>
      <c r="CC27" s="182"/>
      <c r="CD27" s="183"/>
      <c r="CE27" s="184"/>
    </row>
    <row r="28" spans="1:83" ht="84.95" customHeight="1" x14ac:dyDescent="0.2">
      <c r="A28" s="388" t="s">
        <v>0</v>
      </c>
      <c r="B28" s="389">
        <v>2017</v>
      </c>
      <c r="C28" s="389" t="s">
        <v>2</v>
      </c>
      <c r="D28" s="389" t="s">
        <v>20</v>
      </c>
      <c r="E28" s="389" t="s">
        <v>1918</v>
      </c>
      <c r="F28" s="389" t="s">
        <v>2750</v>
      </c>
      <c r="G28" s="246" t="s">
        <v>1447</v>
      </c>
      <c r="H28" s="246" t="s">
        <v>1457</v>
      </c>
      <c r="I28" s="325" t="s">
        <v>2794</v>
      </c>
      <c r="J28" s="246" t="s">
        <v>2803</v>
      </c>
      <c r="K28" s="246" t="s">
        <v>1400</v>
      </c>
      <c r="L28" s="246" t="s">
        <v>1947</v>
      </c>
      <c r="M28" s="246">
        <v>2</v>
      </c>
      <c r="N28" s="246">
        <v>2</v>
      </c>
      <c r="O28" s="246" t="s">
        <v>2804</v>
      </c>
      <c r="P28" s="247" t="s">
        <v>1920</v>
      </c>
      <c r="Q28" s="246"/>
      <c r="R28" s="322">
        <v>120000000</v>
      </c>
      <c r="S28" s="87"/>
      <c r="T28" s="87"/>
      <c r="U28" s="87"/>
      <c r="V28" s="87"/>
      <c r="W28" s="87"/>
      <c r="X28" s="87"/>
      <c r="Y28" s="87"/>
      <c r="Z28" s="87"/>
      <c r="AA28" s="87"/>
      <c r="AB28" s="87"/>
      <c r="AC28" s="88"/>
      <c r="AD28" s="162" t="s">
        <v>195</v>
      </c>
      <c r="AE28" s="162" t="s">
        <v>195</v>
      </c>
      <c r="AF28" s="162" t="s">
        <v>195</v>
      </c>
      <c r="AG28" s="162" t="s">
        <v>195</v>
      </c>
      <c r="AH28" s="162" t="s">
        <v>195</v>
      </c>
      <c r="AI28" s="162" t="s">
        <v>195</v>
      </c>
      <c r="AJ28" s="162" t="s">
        <v>195</v>
      </c>
      <c r="AK28" s="162" t="s">
        <v>195</v>
      </c>
      <c r="AL28" s="162" t="s">
        <v>195</v>
      </c>
      <c r="AM28" s="162" t="s">
        <v>195</v>
      </c>
      <c r="AN28" s="162" t="s">
        <v>195</v>
      </c>
      <c r="AO28" s="162" t="s">
        <v>195</v>
      </c>
      <c r="AP28" s="162" t="s">
        <v>195</v>
      </c>
      <c r="AQ28" s="162" t="s">
        <v>195</v>
      </c>
      <c r="AR28" s="162" t="s">
        <v>195</v>
      </c>
      <c r="AS28" s="86" t="s">
        <v>195</v>
      </c>
      <c r="AT28" s="162" t="s">
        <v>195</v>
      </c>
      <c r="AU28" s="162" t="s">
        <v>195</v>
      </c>
      <c r="AV28" s="162" t="s">
        <v>195</v>
      </c>
      <c r="AW28" s="162" t="s">
        <v>195</v>
      </c>
      <c r="AX28" s="162" t="s">
        <v>195</v>
      </c>
      <c r="AY28" s="164" t="s">
        <v>1380</v>
      </c>
      <c r="AZ28" s="162" t="s">
        <v>195</v>
      </c>
      <c r="BA28" s="91" t="s">
        <v>2796</v>
      </c>
      <c r="BB28" s="92"/>
      <c r="BC28" s="93"/>
      <c r="BD28" s="92"/>
      <c r="BE28" s="93"/>
      <c r="BF28" s="92"/>
      <c r="BG28" s="93"/>
      <c r="BH28" s="92"/>
      <c r="BI28" s="93"/>
      <c r="BJ28" s="92"/>
      <c r="BK28" s="93"/>
      <c r="BL28" s="92"/>
      <c r="BM28" s="93"/>
      <c r="BN28" s="92"/>
      <c r="BO28" s="93"/>
      <c r="BP28" s="92"/>
      <c r="BQ28" s="93"/>
      <c r="BR28" s="92"/>
      <c r="BS28" s="93"/>
      <c r="BT28" s="92"/>
      <c r="BU28" s="93"/>
      <c r="BV28" s="92"/>
      <c r="BW28" s="93">
        <v>2</v>
      </c>
      <c r="BX28" s="92"/>
      <c r="BY28" s="94"/>
      <c r="BZ28" s="182"/>
      <c r="CA28" s="183"/>
      <c r="CB28" s="184"/>
      <c r="CC28" s="182"/>
      <c r="CD28" s="183"/>
      <c r="CE28" s="184"/>
    </row>
    <row r="29" spans="1:83" ht="84.95" customHeight="1" x14ac:dyDescent="0.2">
      <c r="A29" s="388" t="s">
        <v>0</v>
      </c>
      <c r="B29" s="389">
        <v>2017</v>
      </c>
      <c r="C29" s="389" t="s">
        <v>2</v>
      </c>
      <c r="D29" s="389" t="s">
        <v>20</v>
      </c>
      <c r="E29" s="389" t="s">
        <v>1918</v>
      </c>
      <c r="F29" s="389" t="s">
        <v>2750</v>
      </c>
      <c r="G29" s="246" t="s">
        <v>1447</v>
      </c>
      <c r="H29" s="246" t="s">
        <v>1457</v>
      </c>
      <c r="I29" s="325" t="s">
        <v>2794</v>
      </c>
      <c r="J29" s="246" t="s">
        <v>2805</v>
      </c>
      <c r="K29" s="246" t="s">
        <v>1400</v>
      </c>
      <c r="L29" s="246" t="s">
        <v>1947</v>
      </c>
      <c r="M29" s="246">
        <v>2</v>
      </c>
      <c r="N29" s="246">
        <v>1</v>
      </c>
      <c r="O29" s="246" t="s">
        <v>2806</v>
      </c>
      <c r="P29" s="247" t="s">
        <v>1920</v>
      </c>
      <c r="Q29" s="246"/>
      <c r="R29" s="322">
        <v>0</v>
      </c>
      <c r="S29" s="87"/>
      <c r="T29" s="87"/>
      <c r="U29" s="87"/>
      <c r="V29" s="87"/>
      <c r="W29" s="87"/>
      <c r="X29" s="87"/>
      <c r="Y29" s="87"/>
      <c r="Z29" s="87"/>
      <c r="AA29" s="87"/>
      <c r="AB29" s="87"/>
      <c r="AC29" s="88"/>
      <c r="AD29" s="162" t="s">
        <v>195</v>
      </c>
      <c r="AE29" s="162" t="s">
        <v>195</v>
      </c>
      <c r="AF29" s="162" t="s">
        <v>195</v>
      </c>
      <c r="AG29" s="162" t="s">
        <v>195</v>
      </c>
      <c r="AH29" s="162" t="s">
        <v>195</v>
      </c>
      <c r="AI29" s="162" t="s">
        <v>195</v>
      </c>
      <c r="AJ29" s="162" t="s">
        <v>195</v>
      </c>
      <c r="AK29" s="162" t="s">
        <v>195</v>
      </c>
      <c r="AL29" s="162" t="s">
        <v>195</v>
      </c>
      <c r="AM29" s="162" t="s">
        <v>195</v>
      </c>
      <c r="AN29" s="162" t="s">
        <v>195</v>
      </c>
      <c r="AO29" s="162" t="s">
        <v>195</v>
      </c>
      <c r="AP29" s="162" t="s">
        <v>195</v>
      </c>
      <c r="AQ29" s="162" t="s">
        <v>195</v>
      </c>
      <c r="AR29" s="162" t="s">
        <v>195</v>
      </c>
      <c r="AS29" s="86" t="s">
        <v>195</v>
      </c>
      <c r="AT29" s="162" t="s">
        <v>195</v>
      </c>
      <c r="AU29" s="162" t="s">
        <v>195</v>
      </c>
      <c r="AV29" s="162" t="s">
        <v>195</v>
      </c>
      <c r="AW29" s="162" t="s">
        <v>195</v>
      </c>
      <c r="AX29" s="162" t="s">
        <v>195</v>
      </c>
      <c r="AY29" s="164" t="s">
        <v>1380</v>
      </c>
      <c r="AZ29" s="162" t="s">
        <v>195</v>
      </c>
      <c r="BA29" s="91" t="s">
        <v>2796</v>
      </c>
      <c r="BB29" s="92"/>
      <c r="BC29" s="93"/>
      <c r="BD29" s="92"/>
      <c r="BE29" s="93"/>
      <c r="BF29" s="92"/>
      <c r="BG29" s="93"/>
      <c r="BH29" s="92"/>
      <c r="BI29" s="93"/>
      <c r="BJ29" s="92"/>
      <c r="BK29" s="93"/>
      <c r="BL29" s="92"/>
      <c r="BM29" s="93"/>
      <c r="BN29" s="92"/>
      <c r="BO29" s="93"/>
      <c r="BP29" s="92"/>
      <c r="BQ29" s="93"/>
      <c r="BR29" s="92"/>
      <c r="BS29" s="93"/>
      <c r="BT29" s="92"/>
      <c r="BU29" s="93"/>
      <c r="BV29" s="92"/>
      <c r="BW29" s="93"/>
      <c r="BX29" s="92"/>
      <c r="BY29" s="94">
        <v>1</v>
      </c>
      <c r="BZ29" s="182"/>
      <c r="CA29" s="183"/>
      <c r="CB29" s="184"/>
      <c r="CC29" s="182"/>
      <c r="CD29" s="183"/>
      <c r="CE29" s="184"/>
    </row>
    <row r="30" spans="1:83" ht="84.95" customHeight="1" x14ac:dyDescent="0.2">
      <c r="A30" s="388" t="s">
        <v>0</v>
      </c>
      <c r="B30" s="389">
        <v>2017</v>
      </c>
      <c r="C30" s="389" t="s">
        <v>2</v>
      </c>
      <c r="D30" s="389" t="s">
        <v>20</v>
      </c>
      <c r="E30" s="389" t="s">
        <v>1918</v>
      </c>
      <c r="F30" s="389" t="s">
        <v>2750</v>
      </c>
      <c r="G30" s="246" t="s">
        <v>1447</v>
      </c>
      <c r="H30" s="246" t="s">
        <v>1457</v>
      </c>
      <c r="I30" s="325" t="s">
        <v>2794</v>
      </c>
      <c r="J30" s="246" t="s">
        <v>2807</v>
      </c>
      <c r="K30" s="246" t="s">
        <v>1400</v>
      </c>
      <c r="L30" s="246" t="s">
        <v>1947</v>
      </c>
      <c r="M30" s="246">
        <v>2</v>
      </c>
      <c r="N30" s="246">
        <v>1</v>
      </c>
      <c r="O30" s="246" t="s">
        <v>2808</v>
      </c>
      <c r="P30" s="247" t="s">
        <v>1920</v>
      </c>
      <c r="Q30" s="246"/>
      <c r="R30" s="322">
        <v>150000000</v>
      </c>
      <c r="S30" s="87"/>
      <c r="T30" s="87"/>
      <c r="U30" s="87"/>
      <c r="V30" s="87"/>
      <c r="W30" s="87"/>
      <c r="X30" s="87"/>
      <c r="Y30" s="87"/>
      <c r="Z30" s="87"/>
      <c r="AA30" s="87"/>
      <c r="AB30" s="87"/>
      <c r="AC30" s="88"/>
      <c r="AD30" s="162" t="s">
        <v>195</v>
      </c>
      <c r="AE30" s="162" t="s">
        <v>195</v>
      </c>
      <c r="AF30" s="162" t="s">
        <v>195</v>
      </c>
      <c r="AG30" s="162" t="s">
        <v>195</v>
      </c>
      <c r="AH30" s="162" t="s">
        <v>195</v>
      </c>
      <c r="AI30" s="162" t="s">
        <v>195</v>
      </c>
      <c r="AJ30" s="162" t="s">
        <v>195</v>
      </c>
      <c r="AK30" s="162" t="s">
        <v>195</v>
      </c>
      <c r="AL30" s="162" t="s">
        <v>195</v>
      </c>
      <c r="AM30" s="162" t="s">
        <v>195</v>
      </c>
      <c r="AN30" s="162" t="s">
        <v>195</v>
      </c>
      <c r="AO30" s="162" t="s">
        <v>195</v>
      </c>
      <c r="AP30" s="162" t="s">
        <v>195</v>
      </c>
      <c r="AQ30" s="162" t="s">
        <v>195</v>
      </c>
      <c r="AR30" s="162" t="s">
        <v>195</v>
      </c>
      <c r="AS30" s="86" t="s">
        <v>195</v>
      </c>
      <c r="AT30" s="162" t="s">
        <v>195</v>
      </c>
      <c r="AU30" s="162" t="s">
        <v>195</v>
      </c>
      <c r="AV30" s="162" t="s">
        <v>195</v>
      </c>
      <c r="AW30" s="162" t="s">
        <v>195</v>
      </c>
      <c r="AX30" s="162" t="s">
        <v>195</v>
      </c>
      <c r="AY30" s="164" t="s">
        <v>1380</v>
      </c>
      <c r="AZ30" s="162" t="s">
        <v>195</v>
      </c>
      <c r="BA30" s="91" t="s">
        <v>2796</v>
      </c>
      <c r="BB30" s="92"/>
      <c r="BC30" s="93"/>
      <c r="BD30" s="92"/>
      <c r="BE30" s="93"/>
      <c r="BF30" s="92"/>
      <c r="BG30" s="93"/>
      <c r="BH30" s="92"/>
      <c r="BI30" s="93"/>
      <c r="BJ30" s="92"/>
      <c r="BK30" s="93"/>
      <c r="BL30" s="92"/>
      <c r="BM30" s="93"/>
      <c r="BN30" s="92"/>
      <c r="BO30" s="93"/>
      <c r="BP30" s="92"/>
      <c r="BQ30" s="93"/>
      <c r="BR30" s="92"/>
      <c r="BS30" s="93"/>
      <c r="BT30" s="92"/>
      <c r="BU30" s="93"/>
      <c r="BV30" s="92"/>
      <c r="BW30" s="93"/>
      <c r="BX30" s="92"/>
      <c r="BY30" s="94">
        <v>1</v>
      </c>
      <c r="BZ30" s="182"/>
      <c r="CA30" s="183"/>
      <c r="CB30" s="184"/>
      <c r="CC30" s="182"/>
      <c r="CD30" s="183"/>
      <c r="CE30" s="184"/>
    </row>
    <row r="31" spans="1:83" ht="84.95" customHeight="1" x14ac:dyDescent="0.2">
      <c r="A31" s="388" t="s">
        <v>0</v>
      </c>
      <c r="B31" s="389">
        <v>2017</v>
      </c>
      <c r="C31" s="389" t="s">
        <v>2</v>
      </c>
      <c r="D31" s="389" t="s">
        <v>20</v>
      </c>
      <c r="E31" s="389" t="s">
        <v>1918</v>
      </c>
      <c r="F31" s="389" t="s">
        <v>2750</v>
      </c>
      <c r="G31" s="246" t="s">
        <v>1447</v>
      </c>
      <c r="H31" s="246" t="s">
        <v>1457</v>
      </c>
      <c r="I31" s="323" t="s">
        <v>2809</v>
      </c>
      <c r="J31" s="246"/>
      <c r="K31" s="246" t="s">
        <v>1400</v>
      </c>
      <c r="L31" s="246" t="s">
        <v>1944</v>
      </c>
      <c r="M31" s="246">
        <v>3</v>
      </c>
      <c r="N31" s="246">
        <v>1</v>
      </c>
      <c r="O31" s="246" t="s">
        <v>3977</v>
      </c>
      <c r="P31" s="247" t="s">
        <v>1920</v>
      </c>
      <c r="Q31" s="246"/>
      <c r="R31" s="322"/>
      <c r="S31" s="87"/>
      <c r="T31" s="87"/>
      <c r="U31" s="87"/>
      <c r="V31" s="87"/>
      <c r="W31" s="87"/>
      <c r="X31" s="87"/>
      <c r="Y31" s="87"/>
      <c r="Z31" s="87"/>
      <c r="AA31" s="87"/>
      <c r="AB31" s="87"/>
      <c r="AC31" s="88"/>
      <c r="AD31" s="162" t="s">
        <v>195</v>
      </c>
      <c r="AE31" s="162" t="s">
        <v>195</v>
      </c>
      <c r="AF31" s="162" t="s">
        <v>195</v>
      </c>
      <c r="AG31" s="162" t="s">
        <v>195</v>
      </c>
      <c r="AH31" s="162" t="s">
        <v>195</v>
      </c>
      <c r="AI31" s="162" t="s">
        <v>195</v>
      </c>
      <c r="AJ31" s="162" t="s">
        <v>195</v>
      </c>
      <c r="AK31" s="162" t="s">
        <v>195</v>
      </c>
      <c r="AL31" s="162" t="s">
        <v>195</v>
      </c>
      <c r="AM31" s="162" t="s">
        <v>195</v>
      </c>
      <c r="AN31" s="162" t="s">
        <v>195</v>
      </c>
      <c r="AO31" s="162" t="s">
        <v>195</v>
      </c>
      <c r="AP31" s="162" t="s">
        <v>195</v>
      </c>
      <c r="AQ31" s="162" t="s">
        <v>195</v>
      </c>
      <c r="AR31" s="162" t="s">
        <v>195</v>
      </c>
      <c r="AS31" s="86" t="s">
        <v>195</v>
      </c>
      <c r="AT31" s="162" t="s">
        <v>195</v>
      </c>
      <c r="AU31" s="162" t="s">
        <v>195</v>
      </c>
      <c r="AV31" s="162" t="s">
        <v>195</v>
      </c>
      <c r="AW31" s="162" t="s">
        <v>195</v>
      </c>
      <c r="AX31" s="162" t="s">
        <v>195</v>
      </c>
      <c r="AY31" s="164" t="s">
        <v>1380</v>
      </c>
      <c r="AZ31" s="162" t="s">
        <v>195</v>
      </c>
      <c r="BA31" s="91" t="s">
        <v>2810</v>
      </c>
      <c r="BB31" s="92"/>
      <c r="BC31" s="93"/>
      <c r="BD31" s="92"/>
      <c r="BE31" s="93"/>
      <c r="BF31" s="92"/>
      <c r="BG31" s="93"/>
      <c r="BH31" s="92"/>
      <c r="BI31" s="93"/>
      <c r="BJ31" s="92"/>
      <c r="BK31" s="93"/>
      <c r="BL31" s="92"/>
      <c r="BM31" s="93"/>
      <c r="BN31" s="92"/>
      <c r="BO31" s="93"/>
      <c r="BP31" s="92"/>
      <c r="BQ31" s="93"/>
      <c r="BR31" s="92"/>
      <c r="BS31" s="93"/>
      <c r="BT31" s="92"/>
      <c r="BU31" s="93"/>
      <c r="BV31" s="92"/>
      <c r="BW31" s="93"/>
      <c r="BX31" s="92"/>
      <c r="BY31" s="94">
        <v>1</v>
      </c>
      <c r="BZ31" s="182"/>
      <c r="CA31" s="183"/>
      <c r="CB31" s="184"/>
      <c r="CC31" s="182"/>
      <c r="CD31" s="183"/>
      <c r="CE31" s="184"/>
    </row>
    <row r="32" spans="1:83" ht="84.95" customHeight="1" x14ac:dyDescent="0.2">
      <c r="A32" s="388" t="s">
        <v>0</v>
      </c>
      <c r="B32" s="389">
        <v>2017</v>
      </c>
      <c r="C32" s="389" t="s">
        <v>2</v>
      </c>
      <c r="D32" s="389" t="s">
        <v>20</v>
      </c>
      <c r="E32" s="389" t="s">
        <v>1918</v>
      </c>
      <c r="F32" s="389" t="s">
        <v>2750</v>
      </c>
      <c r="G32" s="246" t="s">
        <v>1447</v>
      </c>
      <c r="H32" s="246" t="s">
        <v>1457</v>
      </c>
      <c r="I32" s="325" t="s">
        <v>2809</v>
      </c>
      <c r="J32" s="246" t="s">
        <v>2811</v>
      </c>
      <c r="K32" s="246" t="s">
        <v>1400</v>
      </c>
      <c r="L32" s="246" t="s">
        <v>1944</v>
      </c>
      <c r="M32" s="246">
        <v>3</v>
      </c>
      <c r="N32" s="246">
        <v>174</v>
      </c>
      <c r="O32" s="246" t="s">
        <v>2812</v>
      </c>
      <c r="P32" s="247" t="s">
        <v>1920</v>
      </c>
      <c r="Q32" s="246"/>
      <c r="R32" s="390">
        <f>202901569-5597988</f>
        <v>197303581</v>
      </c>
      <c r="S32" s="87"/>
      <c r="T32" s="87"/>
      <c r="U32" s="87"/>
      <c r="V32" s="87"/>
      <c r="W32" s="87"/>
      <c r="X32" s="87"/>
      <c r="Y32" s="87"/>
      <c r="Z32" s="87"/>
      <c r="AA32" s="87"/>
      <c r="AB32" s="87"/>
      <c r="AC32" s="88"/>
      <c r="AD32" s="162" t="s">
        <v>195</v>
      </c>
      <c r="AE32" s="162" t="s">
        <v>195</v>
      </c>
      <c r="AF32" s="162" t="s">
        <v>195</v>
      </c>
      <c r="AG32" s="162" t="s">
        <v>195</v>
      </c>
      <c r="AH32" s="162" t="s">
        <v>195</v>
      </c>
      <c r="AI32" s="162" t="s">
        <v>195</v>
      </c>
      <c r="AJ32" s="162" t="s">
        <v>195</v>
      </c>
      <c r="AK32" s="162" t="s">
        <v>195</v>
      </c>
      <c r="AL32" s="162" t="s">
        <v>195</v>
      </c>
      <c r="AM32" s="162" t="s">
        <v>195</v>
      </c>
      <c r="AN32" s="162" t="s">
        <v>195</v>
      </c>
      <c r="AO32" s="162" t="s">
        <v>195</v>
      </c>
      <c r="AP32" s="162" t="s">
        <v>195</v>
      </c>
      <c r="AQ32" s="162" t="s">
        <v>195</v>
      </c>
      <c r="AR32" s="162" t="s">
        <v>195</v>
      </c>
      <c r="AS32" s="86" t="s">
        <v>195</v>
      </c>
      <c r="AT32" s="162" t="s">
        <v>195</v>
      </c>
      <c r="AU32" s="162" t="s">
        <v>195</v>
      </c>
      <c r="AV32" s="162" t="s">
        <v>195</v>
      </c>
      <c r="AW32" s="162" t="s">
        <v>195</v>
      </c>
      <c r="AX32" s="162" t="s">
        <v>195</v>
      </c>
      <c r="AY32" s="164" t="s">
        <v>1380</v>
      </c>
      <c r="AZ32" s="162" t="s">
        <v>195</v>
      </c>
      <c r="BA32" s="91" t="s">
        <v>2810</v>
      </c>
      <c r="BB32" s="92"/>
      <c r="BC32" s="93"/>
      <c r="BD32" s="92"/>
      <c r="BE32" s="93"/>
      <c r="BF32" s="92"/>
      <c r="BG32" s="93"/>
      <c r="BH32" s="92"/>
      <c r="BI32" s="93"/>
      <c r="BJ32" s="92"/>
      <c r="BK32" s="93"/>
      <c r="BL32" s="92"/>
      <c r="BM32" s="93">
        <v>30</v>
      </c>
      <c r="BN32" s="92"/>
      <c r="BO32" s="93"/>
      <c r="BP32" s="92"/>
      <c r="BQ32" s="93">
        <v>60</v>
      </c>
      <c r="BR32" s="92"/>
      <c r="BS32" s="93"/>
      <c r="BT32" s="92"/>
      <c r="BU32" s="93">
        <v>90</v>
      </c>
      <c r="BV32" s="92"/>
      <c r="BW32" s="93"/>
      <c r="BX32" s="92"/>
      <c r="BY32" s="94"/>
      <c r="BZ32" s="182"/>
      <c r="CA32" s="183"/>
      <c r="CB32" s="184"/>
      <c r="CC32" s="182"/>
      <c r="CD32" s="183"/>
      <c r="CE32" s="184"/>
    </row>
    <row r="33" spans="1:83" ht="84.95" customHeight="1" x14ac:dyDescent="0.2">
      <c r="A33" s="388" t="s">
        <v>0</v>
      </c>
      <c r="B33" s="389">
        <v>2017</v>
      </c>
      <c r="C33" s="389" t="s">
        <v>2</v>
      </c>
      <c r="D33" s="389" t="s">
        <v>20</v>
      </c>
      <c r="E33" s="389" t="s">
        <v>1918</v>
      </c>
      <c r="F33" s="389" t="s">
        <v>2750</v>
      </c>
      <c r="G33" s="246" t="s">
        <v>1447</v>
      </c>
      <c r="H33" s="246" t="s">
        <v>1457</v>
      </c>
      <c r="I33" s="325" t="s">
        <v>2809</v>
      </c>
      <c r="J33" s="246" t="s">
        <v>2813</v>
      </c>
      <c r="K33" s="246" t="s">
        <v>1400</v>
      </c>
      <c r="L33" s="246" t="s">
        <v>1944</v>
      </c>
      <c r="M33" s="246">
        <v>3</v>
      </c>
      <c r="N33" s="246">
        <v>4</v>
      </c>
      <c r="O33" s="246" t="s">
        <v>2814</v>
      </c>
      <c r="P33" s="247" t="s">
        <v>1920</v>
      </c>
      <c r="Q33" s="246"/>
      <c r="R33" s="390">
        <f>115000000+38500000</f>
        <v>153500000</v>
      </c>
      <c r="S33" s="87"/>
      <c r="T33" s="87"/>
      <c r="U33" s="87"/>
      <c r="V33" s="87"/>
      <c r="W33" s="87"/>
      <c r="X33" s="87"/>
      <c r="Y33" s="87"/>
      <c r="Z33" s="87"/>
      <c r="AA33" s="87"/>
      <c r="AB33" s="87"/>
      <c r="AC33" s="88"/>
      <c r="AD33" s="162" t="s">
        <v>195</v>
      </c>
      <c r="AE33" s="162" t="s">
        <v>195</v>
      </c>
      <c r="AF33" s="162" t="s">
        <v>195</v>
      </c>
      <c r="AG33" s="162" t="s">
        <v>195</v>
      </c>
      <c r="AH33" s="162" t="s">
        <v>195</v>
      </c>
      <c r="AI33" s="162" t="s">
        <v>195</v>
      </c>
      <c r="AJ33" s="162" t="s">
        <v>195</v>
      </c>
      <c r="AK33" s="162" t="s">
        <v>195</v>
      </c>
      <c r="AL33" s="162" t="s">
        <v>195</v>
      </c>
      <c r="AM33" s="162" t="s">
        <v>195</v>
      </c>
      <c r="AN33" s="162" t="s">
        <v>195</v>
      </c>
      <c r="AO33" s="162" t="s">
        <v>195</v>
      </c>
      <c r="AP33" s="162" t="s">
        <v>195</v>
      </c>
      <c r="AQ33" s="162" t="s">
        <v>195</v>
      </c>
      <c r="AR33" s="162" t="s">
        <v>195</v>
      </c>
      <c r="AS33" s="86" t="s">
        <v>195</v>
      </c>
      <c r="AT33" s="162" t="s">
        <v>195</v>
      </c>
      <c r="AU33" s="162" t="s">
        <v>195</v>
      </c>
      <c r="AV33" s="162" t="s">
        <v>195</v>
      </c>
      <c r="AW33" s="162" t="s">
        <v>195</v>
      </c>
      <c r="AX33" s="162" t="s">
        <v>195</v>
      </c>
      <c r="AY33" s="164" t="s">
        <v>1376</v>
      </c>
      <c r="AZ33" s="162" t="s">
        <v>195</v>
      </c>
      <c r="BA33" s="91" t="s">
        <v>2810</v>
      </c>
      <c r="BB33" s="92"/>
      <c r="BC33" s="93"/>
      <c r="BD33" s="92"/>
      <c r="BE33" s="93"/>
      <c r="BF33" s="92"/>
      <c r="BG33" s="93"/>
      <c r="BH33" s="92"/>
      <c r="BI33" s="93"/>
      <c r="BJ33" s="92"/>
      <c r="BK33" s="93"/>
      <c r="BL33" s="92"/>
      <c r="BM33" s="93"/>
      <c r="BN33" s="92"/>
      <c r="BO33" s="93">
        <v>1</v>
      </c>
      <c r="BP33" s="92"/>
      <c r="BQ33" s="93">
        <v>2</v>
      </c>
      <c r="BR33" s="92"/>
      <c r="BS33" s="93"/>
      <c r="BT33" s="92"/>
      <c r="BU33" s="93"/>
      <c r="BV33" s="92"/>
      <c r="BW33" s="93">
        <v>3</v>
      </c>
      <c r="BX33" s="92"/>
      <c r="BY33" s="94">
        <v>4</v>
      </c>
      <c r="BZ33" s="182"/>
      <c r="CA33" s="183"/>
      <c r="CB33" s="184"/>
      <c r="CC33" s="182"/>
      <c r="CD33" s="183"/>
      <c r="CE33" s="184"/>
    </row>
    <row r="34" spans="1:83" ht="84.95" customHeight="1" x14ac:dyDescent="0.2">
      <c r="A34" s="388" t="s">
        <v>0</v>
      </c>
      <c r="B34" s="389">
        <v>2017</v>
      </c>
      <c r="C34" s="389" t="s">
        <v>2</v>
      </c>
      <c r="D34" s="389" t="s">
        <v>20</v>
      </c>
      <c r="E34" s="389" t="s">
        <v>1918</v>
      </c>
      <c r="F34" s="389" t="s">
        <v>2750</v>
      </c>
      <c r="G34" s="246" t="s">
        <v>1447</v>
      </c>
      <c r="H34" s="246" t="s">
        <v>1457</v>
      </c>
      <c r="I34" s="325" t="s">
        <v>2809</v>
      </c>
      <c r="J34" s="246" t="s">
        <v>2815</v>
      </c>
      <c r="K34" s="246" t="s">
        <v>1400</v>
      </c>
      <c r="L34" s="246" t="s">
        <v>1944</v>
      </c>
      <c r="M34" s="246">
        <v>3</v>
      </c>
      <c r="N34" s="246">
        <v>3</v>
      </c>
      <c r="O34" s="246" t="s">
        <v>2816</v>
      </c>
      <c r="P34" s="247" t="s">
        <v>1920</v>
      </c>
      <c r="Q34" s="246"/>
      <c r="R34" s="390">
        <f>98342772-22002697</f>
        <v>76340075</v>
      </c>
      <c r="S34" s="87"/>
      <c r="T34" s="87"/>
      <c r="U34" s="87"/>
      <c r="V34" s="87"/>
      <c r="W34" s="87"/>
      <c r="X34" s="87"/>
      <c r="Y34" s="87"/>
      <c r="Z34" s="87"/>
      <c r="AA34" s="87"/>
      <c r="AB34" s="87"/>
      <c r="AC34" s="88"/>
      <c r="AD34" s="162" t="s">
        <v>195</v>
      </c>
      <c r="AE34" s="162" t="s">
        <v>195</v>
      </c>
      <c r="AF34" s="162" t="s">
        <v>195</v>
      </c>
      <c r="AG34" s="162" t="s">
        <v>195</v>
      </c>
      <c r="AH34" s="162" t="s">
        <v>195</v>
      </c>
      <c r="AI34" s="162" t="s">
        <v>195</v>
      </c>
      <c r="AJ34" s="162" t="s">
        <v>195</v>
      </c>
      <c r="AK34" s="162" t="s">
        <v>195</v>
      </c>
      <c r="AL34" s="162" t="s">
        <v>195</v>
      </c>
      <c r="AM34" s="162" t="s">
        <v>195</v>
      </c>
      <c r="AN34" s="162" t="s">
        <v>195</v>
      </c>
      <c r="AO34" s="162" t="s">
        <v>195</v>
      </c>
      <c r="AP34" s="162" t="s">
        <v>195</v>
      </c>
      <c r="AQ34" s="162" t="s">
        <v>195</v>
      </c>
      <c r="AR34" s="162" t="s">
        <v>195</v>
      </c>
      <c r="AS34" s="86" t="s">
        <v>195</v>
      </c>
      <c r="AT34" s="162" t="s">
        <v>195</v>
      </c>
      <c r="AU34" s="162" t="s">
        <v>195</v>
      </c>
      <c r="AV34" s="162" t="s">
        <v>195</v>
      </c>
      <c r="AW34" s="162" t="s">
        <v>195</v>
      </c>
      <c r="AX34" s="162" t="s">
        <v>195</v>
      </c>
      <c r="AY34" s="164" t="s">
        <v>1380</v>
      </c>
      <c r="AZ34" s="162" t="s">
        <v>195</v>
      </c>
      <c r="BA34" s="91" t="s">
        <v>2810</v>
      </c>
      <c r="BB34" s="92"/>
      <c r="BC34" s="93"/>
      <c r="BD34" s="92"/>
      <c r="BE34" s="93">
        <v>1</v>
      </c>
      <c r="BF34" s="92"/>
      <c r="BG34" s="93"/>
      <c r="BH34" s="92"/>
      <c r="BI34" s="93"/>
      <c r="BJ34" s="92"/>
      <c r="BK34" s="93"/>
      <c r="BL34" s="92"/>
      <c r="BM34" s="93">
        <v>3</v>
      </c>
      <c r="BN34" s="92"/>
      <c r="BO34" s="93"/>
      <c r="BP34" s="92"/>
      <c r="BQ34" s="93"/>
      <c r="BR34" s="92"/>
      <c r="BS34" s="93"/>
      <c r="BT34" s="92"/>
      <c r="BU34" s="93"/>
      <c r="BV34" s="92"/>
      <c r="BW34" s="93"/>
      <c r="BX34" s="92"/>
      <c r="BY34" s="94"/>
      <c r="BZ34" s="182"/>
      <c r="CA34" s="183"/>
      <c r="CB34" s="184"/>
      <c r="CC34" s="182"/>
      <c r="CD34" s="183"/>
      <c r="CE34" s="184"/>
    </row>
    <row r="35" spans="1:83" ht="84.95" customHeight="1" x14ac:dyDescent="0.2">
      <c r="A35" s="388" t="s">
        <v>0</v>
      </c>
      <c r="B35" s="389">
        <v>2017</v>
      </c>
      <c r="C35" s="389" t="s">
        <v>2</v>
      </c>
      <c r="D35" s="389" t="s">
        <v>20</v>
      </c>
      <c r="E35" s="389" t="s">
        <v>1918</v>
      </c>
      <c r="F35" s="389" t="s">
        <v>2750</v>
      </c>
      <c r="G35" s="246" t="s">
        <v>1447</v>
      </c>
      <c r="H35" s="246" t="s">
        <v>1457</v>
      </c>
      <c r="I35" s="325" t="s">
        <v>2809</v>
      </c>
      <c r="J35" s="246" t="s">
        <v>2817</v>
      </c>
      <c r="K35" s="246" t="s">
        <v>1400</v>
      </c>
      <c r="L35" s="246" t="s">
        <v>1944</v>
      </c>
      <c r="M35" s="246">
        <v>3</v>
      </c>
      <c r="N35" s="246">
        <v>1</v>
      </c>
      <c r="O35" s="246" t="s">
        <v>2818</v>
      </c>
      <c r="P35" s="247" t="s">
        <v>1920</v>
      </c>
      <c r="Q35" s="246"/>
      <c r="R35" s="390">
        <f>193448967-10899315</f>
        <v>182549652</v>
      </c>
      <c r="S35" s="87"/>
      <c r="T35" s="87"/>
      <c r="U35" s="87"/>
      <c r="V35" s="87"/>
      <c r="W35" s="87"/>
      <c r="X35" s="87"/>
      <c r="Y35" s="87"/>
      <c r="Z35" s="87"/>
      <c r="AA35" s="87"/>
      <c r="AB35" s="87"/>
      <c r="AC35" s="88"/>
      <c r="AD35" s="162" t="s">
        <v>195</v>
      </c>
      <c r="AE35" s="162" t="s">
        <v>195</v>
      </c>
      <c r="AF35" s="162" t="s">
        <v>195</v>
      </c>
      <c r="AG35" s="162" t="s">
        <v>195</v>
      </c>
      <c r="AH35" s="162" t="s">
        <v>195</v>
      </c>
      <c r="AI35" s="162" t="s">
        <v>195</v>
      </c>
      <c r="AJ35" s="162" t="s">
        <v>195</v>
      </c>
      <c r="AK35" s="162" t="s">
        <v>195</v>
      </c>
      <c r="AL35" s="162" t="s">
        <v>195</v>
      </c>
      <c r="AM35" s="162" t="s">
        <v>195</v>
      </c>
      <c r="AN35" s="162" t="s">
        <v>195</v>
      </c>
      <c r="AO35" s="162" t="s">
        <v>195</v>
      </c>
      <c r="AP35" s="162" t="s">
        <v>195</v>
      </c>
      <c r="AQ35" s="162" t="s">
        <v>195</v>
      </c>
      <c r="AR35" s="162" t="s">
        <v>195</v>
      </c>
      <c r="AS35" s="86" t="s">
        <v>195</v>
      </c>
      <c r="AT35" s="162" t="s">
        <v>195</v>
      </c>
      <c r="AU35" s="162" t="s">
        <v>195</v>
      </c>
      <c r="AV35" s="162" t="s">
        <v>195</v>
      </c>
      <c r="AW35" s="162" t="s">
        <v>195</v>
      </c>
      <c r="AX35" s="162" t="s">
        <v>195</v>
      </c>
      <c r="AY35" s="164" t="s">
        <v>1380</v>
      </c>
      <c r="AZ35" s="162" t="s">
        <v>195</v>
      </c>
      <c r="BA35" s="91" t="s">
        <v>2810</v>
      </c>
      <c r="BB35" s="92"/>
      <c r="BC35" s="93"/>
      <c r="BD35" s="92"/>
      <c r="BE35" s="93">
        <v>30</v>
      </c>
      <c r="BF35" s="92"/>
      <c r="BG35" s="93"/>
      <c r="BH35" s="92"/>
      <c r="BI35" s="93"/>
      <c r="BJ35" s="92"/>
      <c r="BK35" s="93"/>
      <c r="BL35" s="92"/>
      <c r="BM35" s="93"/>
      <c r="BN35" s="92"/>
      <c r="BO35" s="93"/>
      <c r="BP35" s="92"/>
      <c r="BQ35" s="93"/>
      <c r="BR35" s="92"/>
      <c r="BS35" s="93"/>
      <c r="BT35" s="92"/>
      <c r="BU35" s="93"/>
      <c r="BV35" s="92"/>
      <c r="BW35" s="93">
        <v>60</v>
      </c>
      <c r="BX35" s="92"/>
      <c r="BY35" s="94">
        <v>100</v>
      </c>
      <c r="BZ35" s="182"/>
      <c r="CA35" s="183"/>
      <c r="CB35" s="184"/>
      <c r="CC35" s="182"/>
      <c r="CD35" s="183"/>
      <c r="CE35" s="184"/>
    </row>
    <row r="36" spans="1:83" ht="84.95" customHeight="1" x14ac:dyDescent="0.2">
      <c r="A36" s="388" t="s">
        <v>0</v>
      </c>
      <c r="B36" s="389">
        <v>2017</v>
      </c>
      <c r="C36" s="389" t="s">
        <v>2</v>
      </c>
      <c r="D36" s="389" t="s">
        <v>20</v>
      </c>
      <c r="E36" s="389" t="s">
        <v>1918</v>
      </c>
      <c r="F36" s="389" t="s">
        <v>2750</v>
      </c>
      <c r="G36" s="246" t="s">
        <v>1447</v>
      </c>
      <c r="H36" s="246" t="s">
        <v>1457</v>
      </c>
      <c r="I36" s="323" t="s">
        <v>2819</v>
      </c>
      <c r="J36" s="246"/>
      <c r="K36" s="246" t="s">
        <v>1400</v>
      </c>
      <c r="L36" s="246" t="s">
        <v>193</v>
      </c>
      <c r="M36" s="246">
        <v>2</v>
      </c>
      <c r="N36" s="246">
        <v>4</v>
      </c>
      <c r="O36" s="246" t="s">
        <v>2820</v>
      </c>
      <c r="P36" s="247" t="s">
        <v>1920</v>
      </c>
      <c r="Q36" s="246"/>
      <c r="R36" s="322"/>
      <c r="S36" s="87"/>
      <c r="T36" s="87"/>
      <c r="U36" s="87"/>
      <c r="V36" s="87"/>
      <c r="W36" s="87"/>
      <c r="X36" s="87"/>
      <c r="Y36" s="87"/>
      <c r="Z36" s="87"/>
      <c r="AA36" s="87"/>
      <c r="AB36" s="87"/>
      <c r="AC36" s="88"/>
      <c r="AD36" s="162" t="s">
        <v>195</v>
      </c>
      <c r="AE36" s="162" t="s">
        <v>195</v>
      </c>
      <c r="AF36" s="162" t="s">
        <v>195</v>
      </c>
      <c r="AG36" s="162" t="s">
        <v>195</v>
      </c>
      <c r="AH36" s="162" t="s">
        <v>195</v>
      </c>
      <c r="AI36" s="162" t="s">
        <v>195</v>
      </c>
      <c r="AJ36" s="162" t="s">
        <v>195</v>
      </c>
      <c r="AK36" s="162" t="s">
        <v>195</v>
      </c>
      <c r="AL36" s="162" t="s">
        <v>195</v>
      </c>
      <c r="AM36" s="162" t="s">
        <v>195</v>
      </c>
      <c r="AN36" s="162" t="s">
        <v>195</v>
      </c>
      <c r="AO36" s="162" t="s">
        <v>195</v>
      </c>
      <c r="AP36" s="162" t="s">
        <v>195</v>
      </c>
      <c r="AQ36" s="162" t="s">
        <v>195</v>
      </c>
      <c r="AR36" s="162" t="s">
        <v>195</v>
      </c>
      <c r="AS36" s="86" t="s">
        <v>195</v>
      </c>
      <c r="AT36" s="162" t="s">
        <v>195</v>
      </c>
      <c r="AU36" s="162" t="s">
        <v>195</v>
      </c>
      <c r="AV36" s="162" t="s">
        <v>195</v>
      </c>
      <c r="AW36" s="162" t="s">
        <v>195</v>
      </c>
      <c r="AX36" s="162" t="s">
        <v>195</v>
      </c>
      <c r="AY36" s="164" t="s">
        <v>1380</v>
      </c>
      <c r="AZ36" s="162" t="s">
        <v>195</v>
      </c>
      <c r="BA36" s="91" t="s">
        <v>2821</v>
      </c>
      <c r="BB36" s="92">
        <v>0</v>
      </c>
      <c r="BC36" s="92">
        <v>0</v>
      </c>
      <c r="BD36" s="92">
        <v>0</v>
      </c>
      <c r="BE36" s="92">
        <v>0</v>
      </c>
      <c r="BF36" s="92" t="s">
        <v>3978</v>
      </c>
      <c r="BG36" s="92">
        <v>25</v>
      </c>
      <c r="BH36" s="92">
        <v>0</v>
      </c>
      <c r="BI36" s="92">
        <v>0</v>
      </c>
      <c r="BJ36" s="92">
        <v>0</v>
      </c>
      <c r="BK36" s="92">
        <v>0</v>
      </c>
      <c r="BL36" s="92" t="s">
        <v>3979</v>
      </c>
      <c r="BM36" s="92">
        <v>50</v>
      </c>
      <c r="BN36" s="92">
        <v>0</v>
      </c>
      <c r="BO36" s="92">
        <v>0</v>
      </c>
      <c r="BP36" s="92">
        <v>0</v>
      </c>
      <c r="BQ36" s="92">
        <v>0</v>
      </c>
      <c r="BR36" s="92" t="s">
        <v>3980</v>
      </c>
      <c r="BS36" s="92">
        <v>75</v>
      </c>
      <c r="BT36" s="92">
        <v>0</v>
      </c>
      <c r="BU36" s="92">
        <v>0</v>
      </c>
      <c r="BV36" s="92">
        <v>0</v>
      </c>
      <c r="BW36" s="92">
        <v>0</v>
      </c>
      <c r="BX36" s="92" t="s">
        <v>3981</v>
      </c>
      <c r="BY36" s="92">
        <v>100</v>
      </c>
      <c r="BZ36" s="182"/>
      <c r="CA36" s="183"/>
      <c r="CB36" s="184"/>
      <c r="CC36" s="182"/>
      <c r="CD36" s="183"/>
      <c r="CE36" s="184"/>
    </row>
    <row r="37" spans="1:83" ht="84.95" customHeight="1" x14ac:dyDescent="0.2">
      <c r="A37" s="388" t="s">
        <v>0</v>
      </c>
      <c r="B37" s="389">
        <v>2017</v>
      </c>
      <c r="C37" s="389" t="s">
        <v>2</v>
      </c>
      <c r="D37" s="389" t="s">
        <v>20</v>
      </c>
      <c r="E37" s="389" t="s">
        <v>1918</v>
      </c>
      <c r="F37" s="389" t="s">
        <v>2750</v>
      </c>
      <c r="G37" s="246" t="s">
        <v>1447</v>
      </c>
      <c r="H37" s="246" t="s">
        <v>1457</v>
      </c>
      <c r="I37" s="325" t="s">
        <v>2819</v>
      </c>
      <c r="J37" s="246" t="s">
        <v>2822</v>
      </c>
      <c r="K37" s="246" t="s">
        <v>1400</v>
      </c>
      <c r="L37" s="246" t="s">
        <v>193</v>
      </c>
      <c r="M37" s="246">
        <v>2</v>
      </c>
      <c r="N37" s="246">
        <v>12</v>
      </c>
      <c r="O37" s="246" t="s">
        <v>2823</v>
      </c>
      <c r="P37" s="247" t="s">
        <v>1920</v>
      </c>
      <c r="Q37" s="246"/>
      <c r="R37" s="322">
        <v>649514166</v>
      </c>
      <c r="S37" s="87"/>
      <c r="T37" s="87"/>
      <c r="U37" s="87"/>
      <c r="V37" s="87"/>
      <c r="W37" s="87"/>
      <c r="X37" s="87"/>
      <c r="Y37" s="87"/>
      <c r="Z37" s="87"/>
      <c r="AA37" s="87"/>
      <c r="AB37" s="87"/>
      <c r="AC37" s="88"/>
      <c r="AD37" s="162" t="s">
        <v>195</v>
      </c>
      <c r="AE37" s="162" t="s">
        <v>195</v>
      </c>
      <c r="AF37" s="162" t="s">
        <v>195</v>
      </c>
      <c r="AG37" s="162" t="s">
        <v>195</v>
      </c>
      <c r="AH37" s="162" t="s">
        <v>195</v>
      </c>
      <c r="AI37" s="162" t="s">
        <v>195</v>
      </c>
      <c r="AJ37" s="162" t="s">
        <v>195</v>
      </c>
      <c r="AK37" s="162" t="s">
        <v>195</v>
      </c>
      <c r="AL37" s="162" t="s">
        <v>195</v>
      </c>
      <c r="AM37" s="162" t="s">
        <v>195</v>
      </c>
      <c r="AN37" s="162" t="s">
        <v>195</v>
      </c>
      <c r="AO37" s="162" t="s">
        <v>195</v>
      </c>
      <c r="AP37" s="162" t="s">
        <v>195</v>
      </c>
      <c r="AQ37" s="162" t="s">
        <v>195</v>
      </c>
      <c r="AR37" s="162" t="s">
        <v>195</v>
      </c>
      <c r="AS37" s="86" t="s">
        <v>195</v>
      </c>
      <c r="AT37" s="162" t="s">
        <v>195</v>
      </c>
      <c r="AU37" s="162" t="s">
        <v>195</v>
      </c>
      <c r="AV37" s="162" t="s">
        <v>195</v>
      </c>
      <c r="AW37" s="162" t="s">
        <v>195</v>
      </c>
      <c r="AX37" s="162" t="s">
        <v>195</v>
      </c>
      <c r="AY37" s="164" t="s">
        <v>1380</v>
      </c>
      <c r="AZ37" s="162" t="s">
        <v>195</v>
      </c>
      <c r="BA37" s="91" t="s">
        <v>2821</v>
      </c>
      <c r="BB37" s="92" t="s">
        <v>3982</v>
      </c>
      <c r="BC37" s="92">
        <v>8.3333333333333339</v>
      </c>
      <c r="BD37" s="92" t="s">
        <v>3983</v>
      </c>
      <c r="BE37" s="92">
        <v>16.666666666666668</v>
      </c>
      <c r="BF37" s="92" t="s">
        <v>3984</v>
      </c>
      <c r="BG37" s="92">
        <v>25</v>
      </c>
      <c r="BH37" s="92" t="s">
        <v>3985</v>
      </c>
      <c r="BI37" s="92">
        <v>33.333333333333336</v>
      </c>
      <c r="BJ37" s="92" t="s">
        <v>3986</v>
      </c>
      <c r="BK37" s="92">
        <v>41.666666666666671</v>
      </c>
      <c r="BL37" s="92" t="s">
        <v>3987</v>
      </c>
      <c r="BM37" s="92">
        <v>50</v>
      </c>
      <c r="BN37" s="92" t="s">
        <v>3988</v>
      </c>
      <c r="BO37" s="92">
        <v>58.333333333333336</v>
      </c>
      <c r="BP37" s="92" t="s">
        <v>3989</v>
      </c>
      <c r="BQ37" s="92">
        <v>66.666666666666671</v>
      </c>
      <c r="BR37" s="92" t="s">
        <v>3990</v>
      </c>
      <c r="BS37" s="92">
        <v>75</v>
      </c>
      <c r="BT37" s="92" t="s">
        <v>3991</v>
      </c>
      <c r="BU37" s="92">
        <v>83.333333333333343</v>
      </c>
      <c r="BV37" s="92" t="s">
        <v>3992</v>
      </c>
      <c r="BW37" s="92">
        <v>91.666666666666671</v>
      </c>
      <c r="BX37" s="92" t="s">
        <v>3993</v>
      </c>
      <c r="BY37" s="92">
        <v>100</v>
      </c>
      <c r="BZ37" s="182"/>
      <c r="CA37" s="183"/>
      <c r="CB37" s="184"/>
      <c r="CC37" s="182"/>
      <c r="CD37" s="183"/>
      <c r="CE37" s="184"/>
    </row>
    <row r="38" spans="1:83" ht="84.95" customHeight="1" x14ac:dyDescent="0.2">
      <c r="A38" s="388" t="s">
        <v>0</v>
      </c>
      <c r="B38" s="389">
        <v>2017</v>
      </c>
      <c r="C38" s="389" t="s">
        <v>2</v>
      </c>
      <c r="D38" s="389" t="s">
        <v>20</v>
      </c>
      <c r="E38" s="389" t="s">
        <v>1918</v>
      </c>
      <c r="F38" s="389" t="s">
        <v>2750</v>
      </c>
      <c r="G38" s="246" t="s">
        <v>1447</v>
      </c>
      <c r="H38" s="246" t="s">
        <v>1457</v>
      </c>
      <c r="I38" s="325" t="s">
        <v>2819</v>
      </c>
      <c r="J38" s="246" t="s">
        <v>2824</v>
      </c>
      <c r="K38" s="246" t="s">
        <v>1400</v>
      </c>
      <c r="L38" s="246" t="s">
        <v>193</v>
      </c>
      <c r="M38" s="246">
        <v>2</v>
      </c>
      <c r="N38" s="246">
        <v>1</v>
      </c>
      <c r="O38" s="246" t="s">
        <v>2825</v>
      </c>
      <c r="P38" s="247" t="s">
        <v>2016</v>
      </c>
      <c r="Q38" s="246"/>
      <c r="R38" s="322">
        <v>0</v>
      </c>
      <c r="S38" s="87"/>
      <c r="T38" s="87"/>
      <c r="U38" s="87"/>
      <c r="V38" s="87"/>
      <c r="W38" s="87"/>
      <c r="X38" s="87"/>
      <c r="Y38" s="87"/>
      <c r="Z38" s="87"/>
      <c r="AA38" s="87"/>
      <c r="AB38" s="87"/>
      <c r="AC38" s="88"/>
      <c r="AD38" s="162" t="s">
        <v>195</v>
      </c>
      <c r="AE38" s="162" t="s">
        <v>195</v>
      </c>
      <c r="AF38" s="162" t="s">
        <v>195</v>
      </c>
      <c r="AG38" s="162" t="s">
        <v>195</v>
      </c>
      <c r="AH38" s="162" t="s">
        <v>195</v>
      </c>
      <c r="AI38" s="162" t="s">
        <v>195</v>
      </c>
      <c r="AJ38" s="162" t="s">
        <v>195</v>
      </c>
      <c r="AK38" s="162" t="s">
        <v>195</v>
      </c>
      <c r="AL38" s="162" t="s">
        <v>195</v>
      </c>
      <c r="AM38" s="162" t="s">
        <v>195</v>
      </c>
      <c r="AN38" s="162" t="s">
        <v>195</v>
      </c>
      <c r="AO38" s="162" t="s">
        <v>195</v>
      </c>
      <c r="AP38" s="162" t="s">
        <v>195</v>
      </c>
      <c r="AQ38" s="162" t="s">
        <v>195</v>
      </c>
      <c r="AR38" s="162" t="s">
        <v>195</v>
      </c>
      <c r="AS38" s="86" t="s">
        <v>195</v>
      </c>
      <c r="AT38" s="162" t="s">
        <v>195</v>
      </c>
      <c r="AU38" s="162" t="s">
        <v>195</v>
      </c>
      <c r="AV38" s="162" t="s">
        <v>195</v>
      </c>
      <c r="AW38" s="162" t="s">
        <v>195</v>
      </c>
      <c r="AX38" s="162" t="s">
        <v>195</v>
      </c>
      <c r="AY38" s="164" t="s">
        <v>1380</v>
      </c>
      <c r="AZ38" s="162" t="s">
        <v>195</v>
      </c>
      <c r="BA38" s="91" t="s">
        <v>2821</v>
      </c>
      <c r="BB38" s="92"/>
      <c r="BC38" s="92">
        <v>8.3000000000000007</v>
      </c>
      <c r="BD38" s="92"/>
      <c r="BE38" s="92">
        <v>16.600000000000001</v>
      </c>
      <c r="BF38" s="92"/>
      <c r="BG38" s="92">
        <v>16.600000000000001</v>
      </c>
      <c r="BH38" s="92"/>
      <c r="BI38" s="92">
        <v>33.299999999999997</v>
      </c>
      <c r="BJ38" s="92"/>
      <c r="BK38" s="92">
        <v>41.6</v>
      </c>
      <c r="BL38" s="92"/>
      <c r="BM38" s="92">
        <v>50</v>
      </c>
      <c r="BN38" s="92"/>
      <c r="BO38" s="92">
        <v>58.3</v>
      </c>
      <c r="BP38" s="92"/>
      <c r="BQ38" s="92">
        <v>66.599999999999994</v>
      </c>
      <c r="BR38" s="92"/>
      <c r="BS38" s="92">
        <v>75</v>
      </c>
      <c r="BT38" s="92"/>
      <c r="BU38" s="92">
        <v>8.3000000000000007</v>
      </c>
      <c r="BV38" s="92"/>
      <c r="BW38" s="92">
        <v>91.6</v>
      </c>
      <c r="BX38" s="92"/>
      <c r="BY38" s="92">
        <v>100</v>
      </c>
      <c r="BZ38" s="182"/>
      <c r="CA38" s="183"/>
      <c r="CB38" s="184"/>
      <c r="CC38" s="182"/>
      <c r="CD38" s="183"/>
      <c r="CE38" s="184"/>
    </row>
    <row r="39" spans="1:83" ht="84.95" customHeight="1" x14ac:dyDescent="0.2">
      <c r="A39" s="388" t="s">
        <v>0</v>
      </c>
      <c r="B39" s="389">
        <v>2017</v>
      </c>
      <c r="C39" s="389" t="s">
        <v>2</v>
      </c>
      <c r="D39" s="389" t="s">
        <v>20</v>
      </c>
      <c r="E39" s="389" t="s">
        <v>1918</v>
      </c>
      <c r="F39" s="389" t="s">
        <v>2750</v>
      </c>
      <c r="G39" s="246" t="s">
        <v>1447</v>
      </c>
      <c r="H39" s="246" t="s">
        <v>1457</v>
      </c>
      <c r="I39" s="325" t="s">
        <v>2819</v>
      </c>
      <c r="J39" s="246" t="s">
        <v>2826</v>
      </c>
      <c r="K39" s="246" t="s">
        <v>1400</v>
      </c>
      <c r="L39" s="246" t="s">
        <v>193</v>
      </c>
      <c r="M39" s="246">
        <v>2</v>
      </c>
      <c r="N39" s="246">
        <v>1</v>
      </c>
      <c r="O39" s="246" t="s">
        <v>2827</v>
      </c>
      <c r="P39" s="247" t="s">
        <v>1920</v>
      </c>
      <c r="Q39" s="246"/>
      <c r="R39" s="322">
        <v>0</v>
      </c>
      <c r="S39" s="87"/>
      <c r="T39" s="87"/>
      <c r="U39" s="87"/>
      <c r="V39" s="87"/>
      <c r="W39" s="87"/>
      <c r="X39" s="87"/>
      <c r="Y39" s="87"/>
      <c r="Z39" s="87"/>
      <c r="AA39" s="87"/>
      <c r="AB39" s="87"/>
      <c r="AC39" s="88"/>
      <c r="AD39" s="162" t="s">
        <v>195</v>
      </c>
      <c r="AE39" s="162" t="s">
        <v>195</v>
      </c>
      <c r="AF39" s="162" t="s">
        <v>195</v>
      </c>
      <c r="AG39" s="162" t="s">
        <v>195</v>
      </c>
      <c r="AH39" s="162" t="s">
        <v>195</v>
      </c>
      <c r="AI39" s="162" t="s">
        <v>195</v>
      </c>
      <c r="AJ39" s="162" t="s">
        <v>195</v>
      </c>
      <c r="AK39" s="162" t="s">
        <v>195</v>
      </c>
      <c r="AL39" s="162" t="s">
        <v>195</v>
      </c>
      <c r="AM39" s="162" t="s">
        <v>195</v>
      </c>
      <c r="AN39" s="162" t="s">
        <v>195</v>
      </c>
      <c r="AO39" s="162" t="s">
        <v>195</v>
      </c>
      <c r="AP39" s="162" t="s">
        <v>195</v>
      </c>
      <c r="AQ39" s="162" t="s">
        <v>195</v>
      </c>
      <c r="AR39" s="162" t="s">
        <v>195</v>
      </c>
      <c r="AS39" s="86" t="s">
        <v>195</v>
      </c>
      <c r="AT39" s="162" t="s">
        <v>195</v>
      </c>
      <c r="AU39" s="162" t="s">
        <v>195</v>
      </c>
      <c r="AV39" s="162" t="s">
        <v>195</v>
      </c>
      <c r="AW39" s="162" t="s">
        <v>195</v>
      </c>
      <c r="AX39" s="162" t="s">
        <v>195</v>
      </c>
      <c r="AY39" s="164" t="s">
        <v>1380</v>
      </c>
      <c r="AZ39" s="162" t="s">
        <v>195</v>
      </c>
      <c r="BA39" s="91" t="s">
        <v>2821</v>
      </c>
      <c r="BB39" s="92">
        <v>0</v>
      </c>
      <c r="BC39" s="92">
        <v>0</v>
      </c>
      <c r="BD39" s="92">
        <v>0</v>
      </c>
      <c r="BE39" s="92">
        <v>0</v>
      </c>
      <c r="BF39" s="92"/>
      <c r="BG39" s="92">
        <v>25</v>
      </c>
      <c r="BH39" s="92"/>
      <c r="BI39" s="92">
        <v>33.299999999999997</v>
      </c>
      <c r="BJ39" s="92"/>
      <c r="BK39" s="92">
        <v>41.6</v>
      </c>
      <c r="BL39" s="92"/>
      <c r="BM39" s="92">
        <v>100</v>
      </c>
      <c r="BN39" s="92"/>
      <c r="BO39" s="92">
        <v>100</v>
      </c>
      <c r="BP39" s="92"/>
      <c r="BQ39" s="92">
        <v>100</v>
      </c>
      <c r="BR39" s="92"/>
      <c r="BS39" s="92">
        <v>100</v>
      </c>
      <c r="BT39" s="92"/>
      <c r="BU39" s="92">
        <v>100</v>
      </c>
      <c r="BV39" s="92"/>
      <c r="BW39" s="92">
        <v>100</v>
      </c>
      <c r="BX39" s="92"/>
      <c r="BY39" s="92">
        <v>100</v>
      </c>
      <c r="BZ39" s="182"/>
      <c r="CA39" s="183"/>
      <c r="CB39" s="184"/>
      <c r="CC39" s="182"/>
      <c r="CD39" s="183"/>
      <c r="CE39" s="184"/>
    </row>
    <row r="40" spans="1:83" ht="84.95" customHeight="1" x14ac:dyDescent="0.2">
      <c r="A40" s="388" t="s">
        <v>0</v>
      </c>
      <c r="B40" s="389">
        <v>2017</v>
      </c>
      <c r="C40" s="389" t="s">
        <v>2</v>
      </c>
      <c r="D40" s="389" t="s">
        <v>20</v>
      </c>
      <c r="E40" s="389" t="s">
        <v>1918</v>
      </c>
      <c r="F40" s="389" t="s">
        <v>2750</v>
      </c>
      <c r="G40" s="246" t="s">
        <v>1447</v>
      </c>
      <c r="H40" s="246" t="s">
        <v>1457</v>
      </c>
      <c r="I40" s="325" t="s">
        <v>2819</v>
      </c>
      <c r="J40" s="246" t="s">
        <v>2828</v>
      </c>
      <c r="K40" s="246" t="s">
        <v>1400</v>
      </c>
      <c r="L40" s="246" t="s">
        <v>193</v>
      </c>
      <c r="M40" s="246">
        <v>2</v>
      </c>
      <c r="N40" s="246">
        <v>4</v>
      </c>
      <c r="O40" s="246" t="s">
        <v>2829</v>
      </c>
      <c r="P40" s="247" t="s">
        <v>1920</v>
      </c>
      <c r="Q40" s="246"/>
      <c r="R40" s="322">
        <v>0</v>
      </c>
      <c r="S40" s="87"/>
      <c r="T40" s="87"/>
      <c r="U40" s="87"/>
      <c r="V40" s="87"/>
      <c r="W40" s="87"/>
      <c r="X40" s="87"/>
      <c r="Y40" s="87"/>
      <c r="Z40" s="87"/>
      <c r="AA40" s="87"/>
      <c r="AB40" s="87"/>
      <c r="AC40" s="88"/>
      <c r="AD40" s="162" t="s">
        <v>195</v>
      </c>
      <c r="AE40" s="162" t="s">
        <v>195</v>
      </c>
      <c r="AF40" s="162" t="s">
        <v>195</v>
      </c>
      <c r="AG40" s="162" t="s">
        <v>195</v>
      </c>
      <c r="AH40" s="162" t="s">
        <v>195</v>
      </c>
      <c r="AI40" s="162" t="s">
        <v>195</v>
      </c>
      <c r="AJ40" s="162" t="s">
        <v>195</v>
      </c>
      <c r="AK40" s="162" t="s">
        <v>195</v>
      </c>
      <c r="AL40" s="162" t="s">
        <v>195</v>
      </c>
      <c r="AM40" s="162" t="s">
        <v>195</v>
      </c>
      <c r="AN40" s="162" t="s">
        <v>195</v>
      </c>
      <c r="AO40" s="162" t="s">
        <v>195</v>
      </c>
      <c r="AP40" s="162" t="s">
        <v>195</v>
      </c>
      <c r="AQ40" s="162" t="s">
        <v>195</v>
      </c>
      <c r="AR40" s="162" t="s">
        <v>195</v>
      </c>
      <c r="AS40" s="86" t="s">
        <v>195</v>
      </c>
      <c r="AT40" s="162" t="s">
        <v>195</v>
      </c>
      <c r="AU40" s="162" t="s">
        <v>195</v>
      </c>
      <c r="AV40" s="162" t="s">
        <v>195</v>
      </c>
      <c r="AW40" s="162" t="s">
        <v>195</v>
      </c>
      <c r="AX40" s="162" t="s">
        <v>195</v>
      </c>
      <c r="AY40" s="164" t="s">
        <v>1380</v>
      </c>
      <c r="AZ40" s="162" t="s">
        <v>195</v>
      </c>
      <c r="BA40" s="91" t="s">
        <v>2821</v>
      </c>
      <c r="BB40" s="92">
        <v>0</v>
      </c>
      <c r="BC40" s="92">
        <v>0</v>
      </c>
      <c r="BD40" s="92">
        <v>0</v>
      </c>
      <c r="BE40" s="92">
        <v>0</v>
      </c>
      <c r="BF40" s="92">
        <v>0</v>
      </c>
      <c r="BG40" s="92">
        <v>0</v>
      </c>
      <c r="BH40" s="92">
        <v>0</v>
      </c>
      <c r="BI40" s="92">
        <v>0</v>
      </c>
      <c r="BJ40" s="92">
        <v>0</v>
      </c>
      <c r="BK40" s="92">
        <v>2</v>
      </c>
      <c r="BL40" s="92"/>
      <c r="BM40" s="92">
        <v>2</v>
      </c>
      <c r="BN40" s="92"/>
      <c r="BO40" s="92">
        <v>2</v>
      </c>
      <c r="BP40" s="92"/>
      <c r="BQ40" s="92">
        <v>2</v>
      </c>
      <c r="BR40" s="92"/>
      <c r="BS40" s="92">
        <v>2</v>
      </c>
      <c r="BT40" s="92"/>
      <c r="BU40" s="92">
        <v>4</v>
      </c>
      <c r="BV40" s="92"/>
      <c r="BW40" s="92">
        <v>4</v>
      </c>
      <c r="BX40" s="92"/>
      <c r="BY40" s="92"/>
      <c r="BZ40" s="182"/>
      <c r="CA40" s="183"/>
      <c r="CB40" s="184"/>
      <c r="CC40" s="182"/>
      <c r="CD40" s="183"/>
      <c r="CE40" s="184"/>
    </row>
    <row r="41" spans="1:83" ht="84.95" customHeight="1" x14ac:dyDescent="0.2">
      <c r="A41" s="388" t="s">
        <v>0</v>
      </c>
      <c r="B41" s="389">
        <v>2017</v>
      </c>
      <c r="C41" s="389" t="s">
        <v>2</v>
      </c>
      <c r="D41" s="389" t="s">
        <v>20</v>
      </c>
      <c r="E41" s="389" t="s">
        <v>1918</v>
      </c>
      <c r="F41" s="389" t="s">
        <v>2750</v>
      </c>
      <c r="G41" s="246" t="s">
        <v>1447</v>
      </c>
      <c r="H41" s="246" t="s">
        <v>1457</v>
      </c>
      <c r="I41" s="325" t="s">
        <v>2819</v>
      </c>
      <c r="J41" s="246" t="s">
        <v>2830</v>
      </c>
      <c r="K41" s="246" t="s">
        <v>1400</v>
      </c>
      <c r="L41" s="246" t="s">
        <v>193</v>
      </c>
      <c r="M41" s="246">
        <v>2</v>
      </c>
      <c r="N41" s="246">
        <v>1</v>
      </c>
      <c r="O41" s="246" t="s">
        <v>2831</v>
      </c>
      <c r="P41" s="247" t="s">
        <v>2016</v>
      </c>
      <c r="Q41" s="246"/>
      <c r="R41" s="322">
        <v>0</v>
      </c>
      <c r="S41" s="87"/>
      <c r="T41" s="87"/>
      <c r="U41" s="87"/>
      <c r="V41" s="87"/>
      <c r="W41" s="87"/>
      <c r="X41" s="87"/>
      <c r="Y41" s="87"/>
      <c r="Z41" s="87"/>
      <c r="AA41" s="87"/>
      <c r="AB41" s="87"/>
      <c r="AC41" s="88"/>
      <c r="AD41" s="162" t="s">
        <v>195</v>
      </c>
      <c r="AE41" s="162" t="s">
        <v>195</v>
      </c>
      <c r="AF41" s="162" t="s">
        <v>195</v>
      </c>
      <c r="AG41" s="162" t="s">
        <v>195</v>
      </c>
      <c r="AH41" s="162" t="s">
        <v>195</v>
      </c>
      <c r="AI41" s="162" t="s">
        <v>195</v>
      </c>
      <c r="AJ41" s="162" t="s">
        <v>195</v>
      </c>
      <c r="AK41" s="162" t="s">
        <v>195</v>
      </c>
      <c r="AL41" s="162" t="s">
        <v>195</v>
      </c>
      <c r="AM41" s="162" t="s">
        <v>195</v>
      </c>
      <c r="AN41" s="162" t="s">
        <v>195</v>
      </c>
      <c r="AO41" s="162" t="s">
        <v>195</v>
      </c>
      <c r="AP41" s="162" t="s">
        <v>195</v>
      </c>
      <c r="AQ41" s="162" t="s">
        <v>195</v>
      </c>
      <c r="AR41" s="162" t="s">
        <v>195</v>
      </c>
      <c r="AS41" s="86" t="s">
        <v>195</v>
      </c>
      <c r="AT41" s="162" t="s">
        <v>195</v>
      </c>
      <c r="AU41" s="162" t="s">
        <v>195</v>
      </c>
      <c r="AV41" s="162" t="s">
        <v>195</v>
      </c>
      <c r="AW41" s="162" t="s">
        <v>195</v>
      </c>
      <c r="AX41" s="162" t="s">
        <v>195</v>
      </c>
      <c r="AY41" s="164" t="s">
        <v>1380</v>
      </c>
      <c r="AZ41" s="162" t="s">
        <v>195</v>
      </c>
      <c r="BA41" s="91" t="s">
        <v>2821</v>
      </c>
      <c r="BB41" s="92"/>
      <c r="BC41" s="92">
        <v>8.3000000000000007</v>
      </c>
      <c r="BD41" s="92"/>
      <c r="BE41" s="92">
        <v>16.600000000000001</v>
      </c>
      <c r="BF41" s="92"/>
      <c r="BG41" s="92">
        <v>25</v>
      </c>
      <c r="BH41" s="92"/>
      <c r="BI41" s="92">
        <v>33</v>
      </c>
      <c r="BJ41" s="92"/>
      <c r="BK41" s="92">
        <v>41</v>
      </c>
      <c r="BL41" s="92"/>
      <c r="BM41" s="92">
        <v>50</v>
      </c>
      <c r="BN41" s="92"/>
      <c r="BO41" s="92">
        <v>58.3</v>
      </c>
      <c r="BP41" s="92"/>
      <c r="BQ41" s="92">
        <v>66.7</v>
      </c>
      <c r="BR41" s="92"/>
      <c r="BS41" s="92">
        <v>75</v>
      </c>
      <c r="BT41" s="92"/>
      <c r="BU41" s="92">
        <v>80</v>
      </c>
      <c r="BV41" s="92"/>
      <c r="BW41" s="92">
        <v>91.6</v>
      </c>
      <c r="BX41" s="92"/>
      <c r="BY41" s="92">
        <v>100</v>
      </c>
      <c r="BZ41" s="182"/>
      <c r="CA41" s="183"/>
      <c r="CB41" s="184"/>
      <c r="CC41" s="182"/>
      <c r="CD41" s="183"/>
      <c r="CE41" s="184"/>
    </row>
    <row r="42" spans="1:83" ht="84.95" customHeight="1" x14ac:dyDescent="0.2">
      <c r="A42" s="388" t="s">
        <v>0</v>
      </c>
      <c r="B42" s="389">
        <v>2017</v>
      </c>
      <c r="C42" s="389" t="s">
        <v>2</v>
      </c>
      <c r="D42" s="389" t="s">
        <v>20</v>
      </c>
      <c r="E42" s="389" t="s">
        <v>1918</v>
      </c>
      <c r="F42" s="389" t="s">
        <v>2750</v>
      </c>
      <c r="G42" s="246" t="s">
        <v>1447</v>
      </c>
      <c r="H42" s="246" t="s">
        <v>1457</v>
      </c>
      <c r="I42" s="323" t="s">
        <v>2832</v>
      </c>
      <c r="J42" s="246"/>
      <c r="K42" s="246" t="s">
        <v>1400</v>
      </c>
      <c r="L42" s="246" t="s">
        <v>1945</v>
      </c>
      <c r="M42" s="246">
        <v>3</v>
      </c>
      <c r="N42" s="246">
        <v>12</v>
      </c>
      <c r="O42" s="247" t="s">
        <v>3994</v>
      </c>
      <c r="P42" s="247" t="s">
        <v>1920</v>
      </c>
      <c r="Q42" s="246"/>
      <c r="R42" s="322"/>
      <c r="S42" s="87"/>
      <c r="T42" s="87"/>
      <c r="U42" s="87"/>
      <c r="V42" s="87"/>
      <c r="W42" s="87"/>
      <c r="X42" s="87"/>
      <c r="Y42" s="87"/>
      <c r="Z42" s="87"/>
      <c r="AA42" s="87"/>
      <c r="AB42" s="87"/>
      <c r="AC42" s="88"/>
      <c r="AD42" s="162" t="s">
        <v>195</v>
      </c>
      <c r="AE42" s="162" t="s">
        <v>195</v>
      </c>
      <c r="AF42" s="162" t="s">
        <v>195</v>
      </c>
      <c r="AG42" s="162" t="s">
        <v>195</v>
      </c>
      <c r="AH42" s="162" t="s">
        <v>195</v>
      </c>
      <c r="AI42" s="162" t="s">
        <v>195</v>
      </c>
      <c r="AJ42" s="162" t="s">
        <v>195</v>
      </c>
      <c r="AK42" s="162" t="s">
        <v>195</v>
      </c>
      <c r="AL42" s="162" t="s">
        <v>195</v>
      </c>
      <c r="AM42" s="162" t="s">
        <v>195</v>
      </c>
      <c r="AN42" s="162" t="s">
        <v>195</v>
      </c>
      <c r="AO42" s="162" t="s">
        <v>195</v>
      </c>
      <c r="AP42" s="162" t="s">
        <v>195</v>
      </c>
      <c r="AQ42" s="162" t="s">
        <v>195</v>
      </c>
      <c r="AR42" s="162" t="s">
        <v>195</v>
      </c>
      <c r="AS42" s="86" t="s">
        <v>195</v>
      </c>
      <c r="AT42" s="162" t="s">
        <v>195</v>
      </c>
      <c r="AU42" s="162" t="s">
        <v>195</v>
      </c>
      <c r="AV42" s="162" t="s">
        <v>195</v>
      </c>
      <c r="AW42" s="162" t="s">
        <v>195</v>
      </c>
      <c r="AX42" s="162" t="s">
        <v>195</v>
      </c>
      <c r="AY42" s="164" t="s">
        <v>1380</v>
      </c>
      <c r="AZ42" s="162" t="s">
        <v>195</v>
      </c>
      <c r="BA42" s="91" t="s">
        <v>2833</v>
      </c>
      <c r="BB42" s="92"/>
      <c r="BC42" s="93">
        <v>1</v>
      </c>
      <c r="BD42" s="92"/>
      <c r="BE42" s="93">
        <v>2</v>
      </c>
      <c r="BF42" s="92"/>
      <c r="BG42" s="93">
        <v>3</v>
      </c>
      <c r="BH42" s="92"/>
      <c r="BI42" s="93">
        <v>4</v>
      </c>
      <c r="BJ42" s="92"/>
      <c r="BK42" s="93">
        <v>5</v>
      </c>
      <c r="BL42" s="92"/>
      <c r="BM42" s="93">
        <v>6</v>
      </c>
      <c r="BN42" s="92"/>
      <c r="BO42" s="93">
        <v>7</v>
      </c>
      <c r="BP42" s="92"/>
      <c r="BQ42" s="93">
        <v>8</v>
      </c>
      <c r="BR42" s="92"/>
      <c r="BS42" s="93">
        <v>9</v>
      </c>
      <c r="BT42" s="92"/>
      <c r="BU42" s="93">
        <v>10</v>
      </c>
      <c r="BV42" s="92"/>
      <c r="BW42" s="93">
        <v>11</v>
      </c>
      <c r="BX42" s="92"/>
      <c r="BY42" s="94">
        <v>12</v>
      </c>
      <c r="BZ42" s="182"/>
      <c r="CA42" s="183"/>
      <c r="CB42" s="184"/>
      <c r="CC42" s="182"/>
      <c r="CD42" s="183"/>
      <c r="CE42" s="184"/>
    </row>
    <row r="43" spans="1:83" ht="84.95" customHeight="1" x14ac:dyDescent="0.2">
      <c r="A43" s="388" t="s">
        <v>0</v>
      </c>
      <c r="B43" s="389">
        <v>2017</v>
      </c>
      <c r="C43" s="389" t="s">
        <v>2</v>
      </c>
      <c r="D43" s="389" t="s">
        <v>20</v>
      </c>
      <c r="E43" s="389" t="s">
        <v>1918</v>
      </c>
      <c r="F43" s="389" t="s">
        <v>2750</v>
      </c>
      <c r="G43" s="246" t="s">
        <v>1447</v>
      </c>
      <c r="H43" s="246" t="s">
        <v>1457</v>
      </c>
      <c r="I43" s="325" t="s">
        <v>2832</v>
      </c>
      <c r="J43" s="246" t="s">
        <v>2834</v>
      </c>
      <c r="K43" s="246" t="s">
        <v>1400</v>
      </c>
      <c r="L43" s="246" t="s">
        <v>1945</v>
      </c>
      <c r="M43" s="246">
        <v>3</v>
      </c>
      <c r="N43" s="246">
        <v>12</v>
      </c>
      <c r="O43" s="247" t="s">
        <v>2835</v>
      </c>
      <c r="P43" s="247" t="s">
        <v>1920</v>
      </c>
      <c r="Q43" s="246"/>
      <c r="R43" s="387">
        <f>410000000-38188250</f>
        <v>371811750</v>
      </c>
      <c r="S43" s="87"/>
      <c r="T43" s="87"/>
      <c r="U43" s="87"/>
      <c r="V43" s="87"/>
      <c r="W43" s="87"/>
      <c r="X43" s="87"/>
      <c r="Y43" s="87"/>
      <c r="Z43" s="87"/>
      <c r="AA43" s="87"/>
      <c r="AB43" s="87"/>
      <c r="AC43" s="88"/>
      <c r="AD43" s="162" t="s">
        <v>195</v>
      </c>
      <c r="AE43" s="162" t="s">
        <v>195</v>
      </c>
      <c r="AF43" s="162" t="s">
        <v>195</v>
      </c>
      <c r="AG43" s="162" t="s">
        <v>195</v>
      </c>
      <c r="AH43" s="162" t="s">
        <v>195</v>
      </c>
      <c r="AI43" s="162" t="s">
        <v>195</v>
      </c>
      <c r="AJ43" s="162" t="s">
        <v>195</v>
      </c>
      <c r="AK43" s="162" t="s">
        <v>195</v>
      </c>
      <c r="AL43" s="162" t="s">
        <v>195</v>
      </c>
      <c r="AM43" s="162" t="s">
        <v>195</v>
      </c>
      <c r="AN43" s="162" t="s">
        <v>195</v>
      </c>
      <c r="AO43" s="162" t="s">
        <v>195</v>
      </c>
      <c r="AP43" s="162" t="s">
        <v>195</v>
      </c>
      <c r="AQ43" s="162" t="s">
        <v>195</v>
      </c>
      <c r="AR43" s="162" t="s">
        <v>195</v>
      </c>
      <c r="AS43" s="86" t="s">
        <v>195</v>
      </c>
      <c r="AT43" s="162" t="s">
        <v>195</v>
      </c>
      <c r="AU43" s="162" t="s">
        <v>195</v>
      </c>
      <c r="AV43" s="162" t="s">
        <v>195</v>
      </c>
      <c r="AW43" s="162" t="s">
        <v>195</v>
      </c>
      <c r="AX43" s="162" t="s">
        <v>195</v>
      </c>
      <c r="AY43" s="164" t="s">
        <v>1380</v>
      </c>
      <c r="AZ43" s="162" t="s">
        <v>195</v>
      </c>
      <c r="BA43" s="91" t="s">
        <v>2833</v>
      </c>
      <c r="BB43" s="92"/>
      <c r="BC43" s="93">
        <v>1</v>
      </c>
      <c r="BD43" s="92"/>
      <c r="BE43" s="93">
        <v>2</v>
      </c>
      <c r="BF43" s="92"/>
      <c r="BG43" s="93">
        <v>3</v>
      </c>
      <c r="BH43" s="92"/>
      <c r="BI43" s="93">
        <v>4</v>
      </c>
      <c r="BJ43" s="92"/>
      <c r="BK43" s="93">
        <v>5</v>
      </c>
      <c r="BL43" s="92"/>
      <c r="BM43" s="93">
        <v>6</v>
      </c>
      <c r="BN43" s="92"/>
      <c r="BO43" s="93">
        <v>7</v>
      </c>
      <c r="BP43" s="92"/>
      <c r="BQ43" s="93">
        <v>8</v>
      </c>
      <c r="BR43" s="92"/>
      <c r="BS43" s="93">
        <v>9</v>
      </c>
      <c r="BT43" s="92"/>
      <c r="BU43" s="93">
        <v>10</v>
      </c>
      <c r="BV43" s="92"/>
      <c r="BW43" s="93">
        <v>11</v>
      </c>
      <c r="BX43" s="92"/>
      <c r="BY43" s="94">
        <v>12</v>
      </c>
      <c r="BZ43" s="182"/>
      <c r="CA43" s="183"/>
      <c r="CB43" s="184"/>
      <c r="CC43" s="182"/>
      <c r="CD43" s="183"/>
      <c r="CE43" s="184"/>
    </row>
    <row r="44" spans="1:83" ht="84.95" customHeight="1" x14ac:dyDescent="0.2">
      <c r="A44" s="388" t="s">
        <v>0</v>
      </c>
      <c r="B44" s="389">
        <v>2017</v>
      </c>
      <c r="C44" s="389" t="s">
        <v>2</v>
      </c>
      <c r="D44" s="389" t="s">
        <v>20</v>
      </c>
      <c r="E44" s="389" t="s">
        <v>1918</v>
      </c>
      <c r="F44" s="389" t="s">
        <v>2750</v>
      </c>
      <c r="G44" s="246" t="s">
        <v>1447</v>
      </c>
      <c r="H44" s="246" t="s">
        <v>1457</v>
      </c>
      <c r="I44" s="325" t="s">
        <v>2832</v>
      </c>
      <c r="J44" s="246" t="s">
        <v>2836</v>
      </c>
      <c r="K44" s="246" t="s">
        <v>1400</v>
      </c>
      <c r="L44" s="246" t="s">
        <v>1945</v>
      </c>
      <c r="M44" s="246">
        <v>3</v>
      </c>
      <c r="N44" s="246">
        <v>5</v>
      </c>
      <c r="O44" s="247" t="s">
        <v>2837</v>
      </c>
      <c r="P44" s="247" t="s">
        <v>1920</v>
      </c>
      <c r="Q44" s="246"/>
      <c r="R44" s="390">
        <f>274450000-70944000</f>
        <v>203506000</v>
      </c>
      <c r="S44" s="87"/>
      <c r="T44" s="87"/>
      <c r="U44" s="87"/>
      <c r="V44" s="87"/>
      <c r="W44" s="87"/>
      <c r="X44" s="87"/>
      <c r="Y44" s="87"/>
      <c r="Z44" s="87"/>
      <c r="AA44" s="87"/>
      <c r="AB44" s="87"/>
      <c r="AC44" s="88"/>
      <c r="AD44" s="162" t="s">
        <v>195</v>
      </c>
      <c r="AE44" s="162" t="s">
        <v>195</v>
      </c>
      <c r="AF44" s="162" t="s">
        <v>195</v>
      </c>
      <c r="AG44" s="162" t="s">
        <v>195</v>
      </c>
      <c r="AH44" s="162" t="s">
        <v>195</v>
      </c>
      <c r="AI44" s="162" t="s">
        <v>195</v>
      </c>
      <c r="AJ44" s="162" t="s">
        <v>195</v>
      </c>
      <c r="AK44" s="162" t="s">
        <v>195</v>
      </c>
      <c r="AL44" s="162" t="s">
        <v>195</v>
      </c>
      <c r="AM44" s="162" t="s">
        <v>195</v>
      </c>
      <c r="AN44" s="162" t="s">
        <v>195</v>
      </c>
      <c r="AO44" s="162" t="s">
        <v>195</v>
      </c>
      <c r="AP44" s="162" t="s">
        <v>195</v>
      </c>
      <c r="AQ44" s="162" t="s">
        <v>195</v>
      </c>
      <c r="AR44" s="162" t="s">
        <v>195</v>
      </c>
      <c r="AS44" s="86" t="s">
        <v>195</v>
      </c>
      <c r="AT44" s="162" t="s">
        <v>195</v>
      </c>
      <c r="AU44" s="162" t="s">
        <v>195</v>
      </c>
      <c r="AV44" s="162" t="s">
        <v>195</v>
      </c>
      <c r="AW44" s="162" t="s">
        <v>195</v>
      </c>
      <c r="AX44" s="162" t="s">
        <v>195</v>
      </c>
      <c r="AY44" s="164" t="s">
        <v>1380</v>
      </c>
      <c r="AZ44" s="162" t="s">
        <v>195</v>
      </c>
      <c r="BA44" s="91" t="s">
        <v>2833</v>
      </c>
      <c r="BB44" s="92"/>
      <c r="BC44" s="93"/>
      <c r="BD44" s="92"/>
      <c r="BE44" s="93"/>
      <c r="BF44" s="92"/>
      <c r="BG44" s="93">
        <v>1</v>
      </c>
      <c r="BH44" s="92"/>
      <c r="BI44" s="93"/>
      <c r="BJ44" s="92"/>
      <c r="BK44" s="93">
        <v>2</v>
      </c>
      <c r="BL44" s="92"/>
      <c r="BM44" s="93"/>
      <c r="BN44" s="92"/>
      <c r="BO44" s="93">
        <v>3</v>
      </c>
      <c r="BP44" s="92"/>
      <c r="BQ44" s="93"/>
      <c r="BR44" s="92"/>
      <c r="BS44" s="93">
        <v>4</v>
      </c>
      <c r="BT44" s="92"/>
      <c r="BU44" s="93"/>
      <c r="BV44" s="92"/>
      <c r="BW44" s="93">
        <v>5</v>
      </c>
      <c r="BX44" s="92"/>
      <c r="BY44" s="94"/>
      <c r="BZ44" s="182"/>
      <c r="CA44" s="183"/>
      <c r="CB44" s="184"/>
      <c r="CC44" s="182"/>
      <c r="CD44" s="183"/>
      <c r="CE44" s="184"/>
    </row>
    <row r="45" spans="1:83" ht="84.95" customHeight="1" x14ac:dyDescent="0.2">
      <c r="A45" s="388" t="s">
        <v>0</v>
      </c>
      <c r="B45" s="389">
        <v>2017</v>
      </c>
      <c r="C45" s="389" t="s">
        <v>2</v>
      </c>
      <c r="D45" s="389" t="s">
        <v>20</v>
      </c>
      <c r="E45" s="389" t="s">
        <v>1918</v>
      </c>
      <c r="F45" s="389" t="s">
        <v>2750</v>
      </c>
      <c r="G45" s="246" t="s">
        <v>1447</v>
      </c>
      <c r="H45" s="246" t="s">
        <v>1457</v>
      </c>
      <c r="I45" s="325" t="s">
        <v>2832</v>
      </c>
      <c r="J45" s="246" t="s">
        <v>2838</v>
      </c>
      <c r="K45" s="246" t="s">
        <v>1400</v>
      </c>
      <c r="L45" s="246" t="s">
        <v>1945</v>
      </c>
      <c r="M45" s="246">
        <v>3</v>
      </c>
      <c r="N45" s="246">
        <v>6</v>
      </c>
      <c r="O45" s="247" t="s">
        <v>2839</v>
      </c>
      <c r="P45" s="247" t="s">
        <v>1920</v>
      </c>
      <c r="Q45" s="246"/>
      <c r="R45" s="322">
        <v>0</v>
      </c>
      <c r="S45" s="87"/>
      <c r="T45" s="87"/>
      <c r="U45" s="87"/>
      <c r="V45" s="87"/>
      <c r="W45" s="87"/>
      <c r="X45" s="87"/>
      <c r="Y45" s="87"/>
      <c r="Z45" s="87"/>
      <c r="AA45" s="87"/>
      <c r="AB45" s="87"/>
      <c r="AC45" s="88"/>
      <c r="AD45" s="162" t="s">
        <v>195</v>
      </c>
      <c r="AE45" s="162" t="s">
        <v>195</v>
      </c>
      <c r="AF45" s="162" t="s">
        <v>195</v>
      </c>
      <c r="AG45" s="162" t="s">
        <v>195</v>
      </c>
      <c r="AH45" s="162" t="s">
        <v>195</v>
      </c>
      <c r="AI45" s="162" t="s">
        <v>195</v>
      </c>
      <c r="AJ45" s="162" t="s">
        <v>195</v>
      </c>
      <c r="AK45" s="162" t="s">
        <v>195</v>
      </c>
      <c r="AL45" s="162" t="s">
        <v>195</v>
      </c>
      <c r="AM45" s="162" t="s">
        <v>195</v>
      </c>
      <c r="AN45" s="162" t="s">
        <v>195</v>
      </c>
      <c r="AO45" s="162" t="s">
        <v>195</v>
      </c>
      <c r="AP45" s="162" t="s">
        <v>195</v>
      </c>
      <c r="AQ45" s="162" t="s">
        <v>195</v>
      </c>
      <c r="AR45" s="162" t="s">
        <v>195</v>
      </c>
      <c r="AS45" s="86" t="s">
        <v>195</v>
      </c>
      <c r="AT45" s="162" t="s">
        <v>195</v>
      </c>
      <c r="AU45" s="162" t="s">
        <v>195</v>
      </c>
      <c r="AV45" s="162" t="s">
        <v>195</v>
      </c>
      <c r="AW45" s="162" t="s">
        <v>195</v>
      </c>
      <c r="AX45" s="162" t="s">
        <v>195</v>
      </c>
      <c r="AY45" s="164" t="s">
        <v>1380</v>
      </c>
      <c r="AZ45" s="162" t="s">
        <v>195</v>
      </c>
      <c r="BA45" s="91" t="s">
        <v>2833</v>
      </c>
      <c r="BB45" s="92"/>
      <c r="BC45" s="93"/>
      <c r="BD45" s="92"/>
      <c r="BE45" s="93">
        <v>1</v>
      </c>
      <c r="BF45" s="92"/>
      <c r="BG45" s="93"/>
      <c r="BH45" s="92"/>
      <c r="BI45" s="93">
        <v>2</v>
      </c>
      <c r="BJ45" s="92"/>
      <c r="BK45" s="93">
        <v>3</v>
      </c>
      <c r="BL45" s="92"/>
      <c r="BM45" s="93"/>
      <c r="BN45" s="92"/>
      <c r="BO45" s="93">
        <v>4</v>
      </c>
      <c r="BP45" s="92"/>
      <c r="BQ45" s="93"/>
      <c r="BR45" s="92"/>
      <c r="BS45" s="93">
        <v>5</v>
      </c>
      <c r="BT45" s="92"/>
      <c r="BU45" s="93"/>
      <c r="BV45" s="92"/>
      <c r="BW45" s="93">
        <v>6</v>
      </c>
      <c r="BX45" s="92"/>
      <c r="BY45" s="94"/>
      <c r="BZ45" s="182"/>
      <c r="CA45" s="183"/>
      <c r="CB45" s="184"/>
      <c r="CC45" s="182"/>
      <c r="CD45" s="183"/>
      <c r="CE45" s="184"/>
    </row>
    <row r="46" spans="1:83" ht="84.95" customHeight="1" x14ac:dyDescent="0.2">
      <c r="A46" s="388" t="s">
        <v>0</v>
      </c>
      <c r="B46" s="389">
        <v>2017</v>
      </c>
      <c r="C46" s="389" t="s">
        <v>2</v>
      </c>
      <c r="D46" s="389" t="s">
        <v>20</v>
      </c>
      <c r="E46" s="389" t="s">
        <v>1918</v>
      </c>
      <c r="F46" s="389" t="s">
        <v>2750</v>
      </c>
      <c r="G46" s="246" t="s">
        <v>1447</v>
      </c>
      <c r="H46" s="246" t="s">
        <v>1457</v>
      </c>
      <c r="I46" s="325" t="s">
        <v>2832</v>
      </c>
      <c r="J46" s="246" t="s">
        <v>2840</v>
      </c>
      <c r="K46" s="246" t="s">
        <v>1400</v>
      </c>
      <c r="L46" s="246" t="s">
        <v>1945</v>
      </c>
      <c r="M46" s="246">
        <v>3</v>
      </c>
      <c r="N46" s="246">
        <v>4</v>
      </c>
      <c r="O46" s="247" t="s">
        <v>2841</v>
      </c>
      <c r="P46" s="247" t="s">
        <v>1920</v>
      </c>
      <c r="Q46" s="246"/>
      <c r="R46" s="322">
        <v>0</v>
      </c>
      <c r="S46" s="87"/>
      <c r="T46" s="87"/>
      <c r="U46" s="87"/>
      <c r="V46" s="87"/>
      <c r="W46" s="87"/>
      <c r="X46" s="87"/>
      <c r="Y46" s="87"/>
      <c r="Z46" s="87"/>
      <c r="AA46" s="87"/>
      <c r="AB46" s="87"/>
      <c r="AC46" s="88"/>
      <c r="AD46" s="162" t="s">
        <v>195</v>
      </c>
      <c r="AE46" s="162" t="s">
        <v>195</v>
      </c>
      <c r="AF46" s="162" t="s">
        <v>195</v>
      </c>
      <c r="AG46" s="162" t="s">
        <v>195</v>
      </c>
      <c r="AH46" s="162" t="s">
        <v>195</v>
      </c>
      <c r="AI46" s="162" t="s">
        <v>195</v>
      </c>
      <c r="AJ46" s="162" t="s">
        <v>195</v>
      </c>
      <c r="AK46" s="162" t="s">
        <v>195</v>
      </c>
      <c r="AL46" s="162" t="s">
        <v>195</v>
      </c>
      <c r="AM46" s="162" t="s">
        <v>195</v>
      </c>
      <c r="AN46" s="162" t="s">
        <v>195</v>
      </c>
      <c r="AO46" s="162" t="s">
        <v>195</v>
      </c>
      <c r="AP46" s="162" t="s">
        <v>195</v>
      </c>
      <c r="AQ46" s="162" t="s">
        <v>195</v>
      </c>
      <c r="AR46" s="162" t="s">
        <v>195</v>
      </c>
      <c r="AS46" s="86" t="s">
        <v>195</v>
      </c>
      <c r="AT46" s="162" t="s">
        <v>195</v>
      </c>
      <c r="AU46" s="162" t="s">
        <v>195</v>
      </c>
      <c r="AV46" s="162" t="s">
        <v>195</v>
      </c>
      <c r="AW46" s="162" t="s">
        <v>195</v>
      </c>
      <c r="AX46" s="162" t="s">
        <v>195</v>
      </c>
      <c r="AY46" s="164" t="s">
        <v>1380</v>
      </c>
      <c r="AZ46" s="162" t="s">
        <v>195</v>
      </c>
      <c r="BA46" s="91" t="s">
        <v>2833</v>
      </c>
      <c r="BB46" s="92"/>
      <c r="BC46" s="93"/>
      <c r="BD46" s="92"/>
      <c r="BE46" s="93"/>
      <c r="BF46" s="92"/>
      <c r="BG46" s="93">
        <v>1</v>
      </c>
      <c r="BH46" s="92"/>
      <c r="BI46" s="93"/>
      <c r="BJ46" s="92"/>
      <c r="BK46" s="93">
        <v>2</v>
      </c>
      <c r="BL46" s="92"/>
      <c r="BM46" s="93"/>
      <c r="BN46" s="92"/>
      <c r="BO46" s="93">
        <v>3</v>
      </c>
      <c r="BP46" s="92"/>
      <c r="BQ46" s="93"/>
      <c r="BR46" s="92"/>
      <c r="BS46" s="93"/>
      <c r="BT46" s="92"/>
      <c r="BU46" s="93">
        <v>4</v>
      </c>
      <c r="BV46" s="92"/>
      <c r="BW46" s="93"/>
      <c r="BX46" s="92"/>
      <c r="BY46" s="94"/>
      <c r="BZ46" s="182"/>
      <c r="CA46" s="183"/>
      <c r="CB46" s="184"/>
      <c r="CC46" s="182"/>
      <c r="CD46" s="183"/>
      <c r="CE46" s="184"/>
    </row>
    <row r="47" spans="1:83" ht="84.95" customHeight="1" x14ac:dyDescent="0.2">
      <c r="A47" s="388" t="s">
        <v>0</v>
      </c>
      <c r="B47" s="389">
        <v>2017</v>
      </c>
      <c r="C47" s="389" t="s">
        <v>2</v>
      </c>
      <c r="D47" s="389" t="s">
        <v>20</v>
      </c>
      <c r="E47" s="389" t="s">
        <v>1918</v>
      </c>
      <c r="F47" s="389" t="s">
        <v>2750</v>
      </c>
      <c r="G47" s="246" t="s">
        <v>1447</v>
      </c>
      <c r="H47" s="246" t="s">
        <v>1457</v>
      </c>
      <c r="I47" s="325" t="s">
        <v>2832</v>
      </c>
      <c r="J47" s="246" t="s">
        <v>2842</v>
      </c>
      <c r="K47" s="246" t="s">
        <v>1400</v>
      </c>
      <c r="L47" s="246" t="s">
        <v>1945</v>
      </c>
      <c r="M47" s="246">
        <v>3</v>
      </c>
      <c r="N47" s="246">
        <v>12</v>
      </c>
      <c r="O47" s="247" t="s">
        <v>2843</v>
      </c>
      <c r="P47" s="247" t="s">
        <v>1920</v>
      </c>
      <c r="Q47" s="246"/>
      <c r="R47" s="322">
        <v>0</v>
      </c>
      <c r="S47" s="87"/>
      <c r="T47" s="87"/>
      <c r="U47" s="87"/>
      <c r="V47" s="87"/>
      <c r="W47" s="87"/>
      <c r="X47" s="87"/>
      <c r="Y47" s="87"/>
      <c r="Z47" s="87"/>
      <c r="AA47" s="87"/>
      <c r="AB47" s="87"/>
      <c r="AC47" s="88"/>
      <c r="AD47" s="162" t="s">
        <v>195</v>
      </c>
      <c r="AE47" s="162" t="s">
        <v>195</v>
      </c>
      <c r="AF47" s="162" t="s">
        <v>195</v>
      </c>
      <c r="AG47" s="162" t="s">
        <v>195</v>
      </c>
      <c r="AH47" s="162" t="s">
        <v>195</v>
      </c>
      <c r="AI47" s="162" t="s">
        <v>195</v>
      </c>
      <c r="AJ47" s="162" t="s">
        <v>195</v>
      </c>
      <c r="AK47" s="162" t="s">
        <v>195</v>
      </c>
      <c r="AL47" s="162" t="s">
        <v>195</v>
      </c>
      <c r="AM47" s="162" t="s">
        <v>195</v>
      </c>
      <c r="AN47" s="162" t="s">
        <v>195</v>
      </c>
      <c r="AO47" s="162" t="s">
        <v>195</v>
      </c>
      <c r="AP47" s="162" t="s">
        <v>195</v>
      </c>
      <c r="AQ47" s="162" t="s">
        <v>195</v>
      </c>
      <c r="AR47" s="162" t="s">
        <v>195</v>
      </c>
      <c r="AS47" s="86" t="s">
        <v>195</v>
      </c>
      <c r="AT47" s="162" t="s">
        <v>195</v>
      </c>
      <c r="AU47" s="162" t="s">
        <v>195</v>
      </c>
      <c r="AV47" s="162" t="s">
        <v>195</v>
      </c>
      <c r="AW47" s="162" t="s">
        <v>195</v>
      </c>
      <c r="AX47" s="162" t="s">
        <v>195</v>
      </c>
      <c r="AY47" s="164" t="s">
        <v>1380</v>
      </c>
      <c r="AZ47" s="162" t="s">
        <v>195</v>
      </c>
      <c r="BA47" s="91" t="s">
        <v>2833</v>
      </c>
      <c r="BB47" s="92"/>
      <c r="BC47" s="93">
        <v>1</v>
      </c>
      <c r="BD47" s="92"/>
      <c r="BE47" s="93">
        <v>2</v>
      </c>
      <c r="BF47" s="92"/>
      <c r="BG47" s="93">
        <v>3</v>
      </c>
      <c r="BH47" s="92"/>
      <c r="BI47" s="93">
        <v>4</v>
      </c>
      <c r="BJ47" s="92"/>
      <c r="BK47" s="93">
        <v>5</v>
      </c>
      <c r="BL47" s="92"/>
      <c r="BM47" s="93">
        <v>6</v>
      </c>
      <c r="BN47" s="92"/>
      <c r="BO47" s="93">
        <v>7</v>
      </c>
      <c r="BP47" s="92"/>
      <c r="BQ47" s="93">
        <v>8</v>
      </c>
      <c r="BR47" s="92"/>
      <c r="BS47" s="93">
        <v>9</v>
      </c>
      <c r="BT47" s="92"/>
      <c r="BU47" s="93">
        <v>10</v>
      </c>
      <c r="BV47" s="92"/>
      <c r="BW47" s="93">
        <v>11</v>
      </c>
      <c r="BX47" s="92"/>
      <c r="BY47" s="94">
        <v>12</v>
      </c>
      <c r="BZ47" s="182"/>
      <c r="CA47" s="183"/>
      <c r="CB47" s="184"/>
      <c r="CC47" s="182"/>
      <c r="CD47" s="183"/>
      <c r="CE47" s="184"/>
    </row>
    <row r="48" spans="1:83" ht="84.95" customHeight="1" x14ac:dyDescent="0.2">
      <c r="A48" s="297" t="s">
        <v>0</v>
      </c>
      <c r="B48" s="298">
        <v>2017</v>
      </c>
      <c r="C48" s="298" t="s">
        <v>2</v>
      </c>
      <c r="D48" s="298" t="s">
        <v>20</v>
      </c>
      <c r="E48" s="298" t="s">
        <v>1918</v>
      </c>
      <c r="F48" s="298" t="s">
        <v>2750</v>
      </c>
      <c r="G48" s="247" t="s">
        <v>1447</v>
      </c>
      <c r="H48" s="247" t="s">
        <v>1457</v>
      </c>
      <c r="I48" s="264" t="s">
        <v>2832</v>
      </c>
      <c r="J48" s="247" t="s">
        <v>2844</v>
      </c>
      <c r="K48" s="247" t="s">
        <v>1400</v>
      </c>
      <c r="L48" s="246" t="s">
        <v>1945</v>
      </c>
      <c r="M48" s="265">
        <v>3</v>
      </c>
      <c r="N48" s="246">
        <v>3</v>
      </c>
      <c r="O48" s="247" t="s">
        <v>2845</v>
      </c>
      <c r="P48" s="247" t="s">
        <v>1920</v>
      </c>
      <c r="Q48" s="246"/>
      <c r="R48" s="322">
        <v>40250000</v>
      </c>
      <c r="S48" s="87"/>
      <c r="T48" s="87"/>
      <c r="U48" s="87"/>
      <c r="V48" s="87"/>
      <c r="W48" s="87"/>
      <c r="X48" s="87"/>
      <c r="Y48" s="87"/>
      <c r="Z48" s="87"/>
      <c r="AA48" s="87"/>
      <c r="AB48" s="87"/>
      <c r="AC48" s="88"/>
      <c r="AD48" s="162" t="s">
        <v>195</v>
      </c>
      <c r="AE48" s="162" t="s">
        <v>195</v>
      </c>
      <c r="AF48" s="162" t="s">
        <v>195</v>
      </c>
      <c r="AG48" s="162" t="s">
        <v>195</v>
      </c>
      <c r="AH48" s="162" t="s">
        <v>195</v>
      </c>
      <c r="AI48" s="162" t="s">
        <v>195</v>
      </c>
      <c r="AJ48" s="162" t="s">
        <v>195</v>
      </c>
      <c r="AK48" s="162" t="s">
        <v>195</v>
      </c>
      <c r="AL48" s="162" t="s">
        <v>195</v>
      </c>
      <c r="AM48" s="162" t="s">
        <v>195</v>
      </c>
      <c r="AN48" s="162" t="s">
        <v>195</v>
      </c>
      <c r="AO48" s="162" t="s">
        <v>195</v>
      </c>
      <c r="AP48" s="162" t="s">
        <v>195</v>
      </c>
      <c r="AQ48" s="162" t="s">
        <v>195</v>
      </c>
      <c r="AR48" s="162" t="s">
        <v>195</v>
      </c>
      <c r="AS48" s="86" t="s">
        <v>195</v>
      </c>
      <c r="AT48" s="162" t="s">
        <v>195</v>
      </c>
      <c r="AU48" s="162" t="s">
        <v>195</v>
      </c>
      <c r="AV48" s="162" t="s">
        <v>195</v>
      </c>
      <c r="AW48" s="162" t="s">
        <v>195</v>
      </c>
      <c r="AX48" s="162" t="s">
        <v>195</v>
      </c>
      <c r="AY48" s="164" t="s">
        <v>1380</v>
      </c>
      <c r="AZ48" s="162" t="s">
        <v>195</v>
      </c>
      <c r="BA48" s="91" t="s">
        <v>2833</v>
      </c>
      <c r="BB48" s="92"/>
      <c r="BC48" s="93"/>
      <c r="BD48" s="92"/>
      <c r="BE48" s="93"/>
      <c r="BF48" s="92"/>
      <c r="BG48" s="93"/>
      <c r="BH48" s="92"/>
      <c r="BI48" s="93"/>
      <c r="BJ48" s="92"/>
      <c r="BK48" s="93">
        <v>1</v>
      </c>
      <c r="BL48" s="92"/>
      <c r="BM48" s="93"/>
      <c r="BN48" s="92"/>
      <c r="BO48" s="93"/>
      <c r="BP48" s="92"/>
      <c r="BQ48" s="93">
        <v>2</v>
      </c>
      <c r="BR48" s="92"/>
      <c r="BS48" s="93"/>
      <c r="BT48" s="92"/>
      <c r="BU48" s="93"/>
      <c r="BV48" s="92"/>
      <c r="BW48" s="93">
        <v>3</v>
      </c>
      <c r="BX48" s="92"/>
      <c r="BY48" s="94"/>
      <c r="BZ48" s="182"/>
      <c r="CA48" s="183"/>
      <c r="CB48" s="184"/>
      <c r="CC48" s="182"/>
      <c r="CD48" s="183"/>
      <c r="CE48" s="184"/>
    </row>
    <row r="49" spans="1:29" ht="26.25" customHeight="1" x14ac:dyDescent="0.4">
      <c r="A49" s="610" t="s">
        <v>1956</v>
      </c>
      <c r="B49" s="610"/>
      <c r="C49" s="610"/>
      <c r="D49" s="610"/>
      <c r="E49" s="610"/>
      <c r="F49" s="610"/>
      <c r="G49" s="610"/>
      <c r="H49" s="610"/>
      <c r="I49" s="610"/>
      <c r="J49" s="610"/>
      <c r="K49" s="610"/>
      <c r="L49" s="610"/>
      <c r="M49" s="610"/>
      <c r="N49" s="610"/>
      <c r="O49" s="610"/>
      <c r="P49" s="610"/>
      <c r="Q49" s="610"/>
      <c r="R49" s="391">
        <f t="shared" ref="R49:AC49" si="0">+SUM(R6:R48)</f>
        <v>7002200000</v>
      </c>
      <c r="S49" s="186">
        <f t="shared" si="0"/>
        <v>0</v>
      </c>
      <c r="T49" s="186">
        <f t="shared" si="0"/>
        <v>0</v>
      </c>
      <c r="U49" s="186">
        <f t="shared" si="0"/>
        <v>0</v>
      </c>
      <c r="V49" s="186">
        <f t="shared" si="0"/>
        <v>0</v>
      </c>
      <c r="W49" s="186">
        <f t="shared" si="0"/>
        <v>0</v>
      </c>
      <c r="X49" s="186">
        <f t="shared" si="0"/>
        <v>0</v>
      </c>
      <c r="Y49" s="186">
        <f t="shared" si="0"/>
        <v>0</v>
      </c>
      <c r="Z49" s="186">
        <f t="shared" si="0"/>
        <v>0</v>
      </c>
      <c r="AA49" s="186">
        <f t="shared" si="0"/>
        <v>0</v>
      </c>
      <c r="AB49" s="186">
        <f t="shared" si="0"/>
        <v>0</v>
      </c>
      <c r="AC49" s="186">
        <f t="shared" si="0"/>
        <v>0</v>
      </c>
    </row>
    <row r="50" spans="1:29" x14ac:dyDescent="0.2">
      <c r="A50" s="252"/>
      <c r="B50" s="252"/>
      <c r="C50" s="252"/>
      <c r="D50" s="252"/>
      <c r="E50" s="252"/>
      <c r="F50" s="252"/>
      <c r="G50" s="252"/>
      <c r="H50" s="252"/>
      <c r="I50" s="252"/>
      <c r="J50" s="252"/>
      <c r="K50" s="252"/>
      <c r="L50" s="252"/>
      <c r="M50" s="252"/>
      <c r="N50" s="252"/>
      <c r="O50" s="252"/>
      <c r="P50" s="252"/>
      <c r="Q50" s="252"/>
      <c r="R50" s="252"/>
    </row>
    <row r="51" spans="1:29" x14ac:dyDescent="0.2">
      <c r="A51" s="252"/>
      <c r="B51" s="252"/>
      <c r="C51" s="252"/>
      <c r="D51" s="252"/>
      <c r="E51" s="252"/>
      <c r="F51" s="252"/>
      <c r="G51" s="252"/>
      <c r="H51" s="252"/>
      <c r="I51" s="252"/>
      <c r="J51" s="252"/>
      <c r="K51" s="252"/>
      <c r="L51" s="252"/>
      <c r="M51" s="252"/>
      <c r="N51" s="252"/>
      <c r="O51" s="252"/>
      <c r="P51" s="252"/>
      <c r="Q51" s="252"/>
      <c r="R51" s="252"/>
    </row>
    <row r="52" spans="1:29" ht="15.75" x14ac:dyDescent="0.25">
      <c r="A52" s="252"/>
      <c r="B52" s="252"/>
      <c r="C52" s="252"/>
      <c r="D52" s="252"/>
      <c r="E52" s="252"/>
      <c r="F52" s="252"/>
      <c r="G52" s="252"/>
      <c r="H52" s="252"/>
      <c r="I52" s="252"/>
      <c r="J52" s="252"/>
      <c r="K52" s="252"/>
      <c r="L52" s="252"/>
      <c r="M52" s="252"/>
      <c r="N52" s="252"/>
      <c r="O52" s="252"/>
      <c r="P52" s="252"/>
      <c r="Q52" s="252"/>
      <c r="R52" s="392">
        <f>R49+R56+R57</f>
        <v>7700000000</v>
      </c>
    </row>
    <row r="53" spans="1:29" x14ac:dyDescent="0.2">
      <c r="A53" s="252"/>
      <c r="B53" s="252"/>
      <c r="C53" s="252"/>
      <c r="D53" s="252"/>
      <c r="E53" s="252"/>
      <c r="F53" s="252"/>
      <c r="G53" s="252"/>
      <c r="H53" s="252"/>
      <c r="I53" s="252"/>
      <c r="J53" s="252"/>
      <c r="K53" s="252"/>
      <c r="L53" s="252"/>
      <c r="M53" s="252"/>
      <c r="N53" s="252"/>
      <c r="O53" s="252"/>
      <c r="P53" s="252"/>
      <c r="Q53" s="252"/>
      <c r="R53" s="252"/>
    </row>
    <row r="54" spans="1:29" x14ac:dyDescent="0.2">
      <c r="A54" s="252"/>
      <c r="B54" s="252"/>
      <c r="C54" s="252"/>
      <c r="D54" s="252"/>
      <c r="E54" s="252"/>
      <c r="F54" s="252"/>
      <c r="G54" s="252"/>
      <c r="H54" s="252"/>
      <c r="I54" s="252"/>
      <c r="J54" s="252"/>
      <c r="K54" s="252"/>
      <c r="L54" s="252"/>
      <c r="M54" s="252"/>
      <c r="N54" s="252"/>
      <c r="O54" s="252"/>
      <c r="P54" s="252"/>
      <c r="Q54" s="252"/>
      <c r="R54" s="252"/>
    </row>
    <row r="55" spans="1:29" x14ac:dyDescent="0.2">
      <c r="A55" s="252"/>
      <c r="B55" s="252"/>
      <c r="C55" s="252"/>
      <c r="D55" s="252"/>
      <c r="E55" s="252"/>
      <c r="F55" s="252"/>
      <c r="G55" s="252"/>
      <c r="H55" s="252"/>
      <c r="I55" s="252"/>
      <c r="J55" s="252"/>
      <c r="K55" s="252"/>
      <c r="L55" s="252"/>
      <c r="M55" s="252"/>
      <c r="N55" s="252"/>
      <c r="O55" s="252"/>
      <c r="P55" s="252"/>
      <c r="Q55" s="252"/>
      <c r="R55" s="252"/>
    </row>
    <row r="56" spans="1:29" ht="20.25" x14ac:dyDescent="0.3">
      <c r="A56" s="252"/>
      <c r="B56" s="252"/>
      <c r="C56" s="252"/>
      <c r="D56" s="252"/>
      <c r="E56" s="252"/>
      <c r="F56" s="252"/>
      <c r="G56" s="252"/>
      <c r="H56" s="252"/>
      <c r="I56" s="252"/>
      <c r="J56" s="288" t="s">
        <v>2994</v>
      </c>
      <c r="K56" s="252"/>
      <c r="L56" s="252"/>
      <c r="M56" s="252"/>
      <c r="N56" s="252"/>
      <c r="O56" s="252"/>
      <c r="P56" s="667" t="s">
        <v>2994</v>
      </c>
      <c r="Q56" s="667"/>
      <c r="R56" s="393">
        <v>620000000</v>
      </c>
    </row>
    <row r="57" spans="1:29" ht="20.25" x14ac:dyDescent="0.3">
      <c r="A57" s="252"/>
      <c r="B57" s="252"/>
      <c r="C57" s="252"/>
      <c r="D57" s="252"/>
      <c r="E57" s="252"/>
      <c r="F57" s="252"/>
      <c r="G57" s="252"/>
      <c r="H57" s="252"/>
      <c r="I57" s="252"/>
      <c r="J57" s="288" t="s">
        <v>2995</v>
      </c>
      <c r="K57" s="252"/>
      <c r="L57" s="252"/>
      <c r="M57" s="252"/>
      <c r="N57" s="252"/>
      <c r="O57" s="252"/>
      <c r="P57" s="667" t="s">
        <v>2995</v>
      </c>
      <c r="Q57" s="667"/>
      <c r="R57" s="393">
        <v>77800000</v>
      </c>
    </row>
    <row r="58" spans="1:29" x14ac:dyDescent="0.2">
      <c r="A58" s="252"/>
      <c r="B58" s="252"/>
      <c r="C58" s="252"/>
      <c r="D58" s="252"/>
      <c r="E58" s="252"/>
      <c r="F58" s="252"/>
      <c r="G58" s="252"/>
      <c r="H58" s="252"/>
      <c r="I58" s="252"/>
      <c r="J58" s="252"/>
      <c r="K58" s="252"/>
      <c r="L58" s="252"/>
      <c r="M58" s="252"/>
      <c r="N58" s="252"/>
      <c r="O58" s="252"/>
      <c r="P58" s="252"/>
      <c r="Q58" s="252"/>
      <c r="R58" s="252"/>
    </row>
    <row r="59" spans="1:29" x14ac:dyDescent="0.2">
      <c r="A59" s="252"/>
      <c r="B59" s="252"/>
      <c r="C59" s="252"/>
      <c r="D59" s="252"/>
      <c r="E59" s="252"/>
      <c r="F59" s="252"/>
      <c r="G59" s="252"/>
      <c r="H59" s="252"/>
      <c r="I59" s="252"/>
      <c r="J59" s="252"/>
      <c r="K59" s="252"/>
      <c r="L59" s="252"/>
      <c r="M59" s="252"/>
      <c r="N59" s="252"/>
      <c r="O59" s="252"/>
      <c r="P59" s="252"/>
      <c r="Q59" s="252"/>
      <c r="R59" s="252"/>
    </row>
    <row r="60" spans="1:29" ht="20.25" x14ac:dyDescent="0.3">
      <c r="A60" s="252"/>
      <c r="B60" s="252"/>
      <c r="C60" s="252"/>
      <c r="D60" s="252"/>
      <c r="E60" s="252"/>
      <c r="F60" s="252"/>
      <c r="G60" s="252"/>
      <c r="H60" s="252"/>
      <c r="I60" s="252"/>
      <c r="J60" s="288" t="s">
        <v>3995</v>
      </c>
      <c r="K60" s="252"/>
      <c r="L60" s="252"/>
      <c r="M60" s="252"/>
      <c r="N60" s="252"/>
      <c r="O60" s="252"/>
      <c r="P60" s="663" t="s">
        <v>2996</v>
      </c>
      <c r="Q60" s="663"/>
      <c r="R60" s="393">
        <v>7700000000</v>
      </c>
    </row>
    <row r="61" spans="1:29" x14ac:dyDescent="0.2">
      <c r="A61" s="252"/>
      <c r="B61" s="252"/>
      <c r="C61" s="252"/>
      <c r="D61" s="252"/>
      <c r="E61" s="252"/>
      <c r="F61" s="252"/>
      <c r="G61" s="252"/>
      <c r="H61" s="252"/>
      <c r="I61" s="252"/>
      <c r="J61" s="252"/>
      <c r="K61" s="252"/>
      <c r="L61" s="252"/>
      <c r="M61" s="252"/>
      <c r="N61" s="252"/>
      <c r="O61" s="252"/>
      <c r="P61" s="252"/>
      <c r="Q61" s="252"/>
      <c r="R61" s="252"/>
    </row>
    <row r="62" spans="1:29" x14ac:dyDescent="0.2">
      <c r="A62" s="252"/>
      <c r="B62" s="252"/>
      <c r="C62" s="252"/>
      <c r="D62" s="252"/>
      <c r="E62" s="252"/>
      <c r="F62" s="252"/>
      <c r="G62" s="252"/>
      <c r="H62" s="252"/>
      <c r="I62" s="252"/>
      <c r="J62" s="252"/>
      <c r="K62" s="252"/>
      <c r="L62" s="252"/>
      <c r="M62" s="252"/>
      <c r="N62" s="252"/>
      <c r="O62" s="252"/>
      <c r="P62" s="252"/>
      <c r="Q62" s="252"/>
      <c r="R62" s="252"/>
    </row>
    <row r="63" spans="1:29" x14ac:dyDescent="0.2">
      <c r="A63" s="252"/>
      <c r="B63" s="252"/>
      <c r="C63" s="252"/>
      <c r="D63" s="252"/>
      <c r="E63" s="252"/>
      <c r="F63" s="252"/>
      <c r="G63" s="252"/>
      <c r="H63" s="252"/>
      <c r="I63" s="252"/>
      <c r="J63" s="252"/>
      <c r="K63" s="252"/>
      <c r="L63" s="252"/>
      <c r="M63" s="252"/>
      <c r="N63" s="252"/>
      <c r="O63" s="252"/>
      <c r="P63" s="252"/>
      <c r="Q63" s="252"/>
      <c r="R63" s="252"/>
    </row>
    <row r="64" spans="1:29" x14ac:dyDescent="0.2">
      <c r="A64" s="252"/>
      <c r="B64" s="252"/>
      <c r="C64" s="252"/>
      <c r="D64" s="252"/>
      <c r="E64" s="252"/>
      <c r="F64" s="252"/>
      <c r="G64" s="252"/>
      <c r="H64" s="252"/>
      <c r="I64" s="252"/>
      <c r="J64" s="252"/>
      <c r="K64" s="252"/>
      <c r="L64" s="252"/>
      <c r="M64" s="252"/>
      <c r="N64" s="252"/>
      <c r="O64" s="252"/>
      <c r="P64" s="252"/>
      <c r="Q64" s="252"/>
      <c r="R64" s="252"/>
    </row>
    <row r="65" spans="1:18" x14ac:dyDescent="0.2">
      <c r="A65" s="252"/>
      <c r="B65" s="252"/>
      <c r="C65" s="252"/>
      <c r="D65" s="252"/>
      <c r="E65" s="252"/>
      <c r="F65" s="252"/>
      <c r="G65" s="252"/>
      <c r="H65" s="252"/>
      <c r="I65" s="252"/>
      <c r="J65" s="252"/>
      <c r="K65" s="252"/>
      <c r="L65" s="252"/>
      <c r="M65" s="252"/>
      <c r="N65" s="252"/>
      <c r="O65" s="252"/>
      <c r="P65" s="252"/>
      <c r="Q65" s="252"/>
      <c r="R65" s="252"/>
    </row>
    <row r="66" spans="1:18" x14ac:dyDescent="0.2">
      <c r="A66" s="252"/>
      <c r="B66" s="252"/>
      <c r="C66" s="252"/>
      <c r="D66" s="252"/>
      <c r="E66" s="252"/>
      <c r="F66" s="252"/>
      <c r="G66" s="252"/>
      <c r="H66" s="252"/>
      <c r="I66" s="252"/>
      <c r="J66" s="252"/>
      <c r="K66" s="252"/>
      <c r="L66" s="252"/>
      <c r="M66" s="252"/>
      <c r="N66" s="252"/>
      <c r="O66" s="252"/>
      <c r="P66" s="252"/>
      <c r="Q66" s="252"/>
      <c r="R66" s="252"/>
    </row>
    <row r="67" spans="1:18" x14ac:dyDescent="0.2">
      <c r="A67" s="252"/>
      <c r="B67" s="252"/>
      <c r="C67" s="252"/>
      <c r="D67" s="252"/>
      <c r="E67" s="252"/>
      <c r="F67" s="252"/>
      <c r="G67" s="252"/>
      <c r="H67" s="252"/>
      <c r="I67" s="252"/>
      <c r="J67" s="252"/>
      <c r="K67" s="252"/>
      <c r="L67" s="252"/>
      <c r="M67" s="252"/>
      <c r="N67" s="252"/>
      <c r="O67" s="252"/>
      <c r="P67" s="252"/>
      <c r="Q67" s="252"/>
      <c r="R67" s="252"/>
    </row>
    <row r="68" spans="1:18" x14ac:dyDescent="0.2">
      <c r="A68" s="252"/>
      <c r="B68" s="252"/>
      <c r="C68" s="252"/>
      <c r="D68" s="252"/>
      <c r="E68" s="252"/>
      <c r="F68" s="252"/>
      <c r="G68" s="252"/>
      <c r="H68" s="252"/>
      <c r="I68" s="252"/>
      <c r="J68" s="252"/>
      <c r="K68" s="252"/>
      <c r="L68" s="252"/>
      <c r="M68" s="252"/>
      <c r="N68" s="252"/>
      <c r="O68" s="252"/>
      <c r="P68" s="252"/>
      <c r="Q68" s="252"/>
      <c r="R68" s="252"/>
    </row>
    <row r="69" spans="1:18" x14ac:dyDescent="0.2">
      <c r="A69" s="252"/>
      <c r="B69" s="252"/>
      <c r="C69" s="252"/>
      <c r="D69" s="252"/>
      <c r="E69" s="252"/>
      <c r="F69" s="252"/>
      <c r="G69" s="252"/>
      <c r="H69" s="252"/>
      <c r="I69" s="252"/>
      <c r="J69" s="252"/>
      <c r="K69" s="252"/>
      <c r="L69" s="252"/>
      <c r="M69" s="252"/>
      <c r="N69" s="252"/>
      <c r="O69" s="252"/>
      <c r="P69" s="252"/>
      <c r="Q69" s="252"/>
      <c r="R69" s="252"/>
    </row>
    <row r="70" spans="1:18" x14ac:dyDescent="0.2">
      <c r="A70" s="252"/>
      <c r="B70" s="252"/>
      <c r="C70" s="252"/>
      <c r="D70" s="252"/>
      <c r="E70" s="252"/>
      <c r="F70" s="252"/>
      <c r="G70" s="252"/>
      <c r="H70" s="252"/>
      <c r="I70" s="252"/>
      <c r="J70" s="252"/>
      <c r="K70" s="252"/>
      <c r="L70" s="252"/>
      <c r="M70" s="252"/>
      <c r="N70" s="252"/>
      <c r="O70" s="252"/>
      <c r="P70" s="252"/>
      <c r="Q70" s="252"/>
      <c r="R70" s="252"/>
    </row>
    <row r="71" spans="1:18" x14ac:dyDescent="0.2">
      <c r="A71" s="252"/>
      <c r="B71" s="252"/>
      <c r="C71" s="252"/>
      <c r="D71" s="252"/>
      <c r="E71" s="252"/>
      <c r="F71" s="252"/>
      <c r="G71" s="252"/>
      <c r="H71" s="252"/>
      <c r="I71" s="252"/>
      <c r="J71" s="252"/>
      <c r="K71" s="252"/>
      <c r="L71" s="252"/>
      <c r="M71" s="252"/>
      <c r="N71" s="252"/>
      <c r="O71" s="252"/>
      <c r="P71" s="252"/>
      <c r="Q71" s="252"/>
      <c r="R71" s="252"/>
    </row>
    <row r="72" spans="1:18" x14ac:dyDescent="0.2">
      <c r="A72" s="252"/>
      <c r="B72" s="252"/>
      <c r="C72" s="252"/>
      <c r="D72" s="252"/>
      <c r="E72" s="252"/>
      <c r="F72" s="252"/>
      <c r="G72" s="252"/>
      <c r="H72" s="252"/>
      <c r="I72" s="252"/>
      <c r="J72" s="252"/>
      <c r="K72" s="252"/>
      <c r="L72" s="252"/>
      <c r="M72" s="252"/>
      <c r="N72" s="252"/>
      <c r="O72" s="252"/>
      <c r="P72" s="252"/>
      <c r="Q72" s="252"/>
      <c r="R72" s="252"/>
    </row>
    <row r="73" spans="1:18" x14ac:dyDescent="0.2">
      <c r="A73" s="252"/>
      <c r="B73" s="252"/>
      <c r="C73" s="252"/>
      <c r="D73" s="252"/>
      <c r="E73" s="252"/>
      <c r="F73" s="252"/>
      <c r="G73" s="252"/>
      <c r="H73" s="252"/>
      <c r="I73" s="252"/>
      <c r="J73" s="252"/>
      <c r="K73" s="252"/>
      <c r="L73" s="252"/>
      <c r="M73" s="252"/>
      <c r="N73" s="252"/>
      <c r="O73" s="252"/>
      <c r="P73" s="252"/>
      <c r="Q73" s="252"/>
      <c r="R73" s="252"/>
    </row>
    <row r="74" spans="1:18" x14ac:dyDescent="0.2">
      <c r="A74" s="252"/>
      <c r="B74" s="252"/>
      <c r="C74" s="252"/>
      <c r="D74" s="252"/>
      <c r="E74" s="252"/>
      <c r="F74" s="252"/>
      <c r="G74" s="252"/>
      <c r="H74" s="252"/>
      <c r="I74" s="252"/>
      <c r="J74" s="252"/>
      <c r="K74" s="252"/>
      <c r="L74" s="252"/>
      <c r="M74" s="252"/>
      <c r="N74" s="252"/>
      <c r="O74" s="252"/>
      <c r="P74" s="252"/>
      <c r="Q74" s="252"/>
      <c r="R74" s="252"/>
    </row>
    <row r="75" spans="1:18" x14ac:dyDescent="0.2">
      <c r="A75" s="252"/>
      <c r="B75" s="252"/>
      <c r="C75" s="252"/>
      <c r="D75" s="252"/>
      <c r="E75" s="252"/>
      <c r="F75" s="252"/>
      <c r="G75" s="252"/>
      <c r="H75" s="252"/>
      <c r="I75" s="252"/>
      <c r="J75" s="252"/>
      <c r="K75" s="252"/>
      <c r="L75" s="252"/>
      <c r="M75" s="252"/>
      <c r="N75" s="252"/>
      <c r="O75" s="252"/>
      <c r="P75" s="252"/>
      <c r="Q75" s="252"/>
      <c r="R75" s="252"/>
    </row>
    <row r="76" spans="1:18" x14ac:dyDescent="0.2">
      <c r="A76" s="252"/>
      <c r="B76" s="252"/>
      <c r="C76" s="252"/>
      <c r="D76" s="252"/>
      <c r="E76" s="252"/>
      <c r="F76" s="252"/>
      <c r="G76" s="252"/>
      <c r="H76" s="252"/>
      <c r="I76" s="252"/>
      <c r="J76" s="252"/>
      <c r="K76" s="252"/>
      <c r="L76" s="252"/>
      <c r="M76" s="252"/>
      <c r="N76" s="252"/>
      <c r="O76" s="252"/>
      <c r="P76" s="252"/>
      <c r="Q76" s="252"/>
      <c r="R76" s="252"/>
    </row>
    <row r="77" spans="1:18" x14ac:dyDescent="0.2">
      <c r="A77" s="252"/>
      <c r="B77" s="252"/>
      <c r="C77" s="252"/>
      <c r="D77" s="252"/>
      <c r="E77" s="252"/>
      <c r="F77" s="252"/>
      <c r="G77" s="252"/>
      <c r="H77" s="252"/>
      <c r="I77" s="252"/>
      <c r="J77" s="252"/>
      <c r="K77" s="252"/>
      <c r="L77" s="252"/>
      <c r="M77" s="252"/>
      <c r="N77" s="252"/>
      <c r="O77" s="252"/>
      <c r="P77" s="252"/>
      <c r="Q77" s="252"/>
      <c r="R77" s="252"/>
    </row>
    <row r="78" spans="1:18" x14ac:dyDescent="0.2">
      <c r="A78" s="252"/>
      <c r="B78" s="252"/>
      <c r="C78" s="252"/>
      <c r="D78" s="252"/>
      <c r="E78" s="252"/>
      <c r="F78" s="252"/>
      <c r="G78" s="252"/>
      <c r="H78" s="252"/>
      <c r="I78" s="252"/>
      <c r="J78" s="252"/>
      <c r="K78" s="252"/>
      <c r="L78" s="252"/>
      <c r="M78" s="252"/>
      <c r="N78" s="252"/>
      <c r="O78" s="252"/>
      <c r="P78" s="252"/>
      <c r="Q78" s="252"/>
      <c r="R78" s="252"/>
    </row>
    <row r="79" spans="1:18" x14ac:dyDescent="0.2">
      <c r="A79" s="252"/>
      <c r="B79" s="252"/>
      <c r="C79" s="252"/>
      <c r="D79" s="252"/>
      <c r="E79" s="252"/>
      <c r="F79" s="252"/>
      <c r="G79" s="252"/>
      <c r="H79" s="252"/>
      <c r="I79" s="252"/>
      <c r="J79" s="252"/>
      <c r="K79" s="252"/>
      <c r="L79" s="252"/>
      <c r="M79" s="252"/>
      <c r="N79" s="252"/>
      <c r="O79" s="252"/>
      <c r="P79" s="252"/>
      <c r="Q79" s="252"/>
      <c r="R79" s="252"/>
    </row>
    <row r="80" spans="1:18" x14ac:dyDescent="0.2">
      <c r="A80" s="252"/>
      <c r="B80" s="252"/>
      <c r="C80" s="252"/>
      <c r="D80" s="252"/>
      <c r="E80" s="252"/>
      <c r="F80" s="252"/>
      <c r="G80" s="252"/>
      <c r="H80" s="252"/>
      <c r="I80" s="252"/>
      <c r="J80" s="252"/>
      <c r="K80" s="252"/>
      <c r="L80" s="252"/>
      <c r="M80" s="252"/>
      <c r="N80" s="252"/>
      <c r="O80" s="252"/>
      <c r="P80" s="252"/>
      <c r="Q80" s="252"/>
      <c r="R80" s="252"/>
    </row>
    <row r="81" spans="1:18" x14ac:dyDescent="0.2">
      <c r="A81" s="252"/>
      <c r="B81" s="252"/>
      <c r="C81" s="252"/>
      <c r="D81" s="252"/>
      <c r="E81" s="252"/>
      <c r="F81" s="252"/>
      <c r="G81" s="252"/>
      <c r="H81" s="252"/>
      <c r="I81" s="252"/>
      <c r="J81" s="252"/>
      <c r="K81" s="252"/>
      <c r="L81" s="252"/>
      <c r="M81" s="252"/>
      <c r="N81" s="252"/>
      <c r="O81" s="252"/>
      <c r="P81" s="252"/>
      <c r="Q81" s="252"/>
      <c r="R81" s="252"/>
    </row>
    <row r="82" spans="1:18" x14ac:dyDescent="0.2">
      <c r="A82" s="252"/>
      <c r="B82" s="252"/>
      <c r="C82" s="252"/>
      <c r="D82" s="252"/>
      <c r="E82" s="252"/>
      <c r="F82" s="252"/>
      <c r="G82" s="252"/>
      <c r="H82" s="252"/>
      <c r="I82" s="252"/>
      <c r="J82" s="252"/>
      <c r="K82" s="252"/>
      <c r="L82" s="252"/>
      <c r="M82" s="252"/>
      <c r="N82" s="252"/>
      <c r="O82" s="252"/>
      <c r="P82" s="252"/>
      <c r="Q82" s="252"/>
      <c r="R82" s="252"/>
    </row>
    <row r="83" spans="1:18" x14ac:dyDescent="0.2">
      <c r="A83" s="252"/>
      <c r="B83" s="252"/>
      <c r="C83" s="252"/>
      <c r="D83" s="252"/>
      <c r="E83" s="252"/>
      <c r="F83" s="252"/>
      <c r="G83" s="252"/>
      <c r="H83" s="252"/>
      <c r="I83" s="252"/>
      <c r="J83" s="252"/>
      <c r="K83" s="252"/>
      <c r="L83" s="252"/>
      <c r="M83" s="252"/>
      <c r="N83" s="252"/>
      <c r="O83" s="252"/>
      <c r="P83" s="252"/>
      <c r="Q83" s="252"/>
      <c r="R83" s="252"/>
    </row>
    <row r="84" spans="1:18" x14ac:dyDescent="0.2">
      <c r="A84" s="252"/>
      <c r="B84" s="252"/>
      <c r="C84" s="252"/>
      <c r="D84" s="252"/>
      <c r="E84" s="252"/>
      <c r="F84" s="252"/>
      <c r="G84" s="252"/>
      <c r="H84" s="252"/>
      <c r="I84" s="252"/>
      <c r="J84" s="252"/>
      <c r="K84" s="252"/>
      <c r="L84" s="252"/>
      <c r="M84" s="252"/>
      <c r="N84" s="252"/>
      <c r="O84" s="252"/>
      <c r="P84" s="252"/>
      <c r="Q84" s="252"/>
      <c r="R84" s="252"/>
    </row>
    <row r="85" spans="1:18" x14ac:dyDescent="0.2">
      <c r="A85" s="252"/>
      <c r="B85" s="252"/>
      <c r="C85" s="252"/>
      <c r="D85" s="252"/>
      <c r="E85" s="252"/>
      <c r="F85" s="252"/>
      <c r="G85" s="252"/>
      <c r="H85" s="252"/>
      <c r="I85" s="252"/>
      <c r="J85" s="252"/>
      <c r="K85" s="252"/>
      <c r="L85" s="252"/>
      <c r="M85" s="252"/>
      <c r="N85" s="252"/>
      <c r="O85" s="252"/>
      <c r="P85" s="252"/>
      <c r="Q85" s="252"/>
      <c r="R85" s="252"/>
    </row>
    <row r="86" spans="1:18" x14ac:dyDescent="0.2">
      <c r="A86" s="252"/>
      <c r="B86" s="252"/>
      <c r="C86" s="252"/>
      <c r="D86" s="252"/>
      <c r="E86" s="252"/>
      <c r="F86" s="252"/>
      <c r="G86" s="252"/>
      <c r="H86" s="252"/>
      <c r="I86" s="252"/>
      <c r="J86" s="252"/>
      <c r="K86" s="252"/>
      <c r="L86" s="252"/>
      <c r="M86" s="252"/>
      <c r="N86" s="252"/>
      <c r="O86" s="252"/>
      <c r="P86" s="252"/>
      <c r="Q86" s="252"/>
      <c r="R86" s="252"/>
    </row>
    <row r="87" spans="1:18" x14ac:dyDescent="0.2">
      <c r="A87" s="252"/>
      <c r="B87" s="252"/>
      <c r="C87" s="252"/>
      <c r="D87" s="252"/>
      <c r="E87" s="252"/>
      <c r="F87" s="252"/>
      <c r="G87" s="252"/>
      <c r="H87" s="252"/>
      <c r="I87" s="252"/>
      <c r="J87" s="252"/>
      <c r="K87" s="252"/>
      <c r="L87" s="252"/>
      <c r="M87" s="252"/>
      <c r="N87" s="252"/>
      <c r="O87" s="252"/>
      <c r="P87" s="252"/>
      <c r="Q87" s="252"/>
      <c r="R87" s="252"/>
    </row>
    <row r="88" spans="1:18" x14ac:dyDescent="0.2">
      <c r="A88" s="252"/>
      <c r="B88" s="252"/>
      <c r="C88" s="252"/>
      <c r="D88" s="252"/>
      <c r="E88" s="252"/>
      <c r="F88" s="252"/>
      <c r="G88" s="252"/>
      <c r="H88" s="252"/>
      <c r="I88" s="252"/>
      <c r="J88" s="252"/>
      <c r="K88" s="252"/>
      <c r="L88" s="252"/>
      <c r="M88" s="252"/>
      <c r="N88" s="252"/>
      <c r="O88" s="252"/>
      <c r="P88" s="252"/>
      <c r="Q88" s="252"/>
      <c r="R88" s="252"/>
    </row>
    <row r="89" spans="1:18" x14ac:dyDescent="0.2">
      <c r="A89" s="252"/>
      <c r="B89" s="252"/>
      <c r="C89" s="252"/>
      <c r="D89" s="252"/>
      <c r="E89" s="252"/>
      <c r="F89" s="252"/>
      <c r="G89" s="252"/>
      <c r="H89" s="252"/>
      <c r="I89" s="252"/>
      <c r="J89" s="252"/>
      <c r="K89" s="252"/>
      <c r="L89" s="252"/>
      <c r="M89" s="252"/>
      <c r="N89" s="252"/>
      <c r="O89" s="252"/>
      <c r="P89" s="252"/>
      <c r="Q89" s="252"/>
      <c r="R89" s="252"/>
    </row>
    <row r="90" spans="1:18" x14ac:dyDescent="0.2">
      <c r="A90" s="252"/>
      <c r="B90" s="252"/>
      <c r="C90" s="252"/>
      <c r="D90" s="252"/>
      <c r="E90" s="252"/>
      <c r="F90" s="252"/>
      <c r="G90" s="252"/>
      <c r="H90" s="252"/>
      <c r="I90" s="252"/>
      <c r="J90" s="252"/>
      <c r="K90" s="252"/>
      <c r="L90" s="252"/>
      <c r="M90" s="252"/>
      <c r="N90" s="252"/>
      <c r="O90" s="252"/>
      <c r="P90" s="252"/>
      <c r="Q90" s="252"/>
      <c r="R90" s="252"/>
    </row>
    <row r="91" spans="1:18" x14ac:dyDescent="0.2">
      <c r="A91" s="252"/>
      <c r="B91" s="252"/>
      <c r="C91" s="252"/>
      <c r="D91" s="252"/>
      <c r="E91" s="252"/>
      <c r="F91" s="252"/>
      <c r="G91" s="252"/>
      <c r="H91" s="252"/>
      <c r="I91" s="252"/>
      <c r="J91" s="252"/>
      <c r="K91" s="252"/>
      <c r="L91" s="252"/>
      <c r="M91" s="252"/>
      <c r="N91" s="252"/>
      <c r="O91" s="252"/>
      <c r="P91" s="252"/>
      <c r="Q91" s="252"/>
      <c r="R91" s="252"/>
    </row>
    <row r="92" spans="1:18" x14ac:dyDescent="0.2">
      <c r="A92" s="252"/>
      <c r="B92" s="252"/>
      <c r="C92" s="252"/>
      <c r="D92" s="252"/>
      <c r="E92" s="252"/>
      <c r="F92" s="252"/>
      <c r="G92" s="252"/>
      <c r="H92" s="252"/>
      <c r="I92" s="252"/>
      <c r="J92" s="252"/>
      <c r="K92" s="252"/>
      <c r="L92" s="252"/>
      <c r="M92" s="252"/>
      <c r="N92" s="252"/>
      <c r="O92" s="252"/>
      <c r="P92" s="252"/>
      <c r="Q92" s="252"/>
      <c r="R92" s="252"/>
    </row>
    <row r="93" spans="1:18" x14ac:dyDescent="0.2">
      <c r="A93" s="252"/>
      <c r="B93" s="252"/>
      <c r="C93" s="252"/>
      <c r="D93" s="252"/>
      <c r="E93" s="252"/>
      <c r="F93" s="252"/>
      <c r="G93" s="252"/>
      <c r="H93" s="252"/>
      <c r="I93" s="252"/>
      <c r="J93" s="252"/>
      <c r="K93" s="252"/>
      <c r="L93" s="252"/>
      <c r="M93" s="252"/>
      <c r="N93" s="252"/>
      <c r="O93" s="252"/>
      <c r="P93" s="252"/>
      <c r="Q93" s="252"/>
      <c r="R93" s="252"/>
    </row>
    <row r="94" spans="1:18" x14ac:dyDescent="0.2">
      <c r="A94" s="252"/>
      <c r="B94" s="252"/>
      <c r="C94" s="252"/>
      <c r="D94" s="252"/>
      <c r="E94" s="252"/>
      <c r="F94" s="252"/>
      <c r="G94" s="252"/>
      <c r="H94" s="252"/>
      <c r="I94" s="252"/>
      <c r="J94" s="252"/>
      <c r="K94" s="252"/>
      <c r="L94" s="252"/>
      <c r="M94" s="252"/>
      <c r="N94" s="252"/>
      <c r="O94" s="252"/>
      <c r="P94" s="252"/>
      <c r="Q94" s="252"/>
      <c r="R94" s="252"/>
    </row>
    <row r="95" spans="1:18" x14ac:dyDescent="0.2">
      <c r="A95" s="252"/>
      <c r="B95" s="252"/>
      <c r="C95" s="252"/>
      <c r="D95" s="252"/>
      <c r="E95" s="252"/>
      <c r="F95" s="252"/>
      <c r="G95" s="252"/>
      <c r="H95" s="252"/>
      <c r="I95" s="252"/>
      <c r="J95" s="252"/>
      <c r="K95" s="252"/>
      <c r="L95" s="252"/>
      <c r="M95" s="252"/>
      <c r="N95" s="252"/>
      <c r="O95" s="252"/>
      <c r="P95" s="252"/>
      <c r="Q95" s="252"/>
      <c r="R95" s="252"/>
    </row>
    <row r="96" spans="1:18" x14ac:dyDescent="0.2">
      <c r="A96" s="252"/>
      <c r="B96" s="252"/>
      <c r="C96" s="252"/>
      <c r="D96" s="252"/>
      <c r="E96" s="252"/>
      <c r="F96" s="252"/>
      <c r="G96" s="252"/>
      <c r="H96" s="252"/>
      <c r="I96" s="252"/>
      <c r="J96" s="252"/>
      <c r="K96" s="252"/>
      <c r="L96" s="252"/>
      <c r="M96" s="252"/>
      <c r="N96" s="252"/>
      <c r="O96" s="252"/>
      <c r="P96" s="252"/>
      <c r="Q96" s="252"/>
      <c r="R96" s="252"/>
    </row>
    <row r="97" spans="1:18" x14ac:dyDescent="0.2">
      <c r="A97" s="252"/>
      <c r="B97" s="252"/>
      <c r="C97" s="252"/>
      <c r="D97" s="252"/>
      <c r="E97" s="252"/>
      <c r="F97" s="252"/>
      <c r="G97" s="252"/>
      <c r="H97" s="252"/>
      <c r="I97" s="252"/>
      <c r="J97" s="252"/>
      <c r="K97" s="252"/>
      <c r="L97" s="252"/>
      <c r="M97" s="252"/>
      <c r="N97" s="252"/>
      <c r="O97" s="252"/>
      <c r="P97" s="252"/>
      <c r="Q97" s="252"/>
      <c r="R97" s="252"/>
    </row>
    <row r="98" spans="1:18" x14ac:dyDescent="0.2">
      <c r="A98" s="252"/>
      <c r="B98" s="252"/>
      <c r="C98" s="252"/>
      <c r="D98" s="252"/>
      <c r="E98" s="252"/>
      <c r="F98" s="252"/>
      <c r="G98" s="252"/>
      <c r="H98" s="252"/>
      <c r="I98" s="252"/>
      <c r="J98" s="252"/>
      <c r="K98" s="252"/>
      <c r="L98" s="252"/>
      <c r="M98" s="252"/>
      <c r="N98" s="252"/>
      <c r="O98" s="252"/>
      <c r="P98" s="252"/>
      <c r="Q98" s="252"/>
      <c r="R98" s="252"/>
    </row>
    <row r="99" spans="1:18" x14ac:dyDescent="0.2">
      <c r="A99" s="252"/>
      <c r="B99" s="252"/>
      <c r="C99" s="252"/>
      <c r="D99" s="252"/>
      <c r="E99" s="252"/>
      <c r="F99" s="252"/>
      <c r="G99" s="252"/>
      <c r="H99" s="252"/>
      <c r="I99" s="252"/>
      <c r="J99" s="252"/>
      <c r="K99" s="252"/>
      <c r="L99" s="252"/>
      <c r="M99" s="252"/>
      <c r="N99" s="252"/>
      <c r="O99" s="252"/>
      <c r="P99" s="252"/>
      <c r="Q99" s="252"/>
      <c r="R99" s="252"/>
    </row>
    <row r="100" spans="1:18" x14ac:dyDescent="0.2">
      <c r="A100" s="252"/>
      <c r="B100" s="252"/>
      <c r="C100" s="252"/>
      <c r="D100" s="252"/>
      <c r="E100" s="252"/>
      <c r="F100" s="252"/>
      <c r="G100" s="252"/>
      <c r="H100" s="252"/>
      <c r="I100" s="252"/>
      <c r="J100" s="252"/>
      <c r="K100" s="252"/>
      <c r="L100" s="252"/>
      <c r="M100" s="252"/>
      <c r="N100" s="252"/>
      <c r="O100" s="252"/>
      <c r="P100" s="252"/>
      <c r="Q100" s="252"/>
      <c r="R100" s="252"/>
    </row>
    <row r="101" spans="1:18" x14ac:dyDescent="0.2">
      <c r="A101" s="252"/>
      <c r="B101" s="252"/>
      <c r="C101" s="252"/>
      <c r="D101" s="252"/>
      <c r="E101" s="252"/>
      <c r="F101" s="252"/>
      <c r="G101" s="252"/>
      <c r="H101" s="252"/>
      <c r="I101" s="252"/>
      <c r="J101" s="252"/>
      <c r="K101" s="252"/>
      <c r="L101" s="252"/>
      <c r="M101" s="252"/>
      <c r="N101" s="252"/>
      <c r="O101" s="252"/>
      <c r="P101" s="252"/>
      <c r="Q101" s="252"/>
      <c r="R101" s="252"/>
    </row>
    <row r="102" spans="1:18" x14ac:dyDescent="0.2">
      <c r="A102" s="252"/>
      <c r="B102" s="252"/>
      <c r="C102" s="252"/>
      <c r="D102" s="252"/>
      <c r="E102" s="252"/>
      <c r="F102" s="252"/>
      <c r="G102" s="252"/>
      <c r="H102" s="252"/>
      <c r="I102" s="252"/>
      <c r="J102" s="252"/>
      <c r="K102" s="252"/>
      <c r="L102" s="252"/>
      <c r="M102" s="252"/>
      <c r="N102" s="252"/>
      <c r="O102" s="252"/>
      <c r="P102" s="252"/>
      <c r="Q102" s="252"/>
      <c r="R102" s="252"/>
    </row>
    <row r="103" spans="1:18" x14ac:dyDescent="0.2">
      <c r="A103" s="252"/>
      <c r="B103" s="252"/>
      <c r="C103" s="252"/>
      <c r="D103" s="252"/>
      <c r="E103" s="252"/>
      <c r="F103" s="252"/>
      <c r="G103" s="252"/>
      <c r="H103" s="252"/>
      <c r="I103" s="252"/>
      <c r="J103" s="252"/>
      <c r="K103" s="252"/>
      <c r="L103" s="252"/>
      <c r="M103" s="252"/>
      <c r="N103" s="252"/>
      <c r="O103" s="252"/>
      <c r="P103" s="252"/>
      <c r="Q103" s="252"/>
      <c r="R103" s="252"/>
    </row>
    <row r="104" spans="1:18" x14ac:dyDescent="0.2">
      <c r="A104" s="252"/>
      <c r="B104" s="252"/>
      <c r="C104" s="252"/>
      <c r="D104" s="252"/>
      <c r="E104" s="252"/>
      <c r="F104" s="252"/>
      <c r="G104" s="252"/>
      <c r="H104" s="252"/>
      <c r="I104" s="252"/>
      <c r="J104" s="252"/>
      <c r="K104" s="252"/>
      <c r="L104" s="252"/>
      <c r="M104" s="252"/>
      <c r="N104" s="252"/>
      <c r="O104" s="252"/>
      <c r="P104" s="252"/>
      <c r="Q104" s="252"/>
      <c r="R104" s="252"/>
    </row>
    <row r="105" spans="1:18" x14ac:dyDescent="0.2">
      <c r="A105" s="252"/>
      <c r="B105" s="252"/>
      <c r="C105" s="252"/>
      <c r="D105" s="252"/>
      <c r="E105" s="252"/>
      <c r="F105" s="252"/>
      <c r="G105" s="252"/>
      <c r="H105" s="252"/>
      <c r="I105" s="252"/>
      <c r="J105" s="252"/>
      <c r="K105" s="252"/>
      <c r="L105" s="252"/>
      <c r="M105" s="252"/>
      <c r="N105" s="252"/>
      <c r="O105" s="252"/>
      <c r="P105" s="252"/>
      <c r="Q105" s="252"/>
      <c r="R105" s="252"/>
    </row>
    <row r="106" spans="1:18" x14ac:dyDescent="0.2">
      <c r="A106" s="252"/>
      <c r="B106" s="252"/>
      <c r="C106" s="252"/>
      <c r="D106" s="252"/>
      <c r="E106" s="252"/>
      <c r="F106" s="252"/>
      <c r="G106" s="252"/>
      <c r="H106" s="252"/>
      <c r="I106" s="252"/>
      <c r="J106" s="252"/>
      <c r="K106" s="252"/>
      <c r="L106" s="252"/>
      <c r="M106" s="252"/>
      <c r="N106" s="252"/>
      <c r="O106" s="252"/>
      <c r="P106" s="252"/>
      <c r="Q106" s="252"/>
      <c r="R106" s="252"/>
    </row>
    <row r="107" spans="1:18" x14ac:dyDescent="0.2">
      <c r="A107" s="252"/>
      <c r="B107" s="252"/>
      <c r="C107" s="252"/>
      <c r="D107" s="252"/>
      <c r="E107" s="252"/>
      <c r="F107" s="252"/>
      <c r="G107" s="252"/>
      <c r="H107" s="252"/>
      <c r="I107" s="252"/>
      <c r="J107" s="252"/>
      <c r="K107" s="252"/>
      <c r="L107" s="252"/>
      <c r="M107" s="252"/>
      <c r="N107" s="252"/>
      <c r="O107" s="252"/>
      <c r="P107" s="252"/>
      <c r="Q107" s="252"/>
      <c r="R107" s="252"/>
    </row>
    <row r="108" spans="1:18" x14ac:dyDescent="0.2">
      <c r="A108" s="252"/>
      <c r="B108" s="252"/>
      <c r="C108" s="252"/>
      <c r="D108" s="252"/>
      <c r="E108" s="252"/>
      <c r="F108" s="252"/>
      <c r="G108" s="252"/>
      <c r="H108" s="252"/>
      <c r="I108" s="252"/>
      <c r="J108" s="252"/>
      <c r="K108" s="252"/>
      <c r="L108" s="252"/>
      <c r="M108" s="252"/>
      <c r="N108" s="252"/>
      <c r="O108" s="252"/>
      <c r="P108" s="252"/>
      <c r="Q108" s="252"/>
      <c r="R108" s="252"/>
    </row>
    <row r="109" spans="1:18" x14ac:dyDescent="0.2">
      <c r="A109" s="252"/>
      <c r="B109" s="252"/>
      <c r="C109" s="252"/>
      <c r="D109" s="252"/>
      <c r="E109" s="252"/>
      <c r="F109" s="252"/>
      <c r="G109" s="252"/>
      <c r="H109" s="252"/>
      <c r="I109" s="252"/>
      <c r="J109" s="252"/>
      <c r="K109" s="252"/>
      <c r="L109" s="252"/>
      <c r="M109" s="252"/>
      <c r="N109" s="252"/>
      <c r="O109" s="252"/>
      <c r="P109" s="252"/>
      <c r="Q109" s="252"/>
      <c r="R109" s="252"/>
    </row>
    <row r="110" spans="1:18" x14ac:dyDescent="0.2">
      <c r="A110" s="252"/>
      <c r="B110" s="252"/>
      <c r="C110" s="252"/>
      <c r="D110" s="252"/>
      <c r="E110" s="252"/>
      <c r="F110" s="252"/>
      <c r="G110" s="252"/>
      <c r="H110" s="252"/>
      <c r="I110" s="252"/>
      <c r="J110" s="252"/>
      <c r="K110" s="252"/>
      <c r="L110" s="252"/>
      <c r="M110" s="252"/>
      <c r="N110" s="252"/>
      <c r="O110" s="252"/>
      <c r="P110" s="252"/>
      <c r="Q110" s="252"/>
      <c r="R110" s="252"/>
    </row>
    <row r="111" spans="1:18" x14ac:dyDescent="0.2">
      <c r="A111" s="252"/>
      <c r="B111" s="252"/>
      <c r="C111" s="252"/>
      <c r="D111" s="252"/>
      <c r="E111" s="252"/>
      <c r="F111" s="252"/>
      <c r="G111" s="252"/>
      <c r="H111" s="252"/>
      <c r="I111" s="252"/>
      <c r="J111" s="252"/>
      <c r="K111" s="252"/>
      <c r="L111" s="252"/>
      <c r="M111" s="252"/>
      <c r="N111" s="252"/>
      <c r="O111" s="252"/>
      <c r="P111" s="252"/>
      <c r="Q111" s="252"/>
      <c r="R111" s="252"/>
    </row>
    <row r="112" spans="1:18" x14ac:dyDescent="0.2">
      <c r="A112" s="252"/>
      <c r="B112" s="252"/>
      <c r="C112" s="252"/>
      <c r="D112" s="252"/>
      <c r="E112" s="252"/>
      <c r="F112" s="252"/>
      <c r="G112" s="252"/>
      <c r="H112" s="252"/>
      <c r="I112" s="252"/>
      <c r="J112" s="252"/>
      <c r="K112" s="252"/>
      <c r="L112" s="252"/>
      <c r="M112" s="252"/>
      <c r="N112" s="252"/>
      <c r="O112" s="252"/>
      <c r="P112" s="252"/>
      <c r="Q112" s="252"/>
      <c r="R112" s="252"/>
    </row>
    <row r="113" spans="1:18" x14ac:dyDescent="0.2">
      <c r="A113" s="252"/>
      <c r="B113" s="252"/>
      <c r="C113" s="252"/>
      <c r="D113" s="252"/>
      <c r="E113" s="252"/>
      <c r="F113" s="252"/>
      <c r="G113" s="252"/>
      <c r="H113" s="252"/>
      <c r="I113" s="252"/>
      <c r="J113" s="252"/>
      <c r="K113" s="252"/>
      <c r="L113" s="252"/>
      <c r="M113" s="252"/>
      <c r="N113" s="252"/>
      <c r="O113" s="252"/>
      <c r="P113" s="252"/>
      <c r="Q113" s="252"/>
      <c r="R113" s="252"/>
    </row>
    <row r="114" spans="1:18" x14ac:dyDescent="0.2">
      <c r="A114" s="252"/>
      <c r="B114" s="252"/>
      <c r="C114" s="252"/>
      <c r="D114" s="252"/>
      <c r="E114" s="252"/>
      <c r="F114" s="252"/>
      <c r="G114" s="252"/>
      <c r="H114" s="252"/>
      <c r="I114" s="252"/>
      <c r="J114" s="252"/>
      <c r="K114" s="252"/>
      <c r="L114" s="252"/>
      <c r="M114" s="252"/>
      <c r="N114" s="252"/>
      <c r="O114" s="252"/>
      <c r="P114" s="252"/>
      <c r="Q114" s="252"/>
      <c r="R114" s="252"/>
    </row>
    <row r="115" spans="1:18" x14ac:dyDescent="0.2">
      <c r="A115" s="252"/>
      <c r="B115" s="252"/>
      <c r="C115" s="252"/>
      <c r="D115" s="252"/>
      <c r="E115" s="252"/>
      <c r="F115" s="252"/>
      <c r="G115" s="252"/>
      <c r="H115" s="252"/>
      <c r="I115" s="252"/>
      <c r="J115" s="252"/>
      <c r="K115" s="252"/>
      <c r="L115" s="252"/>
      <c r="M115" s="252"/>
      <c r="N115" s="252"/>
      <c r="O115" s="252"/>
      <c r="P115" s="252"/>
      <c r="Q115" s="252"/>
      <c r="R115" s="252"/>
    </row>
    <row r="116" spans="1:18" x14ac:dyDescent="0.2">
      <c r="A116" s="252"/>
      <c r="B116" s="252"/>
      <c r="C116" s="252"/>
      <c r="D116" s="252"/>
      <c r="E116" s="252"/>
      <c r="F116" s="252"/>
      <c r="G116" s="252"/>
      <c r="H116" s="252"/>
      <c r="I116" s="252"/>
      <c r="J116" s="252"/>
      <c r="K116" s="252"/>
      <c r="L116" s="252"/>
      <c r="M116" s="252"/>
      <c r="N116" s="252"/>
      <c r="O116" s="252"/>
      <c r="P116" s="252"/>
      <c r="Q116" s="252"/>
      <c r="R116" s="252"/>
    </row>
    <row r="117" spans="1:18" x14ac:dyDescent="0.2">
      <c r="A117" s="252"/>
      <c r="B117" s="252"/>
      <c r="C117" s="252"/>
      <c r="D117" s="252"/>
      <c r="E117" s="252"/>
      <c r="F117" s="252"/>
      <c r="G117" s="252"/>
      <c r="H117" s="252"/>
      <c r="I117" s="252"/>
      <c r="J117" s="252"/>
      <c r="K117" s="252"/>
      <c r="L117" s="252"/>
      <c r="M117" s="252"/>
      <c r="N117" s="252"/>
      <c r="O117" s="252"/>
      <c r="P117" s="252"/>
      <c r="Q117" s="252"/>
      <c r="R117" s="252"/>
    </row>
    <row r="118" spans="1:18" x14ac:dyDescent="0.2">
      <c r="A118" s="252"/>
      <c r="B118" s="252"/>
      <c r="C118" s="252"/>
      <c r="D118" s="252"/>
      <c r="E118" s="252"/>
      <c r="F118" s="252"/>
      <c r="G118" s="252"/>
      <c r="H118" s="252"/>
      <c r="I118" s="252"/>
      <c r="J118" s="252"/>
      <c r="K118" s="252"/>
      <c r="L118" s="252"/>
      <c r="M118" s="252"/>
      <c r="N118" s="252"/>
      <c r="O118" s="252"/>
      <c r="P118" s="252"/>
      <c r="Q118" s="252"/>
      <c r="R118" s="252"/>
    </row>
    <row r="119" spans="1:18" x14ac:dyDescent="0.2">
      <c r="A119" s="252"/>
      <c r="B119" s="252"/>
      <c r="C119" s="252"/>
      <c r="D119" s="252"/>
      <c r="E119" s="252"/>
      <c r="F119" s="252"/>
      <c r="G119" s="252"/>
      <c r="H119" s="252"/>
      <c r="I119" s="252"/>
      <c r="J119" s="252"/>
      <c r="K119" s="252"/>
      <c r="L119" s="252"/>
      <c r="M119" s="252"/>
      <c r="N119" s="252"/>
      <c r="O119" s="252"/>
      <c r="P119" s="252"/>
      <c r="Q119" s="252"/>
      <c r="R119" s="252"/>
    </row>
    <row r="120" spans="1:18" x14ac:dyDescent="0.2">
      <c r="A120" s="252"/>
      <c r="B120" s="252"/>
      <c r="C120" s="252"/>
      <c r="D120" s="252"/>
      <c r="E120" s="252"/>
      <c r="F120" s="252"/>
      <c r="G120" s="252"/>
      <c r="H120" s="252"/>
      <c r="I120" s="252"/>
      <c r="J120" s="252"/>
      <c r="K120" s="252"/>
      <c r="L120" s="252"/>
      <c r="M120" s="252"/>
      <c r="N120" s="252"/>
      <c r="O120" s="252"/>
      <c r="P120" s="252"/>
      <c r="Q120" s="252"/>
      <c r="R120" s="252"/>
    </row>
    <row r="121" spans="1:18" x14ac:dyDescent="0.2">
      <c r="A121" s="252"/>
      <c r="B121" s="252"/>
      <c r="C121" s="252"/>
      <c r="D121" s="252"/>
      <c r="E121" s="252"/>
      <c r="F121" s="252"/>
      <c r="G121" s="252"/>
      <c r="H121" s="252"/>
      <c r="I121" s="252"/>
      <c r="J121" s="252"/>
      <c r="K121" s="252"/>
      <c r="L121" s="252"/>
      <c r="M121" s="252"/>
      <c r="N121" s="252"/>
      <c r="O121" s="252"/>
      <c r="P121" s="252"/>
      <c r="Q121" s="252"/>
      <c r="R121" s="252"/>
    </row>
    <row r="122" spans="1:18" x14ac:dyDescent="0.2">
      <c r="A122" s="252"/>
      <c r="B122" s="252"/>
      <c r="C122" s="252"/>
      <c r="D122" s="252"/>
      <c r="E122" s="252"/>
      <c r="F122" s="252"/>
      <c r="G122" s="252"/>
      <c r="H122" s="252"/>
      <c r="I122" s="252"/>
      <c r="J122" s="252"/>
      <c r="K122" s="252"/>
      <c r="L122" s="252"/>
      <c r="M122" s="252"/>
      <c r="N122" s="252"/>
      <c r="O122" s="252"/>
      <c r="P122" s="252"/>
      <c r="Q122" s="252"/>
      <c r="R122" s="252"/>
    </row>
    <row r="123" spans="1:18" x14ac:dyDescent="0.2">
      <c r="A123" s="252"/>
      <c r="B123" s="252"/>
      <c r="C123" s="252"/>
      <c r="D123" s="252"/>
      <c r="E123" s="252"/>
      <c r="F123" s="252"/>
      <c r="G123" s="252"/>
      <c r="H123" s="252"/>
      <c r="I123" s="252"/>
      <c r="J123" s="252"/>
      <c r="K123" s="252"/>
      <c r="L123" s="252"/>
      <c r="M123" s="252"/>
      <c r="N123" s="252"/>
      <c r="O123" s="252"/>
      <c r="P123" s="252"/>
      <c r="Q123" s="252"/>
      <c r="R123" s="252"/>
    </row>
    <row r="124" spans="1:18" x14ac:dyDescent="0.2">
      <c r="A124" s="252"/>
      <c r="B124" s="252"/>
      <c r="C124" s="252"/>
      <c r="D124" s="252"/>
      <c r="E124" s="252"/>
      <c r="F124" s="252"/>
      <c r="G124" s="252"/>
      <c r="H124" s="252"/>
      <c r="I124" s="252"/>
      <c r="J124" s="252"/>
      <c r="K124" s="252"/>
      <c r="L124" s="252"/>
      <c r="M124" s="252"/>
      <c r="N124" s="252"/>
      <c r="O124" s="252"/>
      <c r="P124" s="252"/>
      <c r="Q124" s="252"/>
      <c r="R124" s="252"/>
    </row>
    <row r="125" spans="1:18" x14ac:dyDescent="0.2">
      <c r="A125" s="252"/>
      <c r="B125" s="252"/>
      <c r="C125" s="252"/>
      <c r="D125" s="252"/>
      <c r="E125" s="252"/>
      <c r="F125" s="252"/>
      <c r="G125" s="252"/>
      <c r="H125" s="252"/>
      <c r="I125" s="252"/>
      <c r="J125" s="252"/>
      <c r="K125" s="252"/>
      <c r="L125" s="252"/>
      <c r="M125" s="252"/>
      <c r="N125" s="252"/>
      <c r="O125" s="252"/>
      <c r="P125" s="252"/>
      <c r="Q125" s="252"/>
      <c r="R125" s="252"/>
    </row>
    <row r="126" spans="1:18" x14ac:dyDescent="0.2">
      <c r="A126" s="252"/>
      <c r="B126" s="252"/>
      <c r="C126" s="252"/>
      <c r="D126" s="252"/>
      <c r="E126" s="252"/>
      <c r="F126" s="252"/>
      <c r="G126" s="252"/>
      <c r="H126" s="252"/>
      <c r="I126" s="252"/>
      <c r="J126" s="252"/>
      <c r="K126" s="252"/>
      <c r="L126" s="252"/>
      <c r="M126" s="252"/>
      <c r="N126" s="252"/>
      <c r="O126" s="252"/>
      <c r="P126" s="252"/>
      <c r="Q126" s="252"/>
      <c r="R126" s="252"/>
    </row>
    <row r="127" spans="1:18" x14ac:dyDescent="0.2">
      <c r="A127" s="252"/>
      <c r="B127" s="252"/>
      <c r="C127" s="252"/>
      <c r="D127" s="252"/>
      <c r="E127" s="252"/>
      <c r="F127" s="252"/>
      <c r="G127" s="252"/>
      <c r="H127" s="252"/>
      <c r="I127" s="252"/>
      <c r="J127" s="252"/>
      <c r="K127" s="252"/>
      <c r="L127" s="252"/>
      <c r="M127" s="252"/>
      <c r="N127" s="252"/>
      <c r="O127" s="252"/>
      <c r="P127" s="252"/>
      <c r="Q127" s="252"/>
      <c r="R127" s="252"/>
    </row>
    <row r="128" spans="1:18" x14ac:dyDescent="0.2">
      <c r="A128" s="252"/>
      <c r="B128" s="252"/>
      <c r="C128" s="252"/>
      <c r="D128" s="252"/>
      <c r="E128" s="252"/>
      <c r="F128" s="252"/>
      <c r="G128" s="252"/>
      <c r="H128" s="252"/>
      <c r="I128" s="252"/>
      <c r="J128" s="252"/>
      <c r="K128" s="252"/>
      <c r="L128" s="252"/>
      <c r="M128" s="252"/>
      <c r="N128" s="252"/>
      <c r="O128" s="252"/>
      <c r="P128" s="252"/>
      <c r="Q128" s="252"/>
      <c r="R128" s="252"/>
    </row>
    <row r="129" spans="1:18" x14ac:dyDescent="0.2">
      <c r="A129" s="252"/>
      <c r="B129" s="252"/>
      <c r="C129" s="252"/>
      <c r="D129" s="252"/>
      <c r="E129" s="252"/>
      <c r="F129" s="252"/>
      <c r="G129" s="252"/>
      <c r="H129" s="252"/>
      <c r="I129" s="252"/>
      <c r="J129" s="252"/>
      <c r="K129" s="252"/>
      <c r="L129" s="252"/>
      <c r="M129" s="252"/>
      <c r="N129" s="252"/>
      <c r="O129" s="252"/>
      <c r="P129" s="252"/>
      <c r="Q129" s="252"/>
      <c r="R129" s="252"/>
    </row>
    <row r="130" spans="1:18" x14ac:dyDescent="0.2">
      <c r="A130" s="252"/>
      <c r="B130" s="252"/>
      <c r="C130" s="252"/>
      <c r="D130" s="252"/>
      <c r="E130" s="252"/>
      <c r="F130" s="252"/>
      <c r="G130" s="252"/>
      <c r="H130" s="252"/>
      <c r="I130" s="252"/>
      <c r="J130" s="252"/>
      <c r="K130" s="252"/>
      <c r="L130" s="252"/>
      <c r="M130" s="252"/>
      <c r="N130" s="252"/>
      <c r="O130" s="252"/>
      <c r="P130" s="252"/>
      <c r="Q130" s="252"/>
      <c r="R130" s="252"/>
    </row>
    <row r="131" spans="1:18" x14ac:dyDescent="0.2">
      <c r="A131" s="252"/>
      <c r="B131" s="252"/>
      <c r="C131" s="252"/>
      <c r="D131" s="252"/>
      <c r="E131" s="252"/>
      <c r="F131" s="252"/>
      <c r="G131" s="252"/>
      <c r="H131" s="252"/>
      <c r="I131" s="252"/>
      <c r="J131" s="252"/>
      <c r="K131" s="252"/>
      <c r="L131" s="252"/>
      <c r="M131" s="252"/>
      <c r="N131" s="252"/>
      <c r="O131" s="252"/>
      <c r="P131" s="252"/>
      <c r="Q131" s="252"/>
      <c r="R131" s="252"/>
    </row>
    <row r="132" spans="1:18" x14ac:dyDescent="0.2">
      <c r="A132" s="252"/>
      <c r="B132" s="252"/>
      <c r="C132" s="252"/>
      <c r="D132" s="252"/>
      <c r="E132" s="252"/>
      <c r="F132" s="252"/>
      <c r="G132" s="252"/>
      <c r="H132" s="252"/>
      <c r="I132" s="252"/>
      <c r="J132" s="252"/>
      <c r="K132" s="252"/>
      <c r="L132" s="252"/>
      <c r="M132" s="252"/>
      <c r="N132" s="252"/>
      <c r="O132" s="252"/>
      <c r="P132" s="252"/>
      <c r="Q132" s="252"/>
      <c r="R132" s="252"/>
    </row>
    <row r="133" spans="1:18" x14ac:dyDescent="0.2">
      <c r="A133" s="252"/>
      <c r="B133" s="252"/>
      <c r="C133" s="252"/>
      <c r="D133" s="252"/>
      <c r="E133" s="252"/>
      <c r="F133" s="252"/>
      <c r="G133" s="252"/>
      <c r="H133" s="252"/>
      <c r="I133" s="252"/>
      <c r="J133" s="252"/>
      <c r="K133" s="252"/>
      <c r="L133" s="252"/>
      <c r="M133" s="252"/>
      <c r="N133" s="252"/>
      <c r="O133" s="252"/>
      <c r="P133" s="252"/>
      <c r="Q133" s="252"/>
      <c r="R133" s="252"/>
    </row>
    <row r="134" spans="1:18" x14ac:dyDescent="0.2">
      <c r="A134" s="252"/>
      <c r="B134" s="252"/>
      <c r="C134" s="252"/>
      <c r="D134" s="252"/>
      <c r="E134" s="252"/>
      <c r="F134" s="252"/>
      <c r="G134" s="252"/>
      <c r="H134" s="252"/>
      <c r="I134" s="252"/>
      <c r="J134" s="252"/>
      <c r="K134" s="252"/>
      <c r="L134" s="252"/>
      <c r="M134" s="252"/>
      <c r="N134" s="252"/>
      <c r="O134" s="252"/>
      <c r="P134" s="252"/>
      <c r="Q134" s="252"/>
      <c r="R134" s="252"/>
    </row>
    <row r="135" spans="1:18" x14ac:dyDescent="0.2">
      <c r="A135" s="252"/>
      <c r="B135" s="252"/>
      <c r="C135" s="252"/>
      <c r="D135" s="252"/>
      <c r="E135" s="252"/>
      <c r="F135" s="252"/>
      <c r="G135" s="252"/>
      <c r="H135" s="252"/>
      <c r="I135" s="252"/>
      <c r="J135" s="252"/>
      <c r="K135" s="252"/>
      <c r="L135" s="252"/>
      <c r="M135" s="252"/>
      <c r="N135" s="252"/>
      <c r="O135" s="252"/>
      <c r="P135" s="252"/>
      <c r="Q135" s="252"/>
      <c r="R135" s="252"/>
    </row>
    <row r="136" spans="1:18" x14ac:dyDescent="0.2">
      <c r="A136" s="252"/>
      <c r="B136" s="252"/>
      <c r="C136" s="252"/>
      <c r="D136" s="252"/>
      <c r="E136" s="252"/>
      <c r="F136" s="252"/>
      <c r="G136" s="252"/>
      <c r="H136" s="252"/>
      <c r="I136" s="252"/>
      <c r="J136" s="252"/>
      <c r="K136" s="252"/>
      <c r="L136" s="252"/>
      <c r="M136" s="252"/>
      <c r="N136" s="252"/>
      <c r="O136" s="252"/>
      <c r="P136" s="252"/>
      <c r="Q136" s="252"/>
      <c r="R136" s="252"/>
    </row>
    <row r="137" spans="1:18" x14ac:dyDescent="0.2">
      <c r="A137" s="252"/>
      <c r="B137" s="252"/>
      <c r="C137" s="252"/>
      <c r="D137" s="252"/>
      <c r="E137" s="252"/>
      <c r="F137" s="252"/>
      <c r="G137" s="252"/>
      <c r="H137" s="252"/>
      <c r="I137" s="252"/>
      <c r="J137" s="252"/>
      <c r="K137" s="252"/>
      <c r="L137" s="252"/>
      <c r="M137" s="252"/>
      <c r="N137" s="252"/>
      <c r="O137" s="252"/>
      <c r="P137" s="252"/>
      <c r="Q137" s="252"/>
      <c r="R137" s="252"/>
    </row>
    <row r="138" spans="1:18" x14ac:dyDescent="0.2">
      <c r="A138" s="252"/>
      <c r="B138" s="252"/>
      <c r="C138" s="252"/>
      <c r="D138" s="252"/>
      <c r="E138" s="252"/>
      <c r="F138" s="252"/>
      <c r="G138" s="252"/>
      <c r="H138" s="252"/>
      <c r="I138" s="252"/>
      <c r="J138" s="252"/>
      <c r="K138" s="252"/>
      <c r="L138" s="252"/>
      <c r="M138" s="252"/>
      <c r="N138" s="252"/>
      <c r="O138" s="252"/>
      <c r="P138" s="252"/>
      <c r="Q138" s="252"/>
      <c r="R138" s="252"/>
    </row>
    <row r="139" spans="1:18" x14ac:dyDescent="0.2">
      <c r="A139" s="252"/>
      <c r="B139" s="252"/>
      <c r="C139" s="252"/>
      <c r="D139" s="252"/>
      <c r="E139" s="252"/>
      <c r="F139" s="252"/>
      <c r="G139" s="252"/>
      <c r="H139" s="252"/>
      <c r="I139" s="252"/>
      <c r="J139" s="252"/>
      <c r="K139" s="252"/>
      <c r="L139" s="252"/>
      <c r="M139" s="252"/>
      <c r="N139" s="252"/>
      <c r="O139" s="252"/>
      <c r="P139" s="252"/>
      <c r="Q139" s="252"/>
      <c r="R139" s="252"/>
    </row>
    <row r="140" spans="1:18" x14ac:dyDescent="0.2">
      <c r="A140" s="252"/>
      <c r="B140" s="252"/>
      <c r="C140" s="252"/>
      <c r="D140" s="252"/>
      <c r="E140" s="252"/>
      <c r="F140" s="252"/>
      <c r="G140" s="252"/>
      <c r="H140" s="252"/>
      <c r="I140" s="252"/>
      <c r="J140" s="252"/>
      <c r="K140" s="252"/>
      <c r="L140" s="252"/>
      <c r="M140" s="252"/>
      <c r="N140" s="252"/>
      <c r="O140" s="252"/>
      <c r="P140" s="252"/>
      <c r="Q140" s="252"/>
      <c r="R140" s="252"/>
    </row>
    <row r="141" spans="1:18" x14ac:dyDescent="0.2">
      <c r="A141" s="252"/>
      <c r="B141" s="252"/>
      <c r="C141" s="252"/>
      <c r="D141" s="252"/>
      <c r="E141" s="252"/>
      <c r="F141" s="252"/>
      <c r="G141" s="252"/>
      <c r="H141" s="252"/>
      <c r="I141" s="252"/>
      <c r="J141" s="252"/>
      <c r="K141" s="252"/>
      <c r="L141" s="252"/>
      <c r="M141" s="252"/>
      <c r="N141" s="252"/>
      <c r="O141" s="252"/>
      <c r="P141" s="252"/>
      <c r="Q141" s="252"/>
      <c r="R141" s="252"/>
    </row>
    <row r="142" spans="1:18" x14ac:dyDescent="0.2">
      <c r="A142" s="252"/>
      <c r="B142" s="252"/>
      <c r="C142" s="252"/>
      <c r="D142" s="252"/>
      <c r="E142" s="252"/>
      <c r="F142" s="252"/>
      <c r="G142" s="252"/>
      <c r="H142" s="252"/>
      <c r="I142" s="252"/>
      <c r="J142" s="252"/>
      <c r="K142" s="252"/>
      <c r="L142" s="252"/>
      <c r="M142" s="252"/>
      <c r="N142" s="252"/>
      <c r="O142" s="252"/>
      <c r="P142" s="252"/>
      <c r="Q142" s="252"/>
      <c r="R142" s="252"/>
    </row>
    <row r="143" spans="1:18" x14ac:dyDescent="0.2">
      <c r="A143" s="252"/>
      <c r="B143" s="252"/>
      <c r="C143" s="252"/>
      <c r="D143" s="252"/>
      <c r="E143" s="252"/>
      <c r="F143" s="252"/>
      <c r="G143" s="252"/>
      <c r="H143" s="252"/>
      <c r="I143" s="252"/>
      <c r="J143" s="252"/>
      <c r="K143" s="252"/>
      <c r="L143" s="252"/>
      <c r="M143" s="252"/>
      <c r="N143" s="252"/>
      <c r="O143" s="252"/>
      <c r="P143" s="252"/>
      <c r="Q143" s="252"/>
      <c r="R143" s="252"/>
    </row>
    <row r="144" spans="1:18" x14ac:dyDescent="0.2">
      <c r="A144" s="252"/>
      <c r="B144" s="252"/>
      <c r="C144" s="252"/>
      <c r="D144" s="252"/>
      <c r="E144" s="252"/>
      <c r="F144" s="252"/>
      <c r="G144" s="252"/>
      <c r="H144" s="252"/>
      <c r="I144" s="252"/>
      <c r="J144" s="252"/>
      <c r="K144" s="252"/>
      <c r="L144" s="252"/>
      <c r="M144" s="252"/>
      <c r="N144" s="252"/>
      <c r="O144" s="252"/>
      <c r="P144" s="252"/>
      <c r="Q144" s="252"/>
      <c r="R144" s="252"/>
    </row>
    <row r="145" spans="1:18" x14ac:dyDescent="0.2">
      <c r="A145" s="252"/>
      <c r="B145" s="252"/>
      <c r="C145" s="252"/>
      <c r="D145" s="252"/>
      <c r="E145" s="252"/>
      <c r="F145" s="252"/>
      <c r="G145" s="252"/>
      <c r="H145" s="252"/>
      <c r="I145" s="252"/>
      <c r="J145" s="252"/>
      <c r="K145" s="252"/>
      <c r="L145" s="252"/>
      <c r="M145" s="252"/>
      <c r="N145" s="252"/>
      <c r="O145" s="252"/>
      <c r="P145" s="252"/>
      <c r="Q145" s="252"/>
      <c r="R145" s="252"/>
    </row>
    <row r="146" spans="1:18" x14ac:dyDescent="0.2">
      <c r="A146" s="252"/>
      <c r="B146" s="252"/>
      <c r="C146" s="252"/>
      <c r="D146" s="252"/>
      <c r="E146" s="252"/>
      <c r="F146" s="252"/>
      <c r="G146" s="252"/>
      <c r="H146" s="252"/>
      <c r="I146" s="252"/>
      <c r="J146" s="252"/>
      <c r="K146" s="252"/>
      <c r="L146" s="252"/>
      <c r="M146" s="252"/>
      <c r="N146" s="252"/>
      <c r="O146" s="252"/>
      <c r="P146" s="252"/>
      <c r="Q146" s="252"/>
      <c r="R146" s="252"/>
    </row>
    <row r="147" spans="1:18" x14ac:dyDescent="0.2">
      <c r="A147" s="252"/>
      <c r="B147" s="252"/>
      <c r="C147" s="252"/>
      <c r="D147" s="252"/>
      <c r="E147" s="252"/>
      <c r="F147" s="252"/>
      <c r="G147" s="252"/>
      <c r="H147" s="252"/>
      <c r="I147" s="252"/>
      <c r="J147" s="252"/>
      <c r="K147" s="252"/>
      <c r="L147" s="252"/>
      <c r="M147" s="252"/>
      <c r="N147" s="252"/>
      <c r="O147" s="252"/>
      <c r="P147" s="252"/>
      <c r="Q147" s="252"/>
      <c r="R147" s="252"/>
    </row>
    <row r="148" spans="1:18" x14ac:dyDescent="0.2">
      <c r="A148" s="252"/>
      <c r="B148" s="252"/>
      <c r="C148" s="252"/>
      <c r="D148" s="252"/>
      <c r="E148" s="252"/>
      <c r="F148" s="252"/>
      <c r="G148" s="252"/>
      <c r="H148" s="252"/>
      <c r="I148" s="252"/>
      <c r="J148" s="252"/>
      <c r="K148" s="252"/>
      <c r="L148" s="252"/>
      <c r="M148" s="252"/>
      <c r="N148" s="252"/>
      <c r="O148" s="252"/>
      <c r="P148" s="252"/>
      <c r="Q148" s="252"/>
      <c r="R148" s="252"/>
    </row>
    <row r="149" spans="1:18" x14ac:dyDescent="0.2">
      <c r="A149" s="252"/>
      <c r="B149" s="252"/>
      <c r="C149" s="252"/>
      <c r="D149" s="252"/>
      <c r="E149" s="252"/>
      <c r="F149" s="252"/>
      <c r="G149" s="252"/>
      <c r="H149" s="252"/>
      <c r="I149" s="252"/>
      <c r="J149" s="252"/>
      <c r="K149" s="252"/>
      <c r="L149" s="252"/>
      <c r="M149" s="252"/>
      <c r="N149" s="252"/>
      <c r="O149" s="252"/>
      <c r="P149" s="252"/>
      <c r="Q149" s="252"/>
      <c r="R149" s="252"/>
    </row>
    <row r="150" spans="1:18" x14ac:dyDescent="0.2">
      <c r="A150" s="252"/>
      <c r="B150" s="252"/>
      <c r="C150" s="252"/>
      <c r="D150" s="252"/>
      <c r="E150" s="252"/>
      <c r="F150" s="252"/>
      <c r="G150" s="252"/>
      <c r="H150" s="252"/>
      <c r="I150" s="252"/>
      <c r="J150" s="252"/>
      <c r="K150" s="252"/>
      <c r="L150" s="252"/>
      <c r="M150" s="252"/>
      <c r="N150" s="252"/>
      <c r="O150" s="252"/>
      <c r="P150" s="252"/>
      <c r="Q150" s="252"/>
      <c r="R150" s="252"/>
    </row>
    <row r="151" spans="1:18" x14ac:dyDescent="0.2">
      <c r="A151" s="252"/>
      <c r="B151" s="252"/>
      <c r="C151" s="252"/>
      <c r="D151" s="252"/>
      <c r="E151" s="252"/>
      <c r="F151" s="252"/>
      <c r="G151" s="252"/>
      <c r="H151" s="252"/>
      <c r="I151" s="252"/>
      <c r="J151" s="252"/>
      <c r="K151" s="252"/>
      <c r="L151" s="252"/>
      <c r="M151" s="252"/>
      <c r="N151" s="252"/>
      <c r="O151" s="252"/>
      <c r="P151" s="252"/>
      <c r="Q151" s="252"/>
      <c r="R151" s="252"/>
    </row>
    <row r="152" spans="1:18" x14ac:dyDescent="0.2">
      <c r="A152" s="252"/>
      <c r="B152" s="252"/>
      <c r="C152" s="252"/>
      <c r="D152" s="252"/>
      <c r="E152" s="252"/>
      <c r="F152" s="252"/>
      <c r="G152" s="252"/>
      <c r="H152" s="252"/>
      <c r="I152" s="252"/>
      <c r="J152" s="252"/>
      <c r="K152" s="252"/>
      <c r="L152" s="252"/>
      <c r="M152" s="252"/>
      <c r="N152" s="252"/>
      <c r="O152" s="252"/>
      <c r="P152" s="252"/>
      <c r="Q152" s="252"/>
      <c r="R152" s="252"/>
    </row>
    <row r="153" spans="1:18" x14ac:dyDescent="0.2">
      <c r="A153" s="252"/>
      <c r="B153" s="252"/>
      <c r="C153" s="252"/>
      <c r="D153" s="252"/>
      <c r="E153" s="252"/>
      <c r="F153" s="252"/>
      <c r="G153" s="252"/>
      <c r="H153" s="252"/>
      <c r="I153" s="252"/>
      <c r="J153" s="252"/>
      <c r="K153" s="252"/>
      <c r="L153" s="252"/>
      <c r="M153" s="252"/>
      <c r="N153" s="252"/>
      <c r="O153" s="252"/>
      <c r="P153" s="252"/>
      <c r="Q153" s="252"/>
      <c r="R153" s="252"/>
    </row>
    <row r="154" spans="1:18" x14ac:dyDescent="0.2">
      <c r="A154" s="252"/>
      <c r="B154" s="252"/>
      <c r="C154" s="252"/>
      <c r="D154" s="252"/>
      <c r="E154" s="252"/>
      <c r="F154" s="252"/>
      <c r="G154" s="252"/>
      <c r="H154" s="252"/>
      <c r="I154" s="252"/>
      <c r="J154" s="252"/>
      <c r="K154" s="252"/>
      <c r="L154" s="252"/>
      <c r="M154" s="252"/>
      <c r="N154" s="252"/>
      <c r="O154" s="252"/>
      <c r="P154" s="252"/>
      <c r="Q154" s="252"/>
      <c r="R154" s="252"/>
    </row>
    <row r="155" spans="1:18" x14ac:dyDescent="0.2">
      <c r="A155" s="252"/>
      <c r="B155" s="252"/>
      <c r="C155" s="252"/>
      <c r="D155" s="252"/>
      <c r="E155" s="252"/>
      <c r="F155" s="252"/>
      <c r="G155" s="252"/>
      <c r="H155" s="252"/>
      <c r="I155" s="252"/>
      <c r="J155" s="252"/>
      <c r="K155" s="252"/>
      <c r="L155" s="252"/>
      <c r="M155" s="252"/>
      <c r="N155" s="252"/>
      <c r="O155" s="252"/>
      <c r="P155" s="252"/>
      <c r="Q155" s="252"/>
      <c r="R155" s="252"/>
    </row>
    <row r="156" spans="1:18" x14ac:dyDescent="0.2">
      <c r="A156" s="252"/>
      <c r="B156" s="252"/>
      <c r="C156" s="252"/>
      <c r="D156" s="252"/>
      <c r="E156" s="252"/>
      <c r="F156" s="252"/>
      <c r="G156" s="252"/>
      <c r="H156" s="252"/>
      <c r="I156" s="252"/>
      <c r="J156" s="252"/>
      <c r="K156" s="252"/>
      <c r="L156" s="252"/>
      <c r="M156" s="252"/>
      <c r="N156" s="252"/>
      <c r="O156" s="252"/>
      <c r="P156" s="252"/>
      <c r="Q156" s="252"/>
      <c r="R156" s="252"/>
    </row>
    <row r="157" spans="1:18" x14ac:dyDescent="0.2">
      <c r="A157" s="252"/>
      <c r="B157" s="252"/>
      <c r="C157" s="252"/>
      <c r="D157" s="252"/>
      <c r="E157" s="252"/>
      <c r="F157" s="252"/>
      <c r="G157" s="252"/>
      <c r="H157" s="252"/>
      <c r="I157" s="252"/>
      <c r="J157" s="252"/>
      <c r="K157" s="252"/>
      <c r="L157" s="252"/>
      <c r="M157" s="252"/>
      <c r="N157" s="252"/>
      <c r="O157" s="252"/>
      <c r="P157" s="252"/>
      <c r="Q157" s="252"/>
      <c r="R157" s="252"/>
    </row>
    <row r="158" spans="1:18" x14ac:dyDescent="0.2">
      <c r="A158" s="252"/>
      <c r="B158" s="252"/>
      <c r="C158" s="252"/>
      <c r="D158" s="252"/>
      <c r="E158" s="252"/>
      <c r="F158" s="252"/>
      <c r="G158" s="252"/>
      <c r="H158" s="252"/>
      <c r="I158" s="252"/>
      <c r="J158" s="252"/>
      <c r="K158" s="252"/>
      <c r="L158" s="252"/>
      <c r="M158" s="252"/>
      <c r="N158" s="252"/>
      <c r="O158" s="252"/>
      <c r="P158" s="252"/>
      <c r="Q158" s="252"/>
      <c r="R158" s="252"/>
    </row>
    <row r="159" spans="1:18" x14ac:dyDescent="0.2">
      <c r="A159" s="252"/>
      <c r="B159" s="252"/>
      <c r="C159" s="252"/>
      <c r="D159" s="252"/>
      <c r="E159" s="252"/>
      <c r="F159" s="252"/>
      <c r="G159" s="252"/>
      <c r="H159" s="252"/>
      <c r="I159" s="252"/>
      <c r="J159" s="252"/>
      <c r="K159" s="252"/>
      <c r="L159" s="252"/>
      <c r="M159" s="252"/>
      <c r="N159" s="252"/>
      <c r="O159" s="252"/>
      <c r="P159" s="252"/>
      <c r="Q159" s="252"/>
      <c r="R159" s="252"/>
    </row>
    <row r="160" spans="1:18" x14ac:dyDescent="0.2">
      <c r="A160" s="252"/>
      <c r="B160" s="252"/>
      <c r="C160" s="252"/>
      <c r="D160" s="252"/>
      <c r="E160" s="252"/>
      <c r="F160" s="252"/>
      <c r="G160" s="252"/>
      <c r="H160" s="252"/>
      <c r="I160" s="252"/>
      <c r="J160" s="252"/>
      <c r="K160" s="252"/>
      <c r="L160" s="252"/>
      <c r="M160" s="252"/>
      <c r="N160" s="252"/>
      <c r="O160" s="252"/>
      <c r="P160" s="252"/>
      <c r="Q160" s="252"/>
      <c r="R160" s="252"/>
    </row>
    <row r="161" spans="1:18" x14ac:dyDescent="0.2">
      <c r="A161" s="252"/>
      <c r="B161" s="252"/>
      <c r="C161" s="252"/>
      <c r="D161" s="252"/>
      <c r="E161" s="252"/>
      <c r="F161" s="252"/>
      <c r="G161" s="252"/>
      <c r="H161" s="252"/>
      <c r="I161" s="252"/>
      <c r="J161" s="252"/>
      <c r="K161" s="252"/>
      <c r="L161" s="252"/>
      <c r="M161" s="252"/>
      <c r="N161" s="252"/>
      <c r="O161" s="252"/>
      <c r="P161" s="252"/>
      <c r="Q161" s="252"/>
      <c r="R161" s="252"/>
    </row>
    <row r="162" spans="1:18" x14ac:dyDescent="0.2">
      <c r="A162" s="252"/>
      <c r="B162" s="252"/>
      <c r="C162" s="252"/>
      <c r="D162" s="252"/>
      <c r="E162" s="252"/>
      <c r="F162" s="252"/>
      <c r="G162" s="252"/>
      <c r="H162" s="252"/>
      <c r="I162" s="252"/>
      <c r="J162" s="252"/>
      <c r="K162" s="252"/>
      <c r="L162" s="252"/>
      <c r="M162" s="252"/>
      <c r="N162" s="252"/>
      <c r="O162" s="252"/>
      <c r="P162" s="252"/>
      <c r="Q162" s="252"/>
      <c r="R162" s="252"/>
    </row>
    <row r="163" spans="1:18" x14ac:dyDescent="0.2">
      <c r="A163" s="252"/>
      <c r="B163" s="252"/>
      <c r="C163" s="252"/>
      <c r="D163" s="252"/>
      <c r="E163" s="252"/>
      <c r="F163" s="252"/>
      <c r="G163" s="252"/>
      <c r="H163" s="252"/>
      <c r="I163" s="252"/>
      <c r="J163" s="252"/>
      <c r="K163" s="252"/>
      <c r="L163" s="252"/>
      <c r="M163" s="252"/>
      <c r="N163" s="252"/>
      <c r="O163" s="252"/>
      <c r="P163" s="252"/>
      <c r="Q163" s="252"/>
      <c r="R163" s="252"/>
    </row>
    <row r="164" spans="1:18" x14ac:dyDescent="0.2">
      <c r="A164" s="252"/>
      <c r="B164" s="252"/>
      <c r="C164" s="252"/>
      <c r="D164" s="252"/>
      <c r="E164" s="252"/>
      <c r="F164" s="252"/>
      <c r="G164" s="252"/>
      <c r="H164" s="252"/>
      <c r="I164" s="252"/>
      <c r="J164" s="252"/>
      <c r="K164" s="252"/>
      <c r="L164" s="252"/>
      <c r="M164" s="252"/>
      <c r="N164" s="252"/>
      <c r="O164" s="252"/>
      <c r="P164" s="252"/>
      <c r="Q164" s="252"/>
      <c r="R164" s="252"/>
    </row>
    <row r="165" spans="1:18" x14ac:dyDescent="0.2">
      <c r="A165" s="252"/>
      <c r="B165" s="252"/>
      <c r="C165" s="252"/>
      <c r="D165" s="252"/>
      <c r="E165" s="252"/>
      <c r="F165" s="252"/>
      <c r="G165" s="252"/>
      <c r="H165" s="252"/>
      <c r="I165" s="252"/>
      <c r="J165" s="252"/>
      <c r="K165" s="252"/>
      <c r="L165" s="252"/>
      <c r="M165" s="252"/>
      <c r="N165" s="252"/>
      <c r="O165" s="252"/>
      <c r="P165" s="252"/>
      <c r="Q165" s="252"/>
      <c r="R165" s="252"/>
    </row>
    <row r="166" spans="1:18" x14ac:dyDescent="0.2">
      <c r="A166" s="252"/>
      <c r="B166" s="252"/>
      <c r="C166" s="252"/>
      <c r="D166" s="252"/>
      <c r="E166" s="252"/>
      <c r="F166" s="252"/>
      <c r="G166" s="252"/>
      <c r="H166" s="252"/>
      <c r="I166" s="252"/>
      <c r="J166" s="252"/>
      <c r="K166" s="252"/>
      <c r="L166" s="252"/>
      <c r="M166" s="252"/>
      <c r="N166" s="252"/>
      <c r="O166" s="252"/>
      <c r="P166" s="252"/>
      <c r="Q166" s="252"/>
      <c r="R166" s="252"/>
    </row>
    <row r="167" spans="1:18" x14ac:dyDescent="0.2">
      <c r="A167" s="252"/>
      <c r="B167" s="252"/>
      <c r="C167" s="252"/>
      <c r="D167" s="252"/>
      <c r="E167" s="252"/>
      <c r="F167" s="252"/>
      <c r="G167" s="252"/>
      <c r="H167" s="252"/>
      <c r="I167" s="252"/>
      <c r="J167" s="252"/>
      <c r="K167" s="252"/>
      <c r="L167" s="252"/>
      <c r="M167" s="252"/>
      <c r="N167" s="252"/>
      <c r="O167" s="252"/>
      <c r="P167" s="252"/>
      <c r="Q167" s="252"/>
      <c r="R167" s="252"/>
    </row>
    <row r="168" spans="1:18" x14ac:dyDescent="0.2">
      <c r="A168" s="252"/>
      <c r="B168" s="252"/>
      <c r="C168" s="252"/>
      <c r="D168" s="252"/>
      <c r="E168" s="252"/>
      <c r="F168" s="252"/>
      <c r="G168" s="252"/>
      <c r="H168" s="252"/>
      <c r="I168" s="252"/>
      <c r="J168" s="252"/>
      <c r="K168" s="252"/>
      <c r="L168" s="252"/>
      <c r="M168" s="252"/>
      <c r="N168" s="252"/>
      <c r="O168" s="252"/>
      <c r="P168" s="252"/>
      <c r="Q168" s="252"/>
      <c r="R168" s="252"/>
    </row>
    <row r="169" spans="1:18" x14ac:dyDescent="0.2">
      <c r="A169" s="252"/>
      <c r="B169" s="252"/>
      <c r="C169" s="252"/>
      <c r="D169" s="252"/>
      <c r="E169" s="252"/>
      <c r="F169" s="252"/>
      <c r="G169" s="252"/>
      <c r="H169" s="252"/>
      <c r="I169" s="252"/>
      <c r="J169" s="252"/>
      <c r="K169" s="252"/>
      <c r="L169" s="252"/>
      <c r="M169" s="252"/>
      <c r="N169" s="252"/>
      <c r="O169" s="252"/>
      <c r="P169" s="252"/>
      <c r="Q169" s="252"/>
      <c r="R169" s="252"/>
    </row>
    <row r="170" spans="1:18" x14ac:dyDescent="0.2">
      <c r="A170" s="252"/>
      <c r="B170" s="252"/>
      <c r="C170" s="252"/>
      <c r="D170" s="252"/>
      <c r="E170" s="252"/>
      <c r="F170" s="252"/>
      <c r="G170" s="252"/>
      <c r="H170" s="252"/>
      <c r="I170" s="252"/>
      <c r="J170" s="252"/>
      <c r="K170" s="252"/>
      <c r="L170" s="252"/>
      <c r="M170" s="252"/>
      <c r="N170" s="252"/>
      <c r="O170" s="252"/>
      <c r="P170" s="252"/>
      <c r="Q170" s="252"/>
      <c r="R170" s="252"/>
    </row>
    <row r="171" spans="1:18" x14ac:dyDescent="0.2">
      <c r="A171" s="252"/>
      <c r="B171" s="252"/>
      <c r="C171" s="252"/>
      <c r="D171" s="252"/>
      <c r="E171" s="252"/>
      <c r="F171" s="252"/>
      <c r="G171" s="252"/>
      <c r="H171" s="252"/>
      <c r="I171" s="252"/>
      <c r="J171" s="252"/>
      <c r="K171" s="252"/>
      <c r="L171" s="252"/>
      <c r="M171" s="252"/>
      <c r="N171" s="252"/>
      <c r="O171" s="252"/>
      <c r="P171" s="252"/>
      <c r="Q171" s="252"/>
      <c r="R171" s="252"/>
    </row>
    <row r="172" spans="1:18" x14ac:dyDescent="0.2">
      <c r="A172" s="252"/>
      <c r="B172" s="252"/>
      <c r="C172" s="252"/>
      <c r="D172" s="252"/>
      <c r="E172" s="252"/>
      <c r="F172" s="252"/>
      <c r="G172" s="252"/>
      <c r="H172" s="252"/>
      <c r="I172" s="252"/>
      <c r="J172" s="252"/>
      <c r="K172" s="252"/>
      <c r="L172" s="252"/>
      <c r="M172" s="252"/>
      <c r="N172" s="252"/>
      <c r="O172" s="252"/>
      <c r="P172" s="252"/>
      <c r="Q172" s="252"/>
      <c r="R172" s="252"/>
    </row>
    <row r="173" spans="1:18" x14ac:dyDescent="0.2">
      <c r="A173" s="252"/>
      <c r="B173" s="252"/>
      <c r="C173" s="252"/>
      <c r="D173" s="252"/>
      <c r="E173" s="252"/>
      <c r="F173" s="252"/>
      <c r="G173" s="252"/>
      <c r="H173" s="252"/>
      <c r="I173" s="252"/>
      <c r="J173" s="252"/>
      <c r="K173" s="252"/>
      <c r="L173" s="252"/>
      <c r="M173" s="252"/>
      <c r="N173" s="252"/>
      <c r="O173" s="252"/>
      <c r="P173" s="252"/>
      <c r="Q173" s="252"/>
      <c r="R173" s="252"/>
    </row>
    <row r="174" spans="1:18" x14ac:dyDescent="0.2">
      <c r="A174" s="252"/>
      <c r="B174" s="252"/>
      <c r="C174" s="252"/>
      <c r="D174" s="252"/>
      <c r="E174" s="252"/>
      <c r="F174" s="252"/>
      <c r="G174" s="252"/>
      <c r="H174" s="252"/>
      <c r="I174" s="252"/>
      <c r="J174" s="252"/>
      <c r="K174" s="252"/>
      <c r="L174" s="252"/>
      <c r="M174" s="252"/>
      <c r="N174" s="252"/>
      <c r="O174" s="252"/>
      <c r="P174" s="252"/>
      <c r="Q174" s="252"/>
      <c r="R174" s="252"/>
    </row>
    <row r="175" spans="1:18" x14ac:dyDescent="0.2">
      <c r="A175" s="252"/>
      <c r="B175" s="252"/>
      <c r="C175" s="252"/>
      <c r="D175" s="252"/>
      <c r="E175" s="252"/>
      <c r="F175" s="252"/>
      <c r="G175" s="252"/>
      <c r="H175" s="252"/>
      <c r="I175" s="252"/>
      <c r="J175" s="252"/>
      <c r="K175" s="252"/>
      <c r="L175" s="252"/>
      <c r="M175" s="252"/>
      <c r="N175" s="252"/>
      <c r="O175" s="252"/>
      <c r="P175" s="252"/>
      <c r="Q175" s="252"/>
      <c r="R175" s="252"/>
    </row>
    <row r="176" spans="1:18" x14ac:dyDescent="0.2">
      <c r="A176" s="252"/>
      <c r="B176" s="252"/>
      <c r="C176" s="252"/>
      <c r="D176" s="252"/>
      <c r="E176" s="252"/>
      <c r="F176" s="252"/>
      <c r="G176" s="252"/>
      <c r="H176" s="252"/>
      <c r="I176" s="252"/>
      <c r="J176" s="252"/>
      <c r="K176" s="252"/>
      <c r="L176" s="252"/>
      <c r="M176" s="252"/>
      <c r="N176" s="252"/>
      <c r="O176" s="252"/>
      <c r="P176" s="252"/>
      <c r="Q176" s="252"/>
      <c r="R176" s="252"/>
    </row>
    <row r="177" spans="1:18" x14ac:dyDescent="0.2">
      <c r="A177" s="252"/>
      <c r="B177" s="252"/>
      <c r="C177" s="252"/>
      <c r="D177" s="252"/>
      <c r="E177" s="252"/>
      <c r="F177" s="252"/>
      <c r="G177" s="252"/>
      <c r="H177" s="252"/>
      <c r="I177" s="252"/>
      <c r="J177" s="252"/>
      <c r="K177" s="252"/>
      <c r="L177" s="252"/>
      <c r="M177" s="252"/>
      <c r="N177" s="252"/>
      <c r="O177" s="252"/>
      <c r="P177" s="252"/>
      <c r="Q177" s="252"/>
      <c r="R177" s="252"/>
    </row>
    <row r="178" spans="1:18" x14ac:dyDescent="0.2">
      <c r="A178" s="252"/>
      <c r="B178" s="252"/>
      <c r="C178" s="252"/>
      <c r="D178" s="252"/>
      <c r="E178" s="252"/>
      <c r="F178" s="252"/>
      <c r="G178" s="252"/>
      <c r="H178" s="252"/>
      <c r="I178" s="252"/>
      <c r="J178" s="252"/>
      <c r="K178" s="252"/>
      <c r="L178" s="252"/>
      <c r="M178" s="252"/>
      <c r="N178" s="252"/>
      <c r="O178" s="252"/>
      <c r="P178" s="252"/>
      <c r="Q178" s="252"/>
      <c r="R178" s="252"/>
    </row>
    <row r="179" spans="1:18" x14ac:dyDescent="0.2">
      <c r="A179" s="252"/>
      <c r="B179" s="252"/>
      <c r="C179" s="252"/>
      <c r="D179" s="252"/>
      <c r="E179" s="252"/>
      <c r="F179" s="252"/>
      <c r="G179" s="252"/>
      <c r="H179" s="252"/>
      <c r="I179" s="252"/>
      <c r="J179" s="252"/>
      <c r="K179" s="252"/>
      <c r="L179" s="252"/>
      <c r="M179" s="252"/>
      <c r="N179" s="252"/>
      <c r="O179" s="252"/>
      <c r="P179" s="252"/>
      <c r="Q179" s="252"/>
      <c r="R179" s="252"/>
    </row>
    <row r="180" spans="1:18" x14ac:dyDescent="0.2">
      <c r="A180" s="252"/>
      <c r="B180" s="252"/>
      <c r="C180" s="252"/>
      <c r="D180" s="252"/>
      <c r="E180" s="252"/>
      <c r="F180" s="252"/>
      <c r="G180" s="252"/>
      <c r="H180" s="252"/>
      <c r="I180" s="252"/>
      <c r="J180" s="252"/>
      <c r="K180" s="252"/>
      <c r="L180" s="252"/>
      <c r="M180" s="252"/>
      <c r="N180" s="252"/>
      <c r="O180" s="252"/>
      <c r="P180" s="252"/>
      <c r="Q180" s="252"/>
      <c r="R180" s="252"/>
    </row>
    <row r="181" spans="1:18" x14ac:dyDescent="0.2">
      <c r="A181" s="252"/>
      <c r="B181" s="252"/>
      <c r="C181" s="252"/>
      <c r="D181" s="252"/>
      <c r="E181" s="252"/>
      <c r="F181" s="252"/>
      <c r="G181" s="252"/>
      <c r="H181" s="252"/>
      <c r="I181" s="252"/>
      <c r="J181" s="252"/>
      <c r="K181" s="252"/>
      <c r="L181" s="252"/>
      <c r="M181" s="252"/>
      <c r="N181" s="252"/>
      <c r="O181" s="252"/>
      <c r="P181" s="252"/>
      <c r="Q181" s="252"/>
      <c r="R181" s="252"/>
    </row>
    <row r="182" spans="1:18" x14ac:dyDescent="0.2">
      <c r="A182" s="252"/>
      <c r="B182" s="252"/>
      <c r="C182" s="252"/>
      <c r="D182" s="252"/>
      <c r="E182" s="252"/>
      <c r="F182" s="252"/>
      <c r="G182" s="252"/>
      <c r="H182" s="252"/>
      <c r="I182" s="252"/>
      <c r="J182" s="252"/>
      <c r="K182" s="252"/>
      <c r="L182" s="252"/>
      <c r="M182" s="252"/>
      <c r="N182" s="252"/>
      <c r="O182" s="252"/>
      <c r="P182" s="252"/>
      <c r="Q182" s="252"/>
      <c r="R182" s="252"/>
    </row>
    <row r="183" spans="1:18" x14ac:dyDescent="0.2">
      <c r="A183" s="252"/>
      <c r="B183" s="252"/>
      <c r="C183" s="252"/>
      <c r="D183" s="252"/>
      <c r="E183" s="252"/>
      <c r="F183" s="252"/>
      <c r="G183" s="252"/>
      <c r="H183" s="252"/>
      <c r="I183" s="252"/>
      <c r="J183" s="252"/>
      <c r="K183" s="252"/>
      <c r="L183" s="252"/>
      <c r="M183" s="252"/>
      <c r="N183" s="252"/>
      <c r="O183" s="252"/>
      <c r="P183" s="252"/>
      <c r="Q183" s="252"/>
      <c r="R183" s="252"/>
    </row>
    <row r="184" spans="1:18" x14ac:dyDescent="0.2">
      <c r="A184" s="252"/>
      <c r="B184" s="252"/>
      <c r="C184" s="252"/>
      <c r="D184" s="252"/>
      <c r="E184" s="252"/>
      <c r="F184" s="252"/>
      <c r="G184" s="252"/>
      <c r="H184" s="252"/>
      <c r="I184" s="252"/>
      <c r="J184" s="252"/>
      <c r="K184" s="252"/>
      <c r="L184" s="252"/>
      <c r="M184" s="252"/>
      <c r="N184" s="252"/>
      <c r="O184" s="252"/>
      <c r="P184" s="252"/>
      <c r="Q184" s="252"/>
      <c r="R184" s="252"/>
    </row>
    <row r="185" spans="1:18" x14ac:dyDescent="0.2">
      <c r="A185" s="252"/>
      <c r="B185" s="252"/>
      <c r="C185" s="252"/>
      <c r="D185" s="252"/>
      <c r="E185" s="252"/>
      <c r="F185" s="252"/>
      <c r="G185" s="252"/>
      <c r="H185" s="252"/>
      <c r="I185" s="252"/>
      <c r="J185" s="252"/>
      <c r="K185" s="252"/>
      <c r="L185" s="252"/>
      <c r="M185" s="252"/>
      <c r="N185" s="252"/>
      <c r="O185" s="252"/>
      <c r="P185" s="252"/>
      <c r="Q185" s="252"/>
      <c r="R185" s="252"/>
    </row>
    <row r="186" spans="1:18" x14ac:dyDescent="0.2">
      <c r="A186" s="252"/>
      <c r="B186" s="252"/>
      <c r="C186" s="252"/>
      <c r="D186" s="252"/>
      <c r="E186" s="252"/>
      <c r="F186" s="252"/>
      <c r="G186" s="252"/>
      <c r="H186" s="252"/>
      <c r="I186" s="252"/>
      <c r="J186" s="252"/>
      <c r="K186" s="252"/>
      <c r="L186" s="252"/>
      <c r="M186" s="252"/>
      <c r="N186" s="252"/>
      <c r="O186" s="252"/>
      <c r="P186" s="252"/>
      <c r="Q186" s="252"/>
      <c r="R186" s="252"/>
    </row>
    <row r="187" spans="1:18" x14ac:dyDescent="0.2">
      <c r="A187" s="252"/>
      <c r="B187" s="252"/>
      <c r="C187" s="252"/>
      <c r="D187" s="252"/>
      <c r="E187" s="252"/>
      <c r="F187" s="252"/>
      <c r="G187" s="252"/>
      <c r="H187" s="252"/>
      <c r="I187" s="252"/>
      <c r="J187" s="252"/>
      <c r="K187" s="252"/>
      <c r="L187" s="252"/>
      <c r="M187" s="252"/>
      <c r="N187" s="252"/>
      <c r="O187" s="252"/>
      <c r="P187" s="252"/>
      <c r="Q187" s="252"/>
      <c r="R187" s="252"/>
    </row>
    <row r="188" spans="1:18" x14ac:dyDescent="0.2">
      <c r="A188" s="252"/>
      <c r="B188" s="252"/>
      <c r="C188" s="252"/>
      <c r="D188" s="252"/>
      <c r="E188" s="252"/>
      <c r="F188" s="252"/>
      <c r="G188" s="252"/>
      <c r="H188" s="252"/>
      <c r="I188" s="252"/>
      <c r="J188" s="252"/>
      <c r="K188" s="252"/>
      <c r="L188" s="252"/>
      <c r="M188" s="252"/>
      <c r="N188" s="252"/>
      <c r="O188" s="252"/>
      <c r="P188" s="252"/>
      <c r="Q188" s="252"/>
      <c r="R188" s="252"/>
    </row>
    <row r="189" spans="1:18" x14ac:dyDescent="0.2">
      <c r="A189" s="252"/>
      <c r="B189" s="252"/>
      <c r="C189" s="252"/>
      <c r="D189" s="252"/>
      <c r="E189" s="252"/>
      <c r="F189" s="252"/>
      <c r="G189" s="252"/>
      <c r="H189" s="252"/>
      <c r="I189" s="252"/>
      <c r="J189" s="252"/>
      <c r="K189" s="252"/>
      <c r="L189" s="252"/>
      <c r="M189" s="252"/>
      <c r="N189" s="252"/>
      <c r="O189" s="252"/>
      <c r="P189" s="252"/>
      <c r="Q189" s="252"/>
      <c r="R189" s="252"/>
    </row>
    <row r="190" spans="1:18" x14ac:dyDescent="0.2">
      <c r="A190" s="252"/>
      <c r="B190" s="252"/>
      <c r="C190" s="252"/>
      <c r="D190" s="252"/>
      <c r="E190" s="252"/>
      <c r="F190" s="252"/>
      <c r="G190" s="252"/>
      <c r="H190" s="252"/>
      <c r="I190" s="252"/>
      <c r="J190" s="252"/>
      <c r="K190" s="252"/>
      <c r="L190" s="252"/>
      <c r="M190" s="252"/>
      <c r="N190" s="252"/>
      <c r="O190" s="252"/>
      <c r="P190" s="252"/>
      <c r="Q190" s="252"/>
      <c r="R190" s="252"/>
    </row>
    <row r="191" spans="1:18" x14ac:dyDescent="0.2">
      <c r="A191" s="252"/>
      <c r="B191" s="252"/>
      <c r="C191" s="252"/>
      <c r="D191" s="252"/>
      <c r="E191" s="252"/>
      <c r="F191" s="252"/>
      <c r="G191" s="252"/>
      <c r="H191" s="252"/>
      <c r="I191" s="252"/>
      <c r="J191" s="252"/>
      <c r="K191" s="252"/>
      <c r="L191" s="252"/>
      <c r="M191" s="252"/>
      <c r="N191" s="252"/>
      <c r="O191" s="252"/>
      <c r="P191" s="252"/>
      <c r="Q191" s="252"/>
      <c r="R191" s="252"/>
    </row>
    <row r="192" spans="1:18" x14ac:dyDescent="0.2">
      <c r="A192" s="252"/>
      <c r="B192" s="252"/>
      <c r="C192" s="252"/>
      <c r="D192" s="252"/>
      <c r="E192" s="252"/>
      <c r="F192" s="252"/>
      <c r="G192" s="252"/>
      <c r="H192" s="252"/>
      <c r="I192" s="252"/>
      <c r="J192" s="252"/>
      <c r="K192" s="252"/>
      <c r="L192" s="252"/>
      <c r="M192" s="252"/>
      <c r="N192" s="252"/>
      <c r="O192" s="252"/>
      <c r="P192" s="252"/>
      <c r="Q192" s="252"/>
      <c r="R192" s="252"/>
    </row>
    <row r="193" spans="1:18" x14ac:dyDescent="0.2">
      <c r="A193" s="252"/>
      <c r="B193" s="252"/>
      <c r="C193" s="252"/>
      <c r="D193" s="252"/>
      <c r="E193" s="252"/>
      <c r="F193" s="252"/>
      <c r="G193" s="252"/>
      <c r="H193" s="252"/>
      <c r="I193" s="252"/>
      <c r="J193" s="252"/>
      <c r="K193" s="252"/>
      <c r="L193" s="252"/>
      <c r="M193" s="252"/>
      <c r="N193" s="252"/>
      <c r="O193" s="252"/>
      <c r="P193" s="252"/>
      <c r="Q193" s="252"/>
      <c r="R193" s="252"/>
    </row>
    <row r="194" spans="1:18" x14ac:dyDescent="0.2">
      <c r="A194" s="252"/>
      <c r="B194" s="252"/>
      <c r="C194" s="252"/>
      <c r="D194" s="252"/>
      <c r="E194" s="252"/>
      <c r="F194" s="252"/>
      <c r="G194" s="252"/>
      <c r="H194" s="252"/>
      <c r="I194" s="252"/>
      <c r="J194" s="252"/>
      <c r="K194" s="252"/>
      <c r="L194" s="252"/>
      <c r="M194" s="252"/>
      <c r="N194" s="252"/>
      <c r="O194" s="252"/>
      <c r="P194" s="252"/>
      <c r="Q194" s="252"/>
      <c r="R194" s="252"/>
    </row>
    <row r="195" spans="1:18" x14ac:dyDescent="0.2">
      <c r="A195" s="252"/>
      <c r="B195" s="252"/>
      <c r="C195" s="252"/>
      <c r="D195" s="252"/>
      <c r="E195" s="252"/>
      <c r="F195" s="252"/>
      <c r="G195" s="252"/>
      <c r="H195" s="252"/>
      <c r="I195" s="252"/>
      <c r="J195" s="252"/>
      <c r="K195" s="252"/>
      <c r="L195" s="252"/>
      <c r="M195" s="252"/>
      <c r="N195" s="252"/>
      <c r="O195" s="252"/>
      <c r="P195" s="252"/>
      <c r="Q195" s="252"/>
      <c r="R195" s="252"/>
    </row>
    <row r="196" spans="1:18" x14ac:dyDescent="0.2">
      <c r="A196" s="252"/>
      <c r="B196" s="252"/>
      <c r="C196" s="252"/>
      <c r="D196" s="252"/>
      <c r="E196" s="252"/>
      <c r="F196" s="252"/>
      <c r="G196" s="252"/>
      <c r="H196" s="252"/>
      <c r="I196" s="252"/>
      <c r="J196" s="252"/>
      <c r="K196" s="252"/>
      <c r="L196" s="252"/>
      <c r="M196" s="252"/>
      <c r="N196" s="252"/>
      <c r="O196" s="252"/>
      <c r="P196" s="252"/>
      <c r="Q196" s="252"/>
      <c r="R196" s="252"/>
    </row>
    <row r="197" spans="1:18" x14ac:dyDescent="0.2">
      <c r="A197" s="252"/>
      <c r="B197" s="252"/>
      <c r="C197" s="252"/>
      <c r="D197" s="252"/>
      <c r="E197" s="252"/>
      <c r="F197" s="252"/>
      <c r="G197" s="252"/>
      <c r="H197" s="252"/>
      <c r="I197" s="252"/>
      <c r="J197" s="252"/>
      <c r="K197" s="252"/>
      <c r="L197" s="252"/>
      <c r="M197" s="252"/>
      <c r="N197" s="252"/>
      <c r="O197" s="252"/>
      <c r="P197" s="252"/>
      <c r="Q197" s="252"/>
      <c r="R197" s="252"/>
    </row>
    <row r="198" spans="1:18" x14ac:dyDescent="0.2">
      <c r="A198" s="252"/>
      <c r="B198" s="252"/>
      <c r="C198" s="252"/>
      <c r="D198" s="252"/>
      <c r="E198" s="252"/>
      <c r="F198" s="252"/>
      <c r="G198" s="252"/>
      <c r="H198" s="252"/>
      <c r="I198" s="252"/>
      <c r="J198" s="252"/>
      <c r="K198" s="252"/>
      <c r="L198" s="252"/>
      <c r="M198" s="252"/>
      <c r="N198" s="252"/>
      <c r="O198" s="252"/>
      <c r="P198" s="252"/>
      <c r="Q198" s="252"/>
      <c r="R198" s="252"/>
    </row>
    <row r="199" spans="1:18" x14ac:dyDescent="0.2">
      <c r="A199" s="252"/>
      <c r="B199" s="252"/>
      <c r="C199" s="252"/>
      <c r="D199" s="252"/>
      <c r="E199" s="252"/>
      <c r="F199" s="252"/>
      <c r="G199" s="252"/>
      <c r="H199" s="252"/>
      <c r="I199" s="252"/>
      <c r="J199" s="252"/>
      <c r="K199" s="252"/>
      <c r="L199" s="252"/>
      <c r="M199" s="252"/>
      <c r="N199" s="252"/>
      <c r="O199" s="252"/>
      <c r="P199" s="252"/>
      <c r="Q199" s="252"/>
      <c r="R199" s="252"/>
    </row>
    <row r="200" spans="1:18" x14ac:dyDescent="0.2">
      <c r="A200" s="252"/>
      <c r="B200" s="252"/>
      <c r="C200" s="252"/>
      <c r="D200" s="252"/>
      <c r="E200" s="252"/>
      <c r="F200" s="252"/>
      <c r="G200" s="252"/>
      <c r="H200" s="252"/>
      <c r="I200" s="252"/>
      <c r="J200" s="252"/>
      <c r="K200" s="252"/>
      <c r="L200" s="252"/>
      <c r="M200" s="252"/>
      <c r="N200" s="252"/>
      <c r="O200" s="252"/>
      <c r="P200" s="252"/>
      <c r="Q200" s="252"/>
      <c r="R200" s="252"/>
    </row>
    <row r="201" spans="1:18" x14ac:dyDescent="0.2">
      <c r="A201" s="252"/>
      <c r="B201" s="252"/>
      <c r="C201" s="252"/>
      <c r="D201" s="252"/>
      <c r="E201" s="252"/>
      <c r="F201" s="252"/>
      <c r="G201" s="252"/>
      <c r="H201" s="252"/>
      <c r="I201" s="252"/>
      <c r="J201" s="252"/>
      <c r="K201" s="252"/>
      <c r="L201" s="252"/>
      <c r="M201" s="252"/>
      <c r="N201" s="252"/>
      <c r="O201" s="252"/>
      <c r="P201" s="252"/>
      <c r="Q201" s="252"/>
      <c r="R201" s="252"/>
    </row>
    <row r="202" spans="1:18" x14ac:dyDescent="0.2">
      <c r="A202" s="252"/>
      <c r="B202" s="252"/>
      <c r="C202" s="252"/>
      <c r="D202" s="252"/>
      <c r="E202" s="252"/>
      <c r="F202" s="252"/>
      <c r="G202" s="252"/>
      <c r="H202" s="252"/>
      <c r="I202" s="252"/>
      <c r="J202" s="252"/>
      <c r="K202" s="252"/>
      <c r="L202" s="252"/>
      <c r="M202" s="252"/>
      <c r="N202" s="252"/>
      <c r="O202" s="252"/>
      <c r="P202" s="252"/>
      <c r="Q202" s="252"/>
      <c r="R202" s="252"/>
    </row>
    <row r="203" spans="1:18" x14ac:dyDescent="0.2">
      <c r="A203" s="252"/>
      <c r="B203" s="252"/>
      <c r="C203" s="252"/>
      <c r="D203" s="252"/>
      <c r="E203" s="252"/>
      <c r="F203" s="252"/>
      <c r="G203" s="252"/>
      <c r="H203" s="252"/>
      <c r="I203" s="252"/>
      <c r="J203" s="252"/>
      <c r="K203" s="252"/>
      <c r="L203" s="252"/>
      <c r="M203" s="252"/>
      <c r="N203" s="252"/>
      <c r="O203" s="252"/>
      <c r="P203" s="252"/>
      <c r="Q203" s="252"/>
      <c r="R203" s="252"/>
    </row>
    <row r="204" spans="1:18" x14ac:dyDescent="0.2">
      <c r="A204" s="252"/>
      <c r="B204" s="252"/>
      <c r="C204" s="252"/>
      <c r="D204" s="252"/>
      <c r="E204" s="252"/>
      <c r="F204" s="252"/>
      <c r="G204" s="252"/>
      <c r="H204" s="252"/>
      <c r="I204" s="252"/>
      <c r="J204" s="252"/>
      <c r="K204" s="252"/>
      <c r="L204" s="252"/>
      <c r="M204" s="252"/>
      <c r="N204" s="252"/>
      <c r="O204" s="252"/>
      <c r="P204" s="252"/>
      <c r="Q204" s="252"/>
      <c r="R204" s="252"/>
    </row>
    <row r="205" spans="1:18" x14ac:dyDescent="0.2">
      <c r="A205" s="252"/>
      <c r="B205" s="252"/>
      <c r="C205" s="252"/>
      <c r="D205" s="252"/>
      <c r="E205" s="252"/>
      <c r="F205" s="252"/>
      <c r="G205" s="252"/>
      <c r="H205" s="252"/>
      <c r="I205" s="252"/>
      <c r="J205" s="252"/>
      <c r="K205" s="252"/>
      <c r="L205" s="252"/>
      <c r="M205" s="252"/>
      <c r="N205" s="252"/>
      <c r="O205" s="252"/>
      <c r="P205" s="252"/>
      <c r="Q205" s="252"/>
      <c r="R205" s="252"/>
    </row>
    <row r="206" spans="1:18" x14ac:dyDescent="0.2">
      <c r="A206" s="252"/>
      <c r="B206" s="252"/>
      <c r="C206" s="252"/>
      <c r="D206" s="252"/>
      <c r="E206" s="252"/>
      <c r="F206" s="252"/>
      <c r="G206" s="252"/>
      <c r="H206" s="252"/>
      <c r="I206" s="252"/>
      <c r="J206" s="252"/>
      <c r="K206" s="252"/>
      <c r="L206" s="252"/>
      <c r="M206" s="252"/>
      <c r="N206" s="252"/>
      <c r="O206" s="252"/>
      <c r="P206" s="252"/>
      <c r="Q206" s="252"/>
      <c r="R206" s="252"/>
    </row>
    <row r="207" spans="1:18" x14ac:dyDescent="0.2">
      <c r="A207" s="252"/>
      <c r="B207" s="252"/>
      <c r="C207" s="252"/>
      <c r="D207" s="252"/>
      <c r="E207" s="252"/>
      <c r="F207" s="252"/>
      <c r="G207" s="252"/>
      <c r="H207" s="252"/>
      <c r="I207" s="252"/>
      <c r="J207" s="252"/>
      <c r="K207" s="252"/>
      <c r="L207" s="252"/>
      <c r="M207" s="252"/>
      <c r="N207" s="252"/>
      <c r="O207" s="252"/>
      <c r="P207" s="252"/>
      <c r="Q207" s="252"/>
      <c r="R207" s="252"/>
    </row>
    <row r="208" spans="1:18" x14ac:dyDescent="0.2">
      <c r="A208" s="252"/>
      <c r="B208" s="252"/>
      <c r="C208" s="252"/>
      <c r="D208" s="252"/>
      <c r="E208" s="252"/>
      <c r="F208" s="252"/>
      <c r="G208" s="252"/>
      <c r="H208" s="252"/>
      <c r="I208" s="252"/>
      <c r="J208" s="252"/>
      <c r="K208" s="252"/>
      <c r="L208" s="252"/>
      <c r="M208" s="252"/>
      <c r="N208" s="252"/>
      <c r="O208" s="252"/>
      <c r="P208" s="252"/>
      <c r="Q208" s="252"/>
      <c r="R208" s="252"/>
    </row>
    <row r="209" spans="1:18" x14ac:dyDescent="0.2">
      <c r="A209" s="252"/>
      <c r="B209" s="252"/>
      <c r="C209" s="252"/>
      <c r="D209" s="252"/>
      <c r="E209" s="252"/>
      <c r="F209" s="252"/>
      <c r="G209" s="252"/>
      <c r="H209" s="252"/>
      <c r="I209" s="252"/>
      <c r="J209" s="252"/>
      <c r="K209" s="252"/>
      <c r="L209" s="252"/>
      <c r="M209" s="252"/>
      <c r="N209" s="252"/>
      <c r="O209" s="252"/>
      <c r="P209" s="252"/>
      <c r="Q209" s="252"/>
      <c r="R209" s="252"/>
    </row>
    <row r="210" spans="1:18" x14ac:dyDescent="0.2">
      <c r="A210" s="252"/>
      <c r="B210" s="252"/>
      <c r="C210" s="252"/>
      <c r="D210" s="252"/>
      <c r="E210" s="252"/>
      <c r="F210" s="252"/>
      <c r="G210" s="252"/>
      <c r="H210" s="252"/>
      <c r="I210" s="252"/>
      <c r="J210" s="252"/>
      <c r="K210" s="252"/>
      <c r="L210" s="252"/>
      <c r="M210" s="252"/>
      <c r="N210" s="252"/>
      <c r="O210" s="252"/>
      <c r="P210" s="252"/>
      <c r="Q210" s="252"/>
      <c r="R210" s="252"/>
    </row>
    <row r="211" spans="1:18" x14ac:dyDescent="0.2">
      <c r="A211" s="252"/>
      <c r="B211" s="252"/>
      <c r="C211" s="252"/>
      <c r="D211" s="252"/>
      <c r="E211" s="252"/>
      <c r="F211" s="252"/>
      <c r="G211" s="252"/>
      <c r="H211" s="252"/>
      <c r="I211" s="252"/>
      <c r="J211" s="252"/>
      <c r="K211" s="252"/>
      <c r="L211" s="252"/>
      <c r="M211" s="252"/>
      <c r="N211" s="252"/>
      <c r="O211" s="252"/>
      <c r="P211" s="252"/>
      <c r="Q211" s="252"/>
      <c r="R211" s="252"/>
    </row>
    <row r="212" spans="1:18" x14ac:dyDescent="0.2">
      <c r="A212" s="252"/>
      <c r="B212" s="252"/>
      <c r="C212" s="252"/>
      <c r="D212" s="252"/>
      <c r="E212" s="252"/>
      <c r="F212" s="252"/>
      <c r="G212" s="252"/>
      <c r="H212" s="252"/>
      <c r="I212" s="252"/>
      <c r="J212" s="252"/>
      <c r="K212" s="252"/>
      <c r="L212" s="252"/>
      <c r="M212" s="252"/>
      <c r="N212" s="252"/>
      <c r="O212" s="252"/>
      <c r="P212" s="252"/>
      <c r="Q212" s="252"/>
      <c r="R212" s="252"/>
    </row>
    <row r="213" spans="1:18" x14ac:dyDescent="0.2">
      <c r="A213" s="252"/>
      <c r="B213" s="252"/>
      <c r="C213" s="252"/>
      <c r="D213" s="252"/>
      <c r="E213" s="252"/>
      <c r="F213" s="252"/>
      <c r="G213" s="252"/>
      <c r="H213" s="252"/>
      <c r="I213" s="252"/>
      <c r="J213" s="252"/>
      <c r="K213" s="252"/>
      <c r="L213" s="252"/>
      <c r="M213" s="252"/>
      <c r="N213" s="252"/>
      <c r="O213" s="252"/>
      <c r="P213" s="252"/>
      <c r="Q213" s="252"/>
      <c r="R213" s="252"/>
    </row>
    <row r="214" spans="1:18" x14ac:dyDescent="0.2">
      <c r="A214" s="252"/>
      <c r="B214" s="252"/>
      <c r="C214" s="252"/>
      <c r="D214" s="252"/>
      <c r="E214" s="252"/>
      <c r="F214" s="252"/>
      <c r="G214" s="252"/>
      <c r="H214" s="252"/>
      <c r="I214" s="252"/>
      <c r="J214" s="252"/>
      <c r="K214" s="252"/>
      <c r="L214" s="252"/>
      <c r="M214" s="252"/>
      <c r="N214" s="252"/>
      <c r="O214" s="252"/>
      <c r="P214" s="252"/>
      <c r="Q214" s="252"/>
      <c r="R214" s="252"/>
    </row>
    <row r="215" spans="1:18" x14ac:dyDescent="0.2">
      <c r="A215" s="252"/>
      <c r="B215" s="252"/>
      <c r="C215" s="252"/>
      <c r="D215" s="252"/>
      <c r="E215" s="252"/>
      <c r="F215" s="252"/>
      <c r="G215" s="252"/>
      <c r="H215" s="252"/>
      <c r="I215" s="252"/>
      <c r="J215" s="252"/>
      <c r="K215" s="252"/>
      <c r="L215" s="252"/>
      <c r="M215" s="252"/>
      <c r="N215" s="252"/>
      <c r="O215" s="252"/>
      <c r="P215" s="252"/>
      <c r="Q215" s="252"/>
      <c r="R215" s="252"/>
    </row>
    <row r="216" spans="1:18" x14ac:dyDescent="0.2">
      <c r="A216" s="252"/>
      <c r="B216" s="252"/>
      <c r="C216" s="252"/>
      <c r="D216" s="252"/>
      <c r="E216" s="252"/>
      <c r="F216" s="252"/>
      <c r="G216" s="252"/>
      <c r="H216" s="252"/>
      <c r="I216" s="252"/>
      <c r="J216" s="252"/>
      <c r="K216" s="252"/>
      <c r="L216" s="252"/>
      <c r="M216" s="252"/>
      <c r="N216" s="252"/>
      <c r="O216" s="252"/>
      <c r="P216" s="252"/>
      <c r="Q216" s="252"/>
      <c r="R216" s="252"/>
    </row>
    <row r="217" spans="1:18" x14ac:dyDescent="0.2">
      <c r="A217" s="252"/>
      <c r="B217" s="252"/>
      <c r="C217" s="252"/>
      <c r="D217" s="252"/>
      <c r="E217" s="252"/>
      <c r="F217" s="252"/>
      <c r="G217" s="252"/>
      <c r="H217" s="252"/>
      <c r="I217" s="252"/>
      <c r="J217" s="252"/>
      <c r="K217" s="252"/>
      <c r="L217" s="252"/>
      <c r="M217" s="252"/>
      <c r="N217" s="252"/>
      <c r="O217" s="252"/>
      <c r="P217" s="252"/>
      <c r="Q217" s="252"/>
      <c r="R217" s="252"/>
    </row>
    <row r="218" spans="1:18" x14ac:dyDescent="0.2">
      <c r="A218" s="252"/>
      <c r="B218" s="252"/>
      <c r="C218" s="252"/>
      <c r="D218" s="252"/>
      <c r="E218" s="252"/>
      <c r="F218" s="252"/>
      <c r="G218" s="252"/>
      <c r="H218" s="252"/>
      <c r="I218" s="252"/>
      <c r="J218" s="252"/>
      <c r="K218" s="252"/>
      <c r="L218" s="252"/>
      <c r="M218" s="252"/>
      <c r="N218" s="252"/>
      <c r="O218" s="252"/>
      <c r="P218" s="252"/>
      <c r="Q218" s="252"/>
      <c r="R218" s="252"/>
    </row>
    <row r="219" spans="1:18" x14ac:dyDescent="0.2">
      <c r="A219" s="252"/>
      <c r="B219" s="252"/>
      <c r="C219" s="252"/>
      <c r="D219" s="252"/>
      <c r="E219" s="252"/>
      <c r="F219" s="252"/>
      <c r="G219" s="252"/>
      <c r="H219" s="252"/>
      <c r="I219" s="252"/>
      <c r="J219" s="252"/>
      <c r="K219" s="252"/>
      <c r="L219" s="252"/>
      <c r="M219" s="252"/>
      <c r="N219" s="252"/>
      <c r="O219" s="252"/>
      <c r="P219" s="252"/>
      <c r="Q219" s="252"/>
      <c r="R219" s="252"/>
    </row>
    <row r="220" spans="1:18" x14ac:dyDescent="0.2">
      <c r="A220" s="252"/>
      <c r="B220" s="252"/>
      <c r="C220" s="252"/>
      <c r="D220" s="252"/>
      <c r="E220" s="252"/>
      <c r="F220" s="252"/>
      <c r="G220" s="252"/>
      <c r="H220" s="252"/>
      <c r="I220" s="252"/>
      <c r="J220" s="252"/>
      <c r="K220" s="252"/>
      <c r="L220" s="252"/>
      <c r="M220" s="252"/>
      <c r="N220" s="252"/>
      <c r="O220" s="252"/>
      <c r="P220" s="252"/>
      <c r="Q220" s="252"/>
      <c r="R220" s="252"/>
    </row>
    <row r="221" spans="1:18" x14ac:dyDescent="0.2">
      <c r="A221" s="252"/>
      <c r="B221" s="252"/>
      <c r="C221" s="252"/>
      <c r="D221" s="252"/>
      <c r="E221" s="252"/>
      <c r="F221" s="252"/>
      <c r="G221" s="252"/>
      <c r="H221" s="252"/>
      <c r="I221" s="252"/>
      <c r="J221" s="252"/>
      <c r="K221" s="252"/>
      <c r="L221" s="252"/>
      <c r="M221" s="252"/>
      <c r="N221" s="252"/>
      <c r="O221" s="252"/>
      <c r="P221" s="252"/>
      <c r="Q221" s="252"/>
      <c r="R221" s="252"/>
    </row>
    <row r="222" spans="1:18" x14ac:dyDescent="0.2">
      <c r="A222" s="252"/>
      <c r="B222" s="252"/>
      <c r="C222" s="252"/>
      <c r="D222" s="252"/>
      <c r="E222" s="252"/>
      <c r="F222" s="252"/>
      <c r="G222" s="252"/>
      <c r="H222" s="252"/>
      <c r="I222" s="252"/>
      <c r="J222" s="252"/>
      <c r="K222" s="252"/>
      <c r="L222" s="252"/>
      <c r="M222" s="252"/>
      <c r="N222" s="252"/>
      <c r="O222" s="252"/>
      <c r="P222" s="252"/>
      <c r="Q222" s="252"/>
      <c r="R222" s="252"/>
    </row>
    <row r="223" spans="1:18" x14ac:dyDescent="0.2">
      <c r="A223" s="252"/>
      <c r="B223" s="252"/>
      <c r="C223" s="252"/>
      <c r="D223" s="252"/>
      <c r="E223" s="252"/>
      <c r="F223" s="252"/>
      <c r="G223" s="252"/>
      <c r="H223" s="252"/>
      <c r="I223" s="252"/>
      <c r="J223" s="252"/>
      <c r="K223" s="252"/>
      <c r="L223" s="252"/>
      <c r="M223" s="252"/>
      <c r="N223" s="252"/>
      <c r="O223" s="252"/>
      <c r="P223" s="252"/>
      <c r="Q223" s="252"/>
      <c r="R223" s="252"/>
    </row>
    <row r="224" spans="1:18" x14ac:dyDescent="0.2">
      <c r="A224" s="252"/>
      <c r="B224" s="252"/>
      <c r="C224" s="252"/>
      <c r="D224" s="252"/>
      <c r="E224" s="252"/>
      <c r="F224" s="252"/>
      <c r="G224" s="252"/>
      <c r="H224" s="252"/>
      <c r="I224" s="252"/>
      <c r="J224" s="252"/>
      <c r="K224" s="252"/>
      <c r="L224" s="252"/>
      <c r="M224" s="252"/>
      <c r="N224" s="252"/>
      <c r="O224" s="252"/>
      <c r="P224" s="252"/>
      <c r="Q224" s="252"/>
      <c r="R224" s="252"/>
    </row>
    <row r="225" spans="1:18" x14ac:dyDescent="0.2">
      <c r="A225" s="252"/>
      <c r="B225" s="252"/>
      <c r="C225" s="252"/>
      <c r="D225" s="252"/>
      <c r="E225" s="252"/>
      <c r="F225" s="252"/>
      <c r="G225" s="252"/>
      <c r="H225" s="252"/>
      <c r="I225" s="252"/>
      <c r="J225" s="252"/>
      <c r="K225" s="252"/>
      <c r="L225" s="252"/>
      <c r="M225" s="252"/>
      <c r="N225" s="252"/>
      <c r="O225" s="252"/>
      <c r="P225" s="252"/>
      <c r="Q225" s="252"/>
      <c r="R225" s="252"/>
    </row>
    <row r="226" spans="1:18" x14ac:dyDescent="0.2">
      <c r="A226" s="252"/>
      <c r="B226" s="252"/>
      <c r="C226" s="252"/>
      <c r="D226" s="252"/>
      <c r="E226" s="252"/>
      <c r="F226" s="252"/>
      <c r="G226" s="252"/>
      <c r="H226" s="252"/>
      <c r="I226" s="252"/>
      <c r="J226" s="252"/>
      <c r="K226" s="252"/>
      <c r="L226" s="252"/>
      <c r="M226" s="252"/>
      <c r="N226" s="252"/>
      <c r="O226" s="252"/>
      <c r="P226" s="252"/>
      <c r="Q226" s="252"/>
      <c r="R226" s="252"/>
    </row>
    <row r="227" spans="1:18" x14ac:dyDescent="0.2">
      <c r="A227" s="252"/>
      <c r="B227" s="252"/>
      <c r="C227" s="252"/>
      <c r="D227" s="252"/>
      <c r="E227" s="252"/>
      <c r="F227" s="252"/>
      <c r="G227" s="252"/>
      <c r="H227" s="252"/>
      <c r="I227" s="252"/>
      <c r="J227" s="252"/>
      <c r="K227" s="252"/>
      <c r="L227" s="252"/>
      <c r="M227" s="252"/>
      <c r="N227" s="252"/>
      <c r="O227" s="252"/>
      <c r="P227" s="252"/>
      <c r="Q227" s="252"/>
      <c r="R227" s="252"/>
    </row>
    <row r="228" spans="1:18" x14ac:dyDescent="0.2">
      <c r="A228" s="252"/>
      <c r="B228" s="252"/>
      <c r="C228" s="252"/>
      <c r="D228" s="252"/>
      <c r="E228" s="252"/>
      <c r="F228" s="252"/>
      <c r="G228" s="252"/>
      <c r="H228" s="252"/>
      <c r="I228" s="252"/>
      <c r="J228" s="252"/>
      <c r="K228" s="252"/>
      <c r="L228" s="252"/>
      <c r="M228" s="252"/>
      <c r="N228" s="252"/>
      <c r="O228" s="252"/>
      <c r="P228" s="252"/>
      <c r="Q228" s="252"/>
      <c r="R228" s="252"/>
    </row>
    <row r="229" spans="1:18" x14ac:dyDescent="0.2">
      <c r="A229" s="252"/>
      <c r="B229" s="252"/>
      <c r="C229" s="252"/>
      <c r="D229" s="252"/>
      <c r="E229" s="252"/>
      <c r="F229" s="252"/>
      <c r="G229" s="252"/>
      <c r="H229" s="252"/>
      <c r="I229" s="252"/>
      <c r="J229" s="252"/>
      <c r="K229" s="252"/>
      <c r="L229" s="252"/>
      <c r="M229" s="252"/>
      <c r="N229" s="252"/>
      <c r="O229" s="252"/>
      <c r="P229" s="252"/>
      <c r="Q229" s="252"/>
      <c r="R229" s="252"/>
    </row>
    <row r="230" spans="1:18" x14ac:dyDescent="0.2">
      <c r="A230" s="252"/>
      <c r="B230" s="252"/>
      <c r="C230" s="252"/>
      <c r="D230" s="252"/>
      <c r="E230" s="252"/>
      <c r="F230" s="252"/>
      <c r="G230" s="252"/>
      <c r="H230" s="252"/>
      <c r="I230" s="252"/>
      <c r="J230" s="252"/>
      <c r="K230" s="252"/>
      <c r="L230" s="252"/>
      <c r="M230" s="252"/>
      <c r="N230" s="252"/>
      <c r="O230" s="252"/>
      <c r="P230" s="252"/>
      <c r="Q230" s="252"/>
      <c r="R230" s="252"/>
    </row>
    <row r="231" spans="1:18" x14ac:dyDescent="0.2">
      <c r="A231" s="252"/>
      <c r="B231" s="252"/>
      <c r="C231" s="252"/>
      <c r="D231" s="252"/>
      <c r="E231" s="252"/>
      <c r="F231" s="252"/>
      <c r="G231" s="252"/>
      <c r="H231" s="252"/>
      <c r="I231" s="252"/>
      <c r="J231" s="252"/>
      <c r="K231" s="252"/>
      <c r="L231" s="252"/>
      <c r="M231" s="252"/>
      <c r="N231" s="252"/>
      <c r="O231" s="252"/>
      <c r="P231" s="252"/>
      <c r="Q231" s="252"/>
      <c r="R231" s="252"/>
    </row>
    <row r="232" spans="1:18" x14ac:dyDescent="0.2">
      <c r="A232" s="252"/>
      <c r="B232" s="252"/>
      <c r="C232" s="252"/>
      <c r="D232" s="252"/>
      <c r="E232" s="252"/>
      <c r="F232" s="252"/>
      <c r="G232" s="252"/>
      <c r="H232" s="252"/>
      <c r="I232" s="252"/>
      <c r="J232" s="252"/>
      <c r="K232" s="252"/>
      <c r="L232" s="252"/>
      <c r="M232" s="252"/>
      <c r="N232" s="252"/>
      <c r="O232" s="252"/>
      <c r="P232" s="252"/>
      <c r="Q232" s="252"/>
      <c r="R232" s="252"/>
    </row>
    <row r="233" spans="1:18" x14ac:dyDescent="0.2">
      <c r="A233" s="252"/>
      <c r="B233" s="252"/>
      <c r="C233" s="252"/>
      <c r="D233" s="252"/>
      <c r="E233" s="252"/>
      <c r="F233" s="252"/>
      <c r="G233" s="252"/>
      <c r="H233" s="252"/>
      <c r="I233" s="252"/>
      <c r="J233" s="252"/>
      <c r="K233" s="252"/>
      <c r="L233" s="252"/>
      <c r="M233" s="252"/>
      <c r="N233" s="252"/>
      <c r="O233" s="252"/>
      <c r="P233" s="252"/>
      <c r="Q233" s="252"/>
      <c r="R233" s="252"/>
    </row>
    <row r="234" spans="1:18" x14ac:dyDescent="0.2">
      <c r="A234" s="252"/>
      <c r="B234" s="252"/>
      <c r="C234" s="252"/>
      <c r="D234" s="252"/>
      <c r="E234" s="252"/>
      <c r="F234" s="252"/>
      <c r="G234" s="252"/>
      <c r="H234" s="252"/>
      <c r="I234" s="252"/>
      <c r="J234" s="252"/>
      <c r="K234" s="252"/>
      <c r="L234" s="252"/>
      <c r="M234" s="252"/>
      <c r="N234" s="252"/>
      <c r="O234" s="252"/>
      <c r="P234" s="252"/>
      <c r="Q234" s="252"/>
      <c r="R234" s="252"/>
    </row>
    <row r="235" spans="1:18" x14ac:dyDescent="0.2">
      <c r="A235" s="252"/>
      <c r="B235" s="252"/>
      <c r="C235" s="252"/>
      <c r="D235" s="252"/>
      <c r="E235" s="252"/>
      <c r="F235" s="252"/>
      <c r="G235" s="252"/>
      <c r="H235" s="252"/>
      <c r="I235" s="252"/>
      <c r="J235" s="252"/>
      <c r="K235" s="252"/>
      <c r="L235" s="252"/>
      <c r="M235" s="252"/>
      <c r="N235" s="252"/>
      <c r="O235" s="252"/>
      <c r="P235" s="252"/>
      <c r="Q235" s="252"/>
      <c r="R235" s="252"/>
    </row>
    <row r="236" spans="1:18" x14ac:dyDescent="0.2">
      <c r="A236" s="252"/>
      <c r="B236" s="252"/>
      <c r="C236" s="252"/>
      <c r="D236" s="252"/>
      <c r="E236" s="252"/>
      <c r="F236" s="252"/>
      <c r="G236" s="252"/>
      <c r="H236" s="252"/>
      <c r="I236" s="252"/>
      <c r="J236" s="252"/>
      <c r="K236" s="252"/>
      <c r="L236" s="252"/>
      <c r="M236" s="252"/>
      <c r="N236" s="252"/>
      <c r="O236" s="252"/>
      <c r="P236" s="252"/>
      <c r="Q236" s="252"/>
      <c r="R236" s="252"/>
    </row>
    <row r="237" spans="1:18" x14ac:dyDescent="0.2">
      <c r="A237" s="252"/>
      <c r="B237" s="252"/>
      <c r="C237" s="252"/>
      <c r="D237" s="252"/>
      <c r="E237" s="252"/>
      <c r="F237" s="252"/>
      <c r="G237" s="252"/>
      <c r="H237" s="252"/>
      <c r="I237" s="252"/>
      <c r="J237" s="252"/>
      <c r="K237" s="252"/>
      <c r="L237" s="252"/>
      <c r="M237" s="252"/>
      <c r="N237" s="252"/>
      <c r="O237" s="252"/>
      <c r="P237" s="252"/>
      <c r="Q237" s="252"/>
      <c r="R237" s="252"/>
    </row>
    <row r="238" spans="1:18" x14ac:dyDescent="0.2">
      <c r="A238" s="252"/>
      <c r="B238" s="252"/>
      <c r="C238" s="252"/>
      <c r="D238" s="252"/>
      <c r="E238" s="252"/>
      <c r="F238" s="252"/>
      <c r="G238" s="252"/>
      <c r="H238" s="252"/>
      <c r="I238" s="252"/>
      <c r="J238" s="252"/>
      <c r="K238" s="252"/>
      <c r="L238" s="252"/>
      <c r="M238" s="252"/>
      <c r="N238" s="252"/>
      <c r="O238" s="252"/>
      <c r="P238" s="252"/>
      <c r="Q238" s="252"/>
      <c r="R238" s="252"/>
    </row>
    <row r="239" spans="1:18" x14ac:dyDescent="0.2">
      <c r="A239" s="252"/>
      <c r="B239" s="252"/>
      <c r="C239" s="252"/>
      <c r="D239" s="252"/>
      <c r="E239" s="252"/>
      <c r="F239" s="252"/>
      <c r="G239" s="252"/>
      <c r="H239" s="252"/>
      <c r="I239" s="252"/>
      <c r="J239" s="252"/>
      <c r="K239" s="252"/>
      <c r="L239" s="252"/>
      <c r="M239" s="252"/>
      <c r="N239" s="252"/>
      <c r="O239" s="252"/>
      <c r="P239" s="252"/>
      <c r="Q239" s="252"/>
      <c r="R239" s="252"/>
    </row>
    <row r="240" spans="1:18" x14ac:dyDescent="0.2">
      <c r="A240" s="252"/>
      <c r="B240" s="252"/>
      <c r="C240" s="252"/>
      <c r="D240" s="252"/>
      <c r="E240" s="252"/>
      <c r="F240" s="252"/>
      <c r="G240" s="252"/>
      <c r="H240" s="252"/>
      <c r="I240" s="252"/>
      <c r="J240" s="252"/>
      <c r="K240" s="252"/>
      <c r="L240" s="252"/>
      <c r="M240" s="252"/>
      <c r="N240" s="252"/>
      <c r="O240" s="252"/>
      <c r="P240" s="252"/>
      <c r="Q240" s="252"/>
      <c r="R240" s="252"/>
    </row>
    <row r="241" spans="1:18" x14ac:dyDescent="0.2">
      <c r="A241" s="252"/>
      <c r="B241" s="252"/>
      <c r="C241" s="252"/>
      <c r="D241" s="252"/>
      <c r="E241" s="252"/>
      <c r="F241" s="252"/>
      <c r="G241" s="252"/>
      <c r="H241" s="252"/>
      <c r="I241" s="252"/>
      <c r="J241" s="252"/>
      <c r="K241" s="252"/>
      <c r="L241" s="252"/>
      <c r="M241" s="252"/>
      <c r="N241" s="252"/>
      <c r="O241" s="252"/>
      <c r="P241" s="252"/>
      <c r="Q241" s="252"/>
      <c r="R241" s="252"/>
    </row>
    <row r="242" spans="1:18" x14ac:dyDescent="0.2">
      <c r="A242" s="252"/>
      <c r="B242" s="252"/>
      <c r="C242" s="252"/>
      <c r="D242" s="252"/>
      <c r="E242" s="252"/>
      <c r="F242" s="252"/>
      <c r="G242" s="252"/>
      <c r="H242" s="252"/>
      <c r="I242" s="252"/>
      <c r="J242" s="252"/>
      <c r="K242" s="252"/>
      <c r="L242" s="252"/>
      <c r="M242" s="252"/>
      <c r="N242" s="252"/>
      <c r="O242" s="252"/>
      <c r="P242" s="252"/>
      <c r="Q242" s="252"/>
      <c r="R242" s="252"/>
    </row>
    <row r="243" spans="1:18" x14ac:dyDescent="0.2">
      <c r="A243" s="252"/>
      <c r="B243" s="252"/>
      <c r="C243" s="252"/>
      <c r="D243" s="252"/>
      <c r="E243" s="252"/>
      <c r="F243" s="252"/>
      <c r="G243" s="252"/>
      <c r="H243" s="252"/>
      <c r="I243" s="252"/>
      <c r="J243" s="252"/>
      <c r="K243" s="252"/>
      <c r="L243" s="252"/>
      <c r="M243" s="252"/>
      <c r="N243" s="252"/>
      <c r="O243" s="252"/>
      <c r="P243" s="252"/>
      <c r="Q243" s="252"/>
      <c r="R243" s="252"/>
    </row>
    <row r="244" spans="1:18" x14ac:dyDescent="0.2">
      <c r="A244" s="252"/>
      <c r="B244" s="252"/>
      <c r="C244" s="252"/>
      <c r="D244" s="252"/>
      <c r="E244" s="252"/>
      <c r="F244" s="252"/>
      <c r="G244" s="252"/>
      <c r="H244" s="252"/>
      <c r="I244" s="252"/>
      <c r="J244" s="252"/>
      <c r="K244" s="252"/>
      <c r="L244" s="252"/>
      <c r="M244" s="252"/>
      <c r="N244" s="252"/>
      <c r="O244" s="252"/>
      <c r="P244" s="252"/>
      <c r="Q244" s="252"/>
      <c r="R244" s="252"/>
    </row>
    <row r="245" spans="1:18" x14ac:dyDescent="0.2">
      <c r="A245" s="252"/>
      <c r="B245" s="252"/>
      <c r="C245" s="252"/>
      <c r="D245" s="252"/>
      <c r="E245" s="252"/>
      <c r="F245" s="252"/>
      <c r="G245" s="252"/>
      <c r="H245" s="252"/>
      <c r="I245" s="252"/>
      <c r="J245" s="252"/>
      <c r="K245" s="252"/>
      <c r="L245" s="252"/>
      <c r="M245" s="252"/>
      <c r="N245" s="252"/>
      <c r="O245" s="252"/>
      <c r="P245" s="252"/>
      <c r="Q245" s="252"/>
      <c r="R245" s="252"/>
    </row>
    <row r="246" spans="1:18" x14ac:dyDescent="0.2">
      <c r="A246" s="252"/>
      <c r="B246" s="252"/>
      <c r="C246" s="252"/>
      <c r="D246" s="252"/>
      <c r="E246" s="252"/>
      <c r="F246" s="252"/>
      <c r="G246" s="252"/>
      <c r="H246" s="252"/>
      <c r="I246" s="252"/>
      <c r="J246" s="252"/>
      <c r="K246" s="252"/>
      <c r="L246" s="252"/>
      <c r="M246" s="252"/>
      <c r="N246" s="252"/>
      <c r="O246" s="252"/>
      <c r="P246" s="252"/>
      <c r="Q246" s="252"/>
      <c r="R246" s="252"/>
    </row>
    <row r="247" spans="1:18" x14ac:dyDescent="0.2">
      <c r="A247" s="252"/>
      <c r="B247" s="252"/>
      <c r="C247" s="252"/>
      <c r="D247" s="252"/>
      <c r="E247" s="252"/>
      <c r="F247" s="252"/>
      <c r="G247" s="252"/>
      <c r="H247" s="252"/>
      <c r="I247" s="252"/>
      <c r="J247" s="252"/>
      <c r="K247" s="252"/>
      <c r="L247" s="252"/>
      <c r="M247" s="252"/>
      <c r="N247" s="252"/>
      <c r="O247" s="252"/>
      <c r="P247" s="252"/>
      <c r="Q247" s="252"/>
      <c r="R247" s="252"/>
    </row>
    <row r="248" spans="1:18" x14ac:dyDescent="0.2">
      <c r="A248" s="252"/>
      <c r="B248" s="252"/>
      <c r="C248" s="252"/>
      <c r="D248" s="252"/>
      <c r="E248" s="252"/>
      <c r="F248" s="252"/>
      <c r="G248" s="252"/>
      <c r="H248" s="252"/>
      <c r="I248" s="252"/>
      <c r="J248" s="252"/>
      <c r="K248" s="252"/>
      <c r="L248" s="252"/>
      <c r="M248" s="252"/>
      <c r="N248" s="252"/>
      <c r="O248" s="252"/>
      <c r="P248" s="252"/>
      <c r="Q248" s="252"/>
      <c r="R248" s="252"/>
    </row>
    <row r="249" spans="1:18" x14ac:dyDescent="0.2">
      <c r="A249" s="252"/>
      <c r="B249" s="252"/>
      <c r="C249" s="252"/>
      <c r="D249" s="252"/>
      <c r="E249" s="252"/>
      <c r="F249" s="252"/>
      <c r="G249" s="252"/>
      <c r="H249" s="252"/>
      <c r="I249" s="252"/>
      <c r="J249" s="252"/>
      <c r="K249" s="252"/>
      <c r="L249" s="252"/>
      <c r="M249" s="252"/>
      <c r="N249" s="252"/>
      <c r="O249" s="252"/>
      <c r="P249" s="252"/>
      <c r="Q249" s="252"/>
      <c r="R249" s="252"/>
    </row>
    <row r="250" spans="1:18" x14ac:dyDescent="0.2">
      <c r="A250" s="252"/>
      <c r="B250" s="252"/>
      <c r="C250" s="252"/>
      <c r="D250" s="252"/>
      <c r="E250" s="252"/>
      <c r="F250" s="252"/>
      <c r="G250" s="252"/>
      <c r="H250" s="252"/>
      <c r="I250" s="252"/>
      <c r="J250" s="252"/>
      <c r="K250" s="252"/>
      <c r="L250" s="252"/>
      <c r="M250" s="252"/>
      <c r="N250" s="252"/>
      <c r="O250" s="252"/>
      <c r="P250" s="252"/>
      <c r="Q250" s="252"/>
      <c r="R250" s="252"/>
    </row>
    <row r="251" spans="1:18" x14ac:dyDescent="0.2">
      <c r="A251" s="252"/>
      <c r="B251" s="252"/>
      <c r="C251" s="252"/>
      <c r="D251" s="252"/>
      <c r="E251" s="252"/>
      <c r="F251" s="252"/>
      <c r="G251" s="252"/>
      <c r="H251" s="252"/>
      <c r="I251" s="252"/>
      <c r="J251" s="252"/>
      <c r="K251" s="252"/>
      <c r="L251" s="252"/>
      <c r="M251" s="252"/>
      <c r="N251" s="252"/>
      <c r="O251" s="252"/>
      <c r="P251" s="252"/>
      <c r="Q251" s="252"/>
      <c r="R251" s="252"/>
    </row>
    <row r="252" spans="1:18" x14ac:dyDescent="0.2">
      <c r="A252" s="252"/>
      <c r="B252" s="252"/>
      <c r="C252" s="252"/>
      <c r="D252" s="252"/>
      <c r="E252" s="252"/>
      <c r="F252" s="252"/>
      <c r="G252" s="252"/>
      <c r="H252" s="252"/>
      <c r="I252" s="252"/>
      <c r="J252" s="252"/>
      <c r="K252" s="252"/>
      <c r="L252" s="252"/>
      <c r="M252" s="252"/>
      <c r="N252" s="252"/>
      <c r="O252" s="252"/>
      <c r="P252" s="252"/>
      <c r="Q252" s="252"/>
      <c r="R252" s="252"/>
    </row>
    <row r="253" spans="1:18" x14ac:dyDescent="0.2">
      <c r="A253" s="252"/>
      <c r="B253" s="252"/>
      <c r="C253" s="252"/>
      <c r="D253" s="252"/>
      <c r="E253" s="252"/>
      <c r="F253" s="252"/>
      <c r="G253" s="252"/>
      <c r="H253" s="252"/>
      <c r="I253" s="252"/>
      <c r="J253" s="252"/>
      <c r="K253" s="252"/>
      <c r="L253" s="252"/>
      <c r="M253" s="252"/>
      <c r="N253" s="252"/>
      <c r="O253" s="252"/>
      <c r="P253" s="252"/>
      <c r="Q253" s="252"/>
      <c r="R253" s="252"/>
    </row>
    <row r="254" spans="1:18" x14ac:dyDescent="0.2">
      <c r="A254" s="252"/>
      <c r="B254" s="252"/>
      <c r="C254" s="252"/>
      <c r="D254" s="252"/>
      <c r="E254" s="252"/>
      <c r="F254" s="252"/>
      <c r="G254" s="252"/>
      <c r="H254" s="252"/>
      <c r="I254" s="252"/>
      <c r="J254" s="252"/>
      <c r="K254" s="252"/>
      <c r="L254" s="252"/>
      <c r="M254" s="252"/>
      <c r="N254" s="252"/>
      <c r="O254" s="252"/>
      <c r="P254" s="252"/>
      <c r="Q254" s="252"/>
      <c r="R254" s="252"/>
    </row>
    <row r="255" spans="1:18" x14ac:dyDescent="0.2">
      <c r="A255" s="252"/>
      <c r="B255" s="252"/>
      <c r="C255" s="252"/>
      <c r="D255" s="252"/>
      <c r="E255" s="252"/>
      <c r="F255" s="252"/>
      <c r="G255" s="252"/>
      <c r="H255" s="252"/>
      <c r="I255" s="252"/>
      <c r="J255" s="252"/>
      <c r="K255" s="252"/>
      <c r="L255" s="252"/>
      <c r="M255" s="252"/>
      <c r="N255" s="252"/>
      <c r="O255" s="252"/>
      <c r="P255" s="252"/>
      <c r="Q255" s="252"/>
      <c r="R255" s="252"/>
    </row>
    <row r="256" spans="1:18" x14ac:dyDescent="0.2">
      <c r="A256" s="252"/>
      <c r="B256" s="252"/>
      <c r="C256" s="252"/>
      <c r="D256" s="252"/>
      <c r="E256" s="252"/>
      <c r="F256" s="252"/>
      <c r="G256" s="252"/>
      <c r="H256" s="252"/>
      <c r="I256" s="252"/>
      <c r="J256" s="252"/>
      <c r="K256" s="252"/>
      <c r="L256" s="252"/>
      <c r="M256" s="252"/>
      <c r="N256" s="252"/>
      <c r="O256" s="252"/>
      <c r="P256" s="252"/>
      <c r="Q256" s="252"/>
      <c r="R256" s="252"/>
    </row>
    <row r="257" spans="1:18" x14ac:dyDescent="0.2">
      <c r="A257" s="252"/>
      <c r="B257" s="252"/>
      <c r="C257" s="252"/>
      <c r="D257" s="252"/>
      <c r="E257" s="252"/>
      <c r="F257" s="252"/>
      <c r="G257" s="252"/>
      <c r="H257" s="252"/>
      <c r="I257" s="252"/>
      <c r="J257" s="252"/>
      <c r="K257" s="252"/>
      <c r="L257" s="252"/>
      <c r="M257" s="252"/>
      <c r="N257" s="252"/>
      <c r="O257" s="252"/>
      <c r="P257" s="252"/>
      <c r="Q257" s="252"/>
      <c r="R257" s="252"/>
    </row>
    <row r="258" spans="1:18" x14ac:dyDescent="0.2">
      <c r="A258" s="252"/>
      <c r="B258" s="252"/>
      <c r="C258" s="252"/>
      <c r="D258" s="252"/>
      <c r="E258" s="252"/>
      <c r="F258" s="252"/>
      <c r="G258" s="252"/>
      <c r="H258" s="252"/>
      <c r="I258" s="252"/>
      <c r="J258" s="252"/>
      <c r="K258" s="252"/>
      <c r="L258" s="252"/>
      <c r="M258" s="252"/>
      <c r="N258" s="252"/>
      <c r="O258" s="252"/>
      <c r="P258" s="252"/>
      <c r="Q258" s="252"/>
      <c r="R258" s="252"/>
    </row>
    <row r="259" spans="1:18" x14ac:dyDescent="0.2">
      <c r="A259" s="252"/>
      <c r="B259" s="252"/>
      <c r="C259" s="252"/>
      <c r="D259" s="252"/>
      <c r="E259" s="252"/>
      <c r="F259" s="252"/>
      <c r="G259" s="252"/>
      <c r="H259" s="252"/>
      <c r="I259" s="252"/>
      <c r="J259" s="252"/>
      <c r="K259" s="252"/>
      <c r="L259" s="252"/>
      <c r="M259" s="252"/>
      <c r="N259" s="252"/>
      <c r="O259" s="252"/>
      <c r="P259" s="252"/>
      <c r="Q259" s="252"/>
      <c r="R259" s="252"/>
    </row>
    <row r="260" spans="1:18" x14ac:dyDescent="0.2">
      <c r="A260" s="252"/>
      <c r="B260" s="252"/>
      <c r="C260" s="252"/>
      <c r="D260" s="252"/>
      <c r="E260" s="252"/>
      <c r="F260" s="252"/>
      <c r="G260" s="252"/>
      <c r="H260" s="252"/>
      <c r="I260" s="252"/>
      <c r="J260" s="252"/>
      <c r="K260" s="252"/>
      <c r="L260" s="252"/>
      <c r="M260" s="252"/>
      <c r="N260" s="252"/>
      <c r="O260" s="252"/>
      <c r="P260" s="252"/>
      <c r="Q260" s="252"/>
      <c r="R260" s="252"/>
    </row>
    <row r="261" spans="1:18" x14ac:dyDescent="0.2">
      <c r="A261" s="252"/>
      <c r="B261" s="252"/>
      <c r="C261" s="252"/>
      <c r="D261" s="252"/>
      <c r="E261" s="252"/>
      <c r="F261" s="252"/>
      <c r="G261" s="252"/>
      <c r="H261" s="252"/>
      <c r="I261" s="252"/>
      <c r="J261" s="252"/>
      <c r="K261" s="252"/>
      <c r="L261" s="252"/>
      <c r="M261" s="252"/>
      <c r="N261" s="252"/>
      <c r="O261" s="252"/>
      <c r="P261" s="252"/>
      <c r="Q261" s="252"/>
      <c r="R261" s="252"/>
    </row>
    <row r="262" spans="1:18" x14ac:dyDescent="0.2">
      <c r="A262" s="252"/>
      <c r="B262" s="252"/>
      <c r="C262" s="252"/>
      <c r="D262" s="252"/>
      <c r="E262" s="252"/>
      <c r="F262" s="252"/>
      <c r="G262" s="252"/>
      <c r="H262" s="252"/>
      <c r="I262" s="252"/>
      <c r="J262" s="252"/>
      <c r="K262" s="252"/>
      <c r="L262" s="252"/>
      <c r="M262" s="252"/>
      <c r="N262" s="252"/>
      <c r="O262" s="252"/>
      <c r="P262" s="252"/>
      <c r="Q262" s="252"/>
      <c r="R262" s="252"/>
    </row>
    <row r="263" spans="1:18" x14ac:dyDescent="0.2">
      <c r="A263" s="252"/>
      <c r="B263" s="252"/>
      <c r="C263" s="252"/>
      <c r="D263" s="252"/>
      <c r="E263" s="252"/>
      <c r="F263" s="252"/>
      <c r="G263" s="252"/>
      <c r="H263" s="252"/>
      <c r="I263" s="252"/>
      <c r="J263" s="252"/>
      <c r="K263" s="252"/>
      <c r="L263" s="252"/>
      <c r="M263" s="252"/>
      <c r="N263" s="252"/>
      <c r="O263" s="252"/>
      <c r="P263" s="252"/>
      <c r="Q263" s="252"/>
      <c r="R263" s="252"/>
    </row>
    <row r="264" spans="1:18" x14ac:dyDescent="0.2">
      <c r="A264" s="252"/>
      <c r="B264" s="252"/>
      <c r="C264" s="252"/>
      <c r="D264" s="252"/>
      <c r="E264" s="252"/>
      <c r="F264" s="252"/>
      <c r="G264" s="252"/>
      <c r="H264" s="252"/>
      <c r="I264" s="252"/>
      <c r="J264" s="252"/>
      <c r="K264" s="252"/>
      <c r="L264" s="252"/>
      <c r="M264" s="252"/>
      <c r="N264" s="252"/>
      <c r="O264" s="252"/>
      <c r="P264" s="252"/>
      <c r="Q264" s="252"/>
      <c r="R264" s="252"/>
    </row>
    <row r="265" spans="1:18" x14ac:dyDescent="0.2">
      <c r="A265" s="252"/>
      <c r="B265" s="252"/>
      <c r="C265" s="252"/>
      <c r="D265" s="252"/>
      <c r="E265" s="252"/>
      <c r="F265" s="252"/>
      <c r="G265" s="252"/>
      <c r="H265" s="252"/>
      <c r="I265" s="252"/>
      <c r="J265" s="252"/>
      <c r="K265" s="252"/>
      <c r="L265" s="252"/>
      <c r="M265" s="252"/>
      <c r="N265" s="252"/>
      <c r="O265" s="252"/>
      <c r="P265" s="252"/>
      <c r="Q265" s="252"/>
      <c r="R265" s="252"/>
    </row>
    <row r="266" spans="1:18" x14ac:dyDescent="0.2">
      <c r="A266" s="252"/>
      <c r="B266" s="252"/>
      <c r="C266" s="252"/>
      <c r="D266" s="252"/>
      <c r="E266" s="252"/>
      <c r="F266" s="252"/>
      <c r="G266" s="252"/>
      <c r="H266" s="252"/>
      <c r="I266" s="252"/>
      <c r="J266" s="252"/>
      <c r="K266" s="252"/>
      <c r="L266" s="252"/>
      <c r="M266" s="252"/>
      <c r="N266" s="252"/>
      <c r="O266" s="252"/>
      <c r="P266" s="252"/>
      <c r="Q266" s="252"/>
      <c r="R266" s="252"/>
    </row>
    <row r="267" spans="1:18" x14ac:dyDescent="0.2">
      <c r="A267" s="252"/>
      <c r="B267" s="252"/>
      <c r="C267" s="252"/>
      <c r="D267" s="252"/>
      <c r="E267" s="252"/>
      <c r="F267" s="252"/>
      <c r="G267" s="252"/>
      <c r="H267" s="252"/>
      <c r="I267" s="252"/>
      <c r="J267" s="252"/>
      <c r="K267" s="252"/>
      <c r="L267" s="252"/>
      <c r="M267" s="252"/>
      <c r="N267" s="252"/>
      <c r="O267" s="252"/>
      <c r="P267" s="252"/>
      <c r="Q267" s="252"/>
      <c r="R267" s="252"/>
    </row>
    <row r="268" spans="1:18" x14ac:dyDescent="0.2">
      <c r="A268" s="252"/>
      <c r="B268" s="252"/>
      <c r="C268" s="252"/>
      <c r="D268" s="252"/>
      <c r="E268" s="252"/>
      <c r="F268" s="252"/>
      <c r="G268" s="252"/>
      <c r="H268" s="252"/>
      <c r="I268" s="252"/>
      <c r="J268" s="252"/>
      <c r="K268" s="252"/>
      <c r="L268" s="252"/>
      <c r="M268" s="252"/>
      <c r="N268" s="252"/>
      <c r="O268" s="252"/>
      <c r="P268" s="252"/>
      <c r="Q268" s="252"/>
      <c r="R268" s="252"/>
    </row>
    <row r="269" spans="1:18" x14ac:dyDescent="0.2">
      <c r="A269" s="252"/>
      <c r="B269" s="252"/>
      <c r="C269" s="252"/>
      <c r="D269" s="252"/>
      <c r="E269" s="252"/>
      <c r="F269" s="252"/>
      <c r="G269" s="252"/>
      <c r="H269" s="252"/>
      <c r="I269" s="252"/>
      <c r="J269" s="252"/>
      <c r="K269" s="252"/>
      <c r="L269" s="252"/>
      <c r="M269" s="252"/>
      <c r="N269" s="252"/>
      <c r="O269" s="252"/>
      <c r="P269" s="252"/>
      <c r="Q269" s="252"/>
      <c r="R269" s="252"/>
    </row>
    <row r="270" spans="1:18" x14ac:dyDescent="0.2">
      <c r="A270" s="252"/>
      <c r="B270" s="252"/>
      <c r="C270" s="252"/>
      <c r="D270" s="252"/>
      <c r="E270" s="252"/>
      <c r="F270" s="252"/>
      <c r="G270" s="252"/>
      <c r="H270" s="252"/>
      <c r="I270" s="252"/>
      <c r="J270" s="252"/>
      <c r="K270" s="252"/>
      <c r="L270" s="252"/>
      <c r="M270" s="252"/>
      <c r="N270" s="252"/>
      <c r="O270" s="252"/>
      <c r="P270" s="252"/>
      <c r="Q270" s="252"/>
      <c r="R270" s="252"/>
    </row>
    <row r="271" spans="1:18" x14ac:dyDescent="0.2">
      <c r="A271" s="252"/>
      <c r="B271" s="252"/>
      <c r="C271" s="252"/>
      <c r="D271" s="252"/>
      <c r="E271" s="252"/>
      <c r="F271" s="252"/>
      <c r="G271" s="252"/>
      <c r="H271" s="252"/>
      <c r="I271" s="252"/>
      <c r="J271" s="252"/>
      <c r="K271" s="252"/>
      <c r="L271" s="252"/>
      <c r="M271" s="252"/>
      <c r="N271" s="252"/>
      <c r="O271" s="252"/>
      <c r="P271" s="252"/>
      <c r="Q271" s="252"/>
      <c r="R271" s="252"/>
    </row>
    <row r="272" spans="1:18" x14ac:dyDescent="0.2">
      <c r="A272" s="252"/>
      <c r="B272" s="252"/>
      <c r="C272" s="252"/>
      <c r="D272" s="252"/>
      <c r="E272" s="252"/>
      <c r="F272" s="252"/>
      <c r="G272" s="252"/>
      <c r="H272" s="252"/>
      <c r="I272" s="252"/>
      <c r="J272" s="252"/>
      <c r="K272" s="252"/>
      <c r="L272" s="252"/>
      <c r="M272" s="252"/>
      <c r="N272" s="252"/>
      <c r="O272" s="252"/>
      <c r="P272" s="252"/>
      <c r="Q272" s="252"/>
      <c r="R272" s="252"/>
    </row>
    <row r="273" spans="1:18" x14ac:dyDescent="0.2">
      <c r="A273" s="252"/>
      <c r="B273" s="252"/>
      <c r="C273" s="252"/>
      <c r="D273" s="252"/>
      <c r="E273" s="252"/>
      <c r="F273" s="252"/>
      <c r="G273" s="252"/>
      <c r="H273" s="252"/>
      <c r="I273" s="252"/>
      <c r="J273" s="252"/>
      <c r="K273" s="252"/>
      <c r="L273" s="252"/>
      <c r="M273" s="252"/>
      <c r="N273" s="252"/>
      <c r="O273" s="252"/>
      <c r="P273" s="252"/>
      <c r="Q273" s="252"/>
      <c r="R273" s="252"/>
    </row>
    <row r="274" spans="1:18" x14ac:dyDescent="0.2">
      <c r="A274" s="252"/>
      <c r="B274" s="252"/>
      <c r="C274" s="252"/>
      <c r="D274" s="252"/>
      <c r="E274" s="252"/>
      <c r="F274" s="252"/>
      <c r="G274" s="252"/>
      <c r="H274" s="252"/>
      <c r="I274" s="252"/>
      <c r="J274" s="252"/>
      <c r="K274" s="252"/>
      <c r="L274" s="252"/>
      <c r="M274" s="252"/>
      <c r="N274" s="252"/>
      <c r="O274" s="252"/>
      <c r="P274" s="252"/>
      <c r="Q274" s="252"/>
      <c r="R274" s="252"/>
    </row>
    <row r="275" spans="1:18" x14ac:dyDescent="0.2">
      <c r="A275" s="252"/>
      <c r="B275" s="252"/>
      <c r="C275" s="252"/>
      <c r="D275" s="252"/>
      <c r="E275" s="252"/>
      <c r="F275" s="252"/>
      <c r="G275" s="252"/>
      <c r="H275" s="252"/>
      <c r="I275" s="252"/>
      <c r="J275" s="252"/>
      <c r="K275" s="252"/>
      <c r="L275" s="252"/>
      <c r="M275" s="252"/>
      <c r="N275" s="252"/>
      <c r="O275" s="252"/>
      <c r="P275" s="252"/>
      <c r="Q275" s="252"/>
      <c r="R275" s="252"/>
    </row>
    <row r="276" spans="1:18" x14ac:dyDescent="0.2">
      <c r="A276" s="252"/>
      <c r="B276" s="252"/>
      <c r="C276" s="252"/>
      <c r="D276" s="252"/>
      <c r="E276" s="252"/>
      <c r="F276" s="252"/>
      <c r="G276" s="252"/>
      <c r="H276" s="252"/>
      <c r="I276" s="252"/>
      <c r="J276" s="252"/>
      <c r="K276" s="252"/>
      <c r="L276" s="252"/>
      <c r="M276" s="252"/>
      <c r="N276" s="252"/>
      <c r="O276" s="252"/>
      <c r="P276" s="252"/>
      <c r="Q276" s="252"/>
      <c r="R276" s="252"/>
    </row>
    <row r="277" spans="1:18" x14ac:dyDescent="0.2">
      <c r="A277" s="252"/>
      <c r="B277" s="252"/>
      <c r="C277" s="252"/>
      <c r="D277" s="252"/>
      <c r="E277" s="252"/>
      <c r="F277" s="252"/>
      <c r="G277" s="252"/>
      <c r="H277" s="252"/>
      <c r="I277" s="252"/>
      <c r="J277" s="252"/>
      <c r="K277" s="252"/>
      <c r="L277" s="252"/>
      <c r="M277" s="252"/>
      <c r="N277" s="252"/>
      <c r="O277" s="252"/>
      <c r="P277" s="252"/>
      <c r="Q277" s="252"/>
      <c r="R277" s="252"/>
    </row>
    <row r="278" spans="1:18" x14ac:dyDescent="0.2">
      <c r="A278" s="252"/>
      <c r="B278" s="252"/>
      <c r="C278" s="252"/>
      <c r="D278" s="252"/>
      <c r="E278" s="252"/>
      <c r="F278" s="252"/>
      <c r="G278" s="252"/>
      <c r="H278" s="252"/>
      <c r="I278" s="252"/>
      <c r="J278" s="252"/>
      <c r="K278" s="252"/>
      <c r="L278" s="252"/>
      <c r="M278" s="252"/>
      <c r="N278" s="252"/>
      <c r="O278" s="252"/>
      <c r="P278" s="252"/>
      <c r="Q278" s="252"/>
      <c r="R278" s="252"/>
    </row>
    <row r="279" spans="1:18" x14ac:dyDescent="0.2">
      <c r="A279" s="252"/>
      <c r="B279" s="252"/>
      <c r="C279" s="252"/>
      <c r="D279" s="252"/>
      <c r="E279" s="252"/>
      <c r="F279" s="252"/>
      <c r="G279" s="252"/>
      <c r="H279" s="252"/>
      <c r="I279" s="252"/>
      <c r="J279" s="252"/>
      <c r="K279" s="252"/>
      <c r="L279" s="252"/>
      <c r="M279" s="252"/>
      <c r="N279" s="252"/>
      <c r="O279" s="252"/>
      <c r="P279" s="252"/>
      <c r="Q279" s="252"/>
      <c r="R279" s="252"/>
    </row>
    <row r="280" spans="1:18" x14ac:dyDescent="0.2">
      <c r="A280" s="252"/>
      <c r="B280" s="252"/>
      <c r="C280" s="252"/>
      <c r="D280" s="252"/>
      <c r="E280" s="252"/>
      <c r="F280" s="252"/>
      <c r="G280" s="252"/>
      <c r="H280" s="252"/>
      <c r="I280" s="252"/>
      <c r="J280" s="252"/>
      <c r="K280" s="252"/>
      <c r="L280" s="252"/>
      <c r="M280" s="252"/>
      <c r="N280" s="252"/>
      <c r="O280" s="252"/>
      <c r="P280" s="252"/>
      <c r="Q280" s="252"/>
      <c r="R280" s="252"/>
    </row>
    <row r="281" spans="1:18" x14ac:dyDescent="0.2">
      <c r="A281" s="252"/>
      <c r="B281" s="252"/>
      <c r="C281" s="252"/>
      <c r="D281" s="252"/>
      <c r="E281" s="252"/>
      <c r="F281" s="252"/>
      <c r="G281" s="252"/>
      <c r="H281" s="252"/>
      <c r="I281" s="252"/>
      <c r="J281" s="252"/>
      <c r="K281" s="252"/>
      <c r="L281" s="252"/>
      <c r="M281" s="252"/>
      <c r="N281" s="252"/>
      <c r="O281" s="252"/>
      <c r="P281" s="252"/>
      <c r="Q281" s="252"/>
      <c r="R281" s="252"/>
    </row>
    <row r="282" spans="1:18" x14ac:dyDescent="0.2">
      <c r="A282" s="252"/>
      <c r="B282" s="252"/>
      <c r="C282" s="252"/>
      <c r="D282" s="252"/>
      <c r="E282" s="252"/>
      <c r="F282" s="252"/>
      <c r="G282" s="252"/>
      <c r="H282" s="252"/>
      <c r="I282" s="252"/>
      <c r="J282" s="252"/>
      <c r="K282" s="252"/>
      <c r="L282" s="252"/>
      <c r="M282" s="252"/>
      <c r="N282" s="252"/>
      <c r="O282" s="252"/>
      <c r="P282" s="252"/>
      <c r="Q282" s="252"/>
      <c r="R282" s="252"/>
    </row>
    <row r="283" spans="1:18" x14ac:dyDescent="0.2">
      <c r="A283" s="252"/>
      <c r="B283" s="252"/>
      <c r="C283" s="252"/>
      <c r="D283" s="252"/>
      <c r="E283" s="252"/>
      <c r="F283" s="252"/>
      <c r="G283" s="252"/>
      <c r="H283" s="252"/>
      <c r="I283" s="252"/>
      <c r="J283" s="252"/>
      <c r="K283" s="252"/>
      <c r="L283" s="252"/>
      <c r="M283" s="252"/>
      <c r="N283" s="252"/>
      <c r="O283" s="252"/>
      <c r="P283" s="252"/>
      <c r="Q283" s="252"/>
      <c r="R283" s="252"/>
    </row>
    <row r="284" spans="1:18" x14ac:dyDescent="0.2">
      <c r="A284" s="252"/>
      <c r="B284" s="252"/>
      <c r="C284" s="252"/>
      <c r="D284" s="252"/>
      <c r="E284" s="252"/>
      <c r="F284" s="252"/>
      <c r="G284" s="252"/>
      <c r="H284" s="252"/>
      <c r="I284" s="252"/>
      <c r="J284" s="252"/>
      <c r="K284" s="252"/>
      <c r="L284" s="252"/>
      <c r="M284" s="252"/>
      <c r="N284" s="252"/>
      <c r="O284" s="252"/>
      <c r="P284" s="252"/>
      <c r="Q284" s="252"/>
      <c r="R284" s="252"/>
    </row>
    <row r="285" spans="1:18" x14ac:dyDescent="0.2">
      <c r="A285" s="252"/>
      <c r="B285" s="252"/>
      <c r="C285" s="252"/>
      <c r="D285" s="252"/>
      <c r="E285" s="252"/>
      <c r="F285" s="252"/>
      <c r="G285" s="252"/>
      <c r="H285" s="252"/>
      <c r="I285" s="252"/>
      <c r="J285" s="252"/>
      <c r="K285" s="252"/>
      <c r="L285" s="252"/>
      <c r="M285" s="252"/>
      <c r="N285" s="252"/>
      <c r="O285" s="252"/>
      <c r="P285" s="252"/>
      <c r="Q285" s="252"/>
      <c r="R285" s="252"/>
    </row>
    <row r="286" spans="1:18" x14ac:dyDescent="0.2">
      <c r="A286" s="252"/>
      <c r="B286" s="252"/>
      <c r="C286" s="252"/>
      <c r="D286" s="252"/>
      <c r="E286" s="252"/>
      <c r="F286" s="252"/>
      <c r="G286" s="252"/>
      <c r="H286" s="252"/>
      <c r="I286" s="252"/>
      <c r="J286" s="252"/>
      <c r="K286" s="252"/>
      <c r="L286" s="252"/>
      <c r="M286" s="252"/>
      <c r="N286" s="252"/>
      <c r="O286" s="252"/>
      <c r="P286" s="252"/>
      <c r="Q286" s="252"/>
      <c r="R286" s="252"/>
    </row>
    <row r="287" spans="1:18" x14ac:dyDescent="0.2">
      <c r="A287" s="252"/>
      <c r="B287" s="252"/>
      <c r="C287" s="252"/>
      <c r="D287" s="252"/>
      <c r="E287" s="252"/>
      <c r="F287" s="252"/>
      <c r="G287" s="252"/>
      <c r="H287" s="252"/>
      <c r="I287" s="252"/>
      <c r="J287" s="252"/>
      <c r="K287" s="252"/>
      <c r="L287" s="252"/>
      <c r="M287" s="252"/>
      <c r="N287" s="252"/>
      <c r="O287" s="252"/>
      <c r="P287" s="252"/>
      <c r="Q287" s="252"/>
      <c r="R287" s="252"/>
    </row>
    <row r="288" spans="1:18" x14ac:dyDescent="0.2">
      <c r="A288" s="252"/>
      <c r="B288" s="252"/>
      <c r="C288" s="252"/>
      <c r="D288" s="252"/>
      <c r="E288" s="252"/>
      <c r="F288" s="252"/>
      <c r="G288" s="252"/>
      <c r="H288" s="252"/>
      <c r="I288" s="252"/>
      <c r="J288" s="252"/>
      <c r="K288" s="252"/>
      <c r="L288" s="252"/>
      <c r="M288" s="252"/>
      <c r="N288" s="252"/>
      <c r="O288" s="252"/>
      <c r="P288" s="252"/>
      <c r="Q288" s="252"/>
      <c r="R288" s="252"/>
    </row>
    <row r="289" spans="1:18" x14ac:dyDescent="0.2">
      <c r="A289" s="252"/>
      <c r="B289" s="252"/>
      <c r="C289" s="252"/>
      <c r="D289" s="252"/>
      <c r="E289" s="252"/>
      <c r="F289" s="252"/>
      <c r="G289" s="252"/>
      <c r="H289" s="252"/>
      <c r="I289" s="252"/>
      <c r="J289" s="252"/>
      <c r="K289" s="252"/>
      <c r="L289" s="252"/>
      <c r="M289" s="252"/>
      <c r="N289" s="252"/>
      <c r="O289" s="252"/>
      <c r="P289" s="252"/>
      <c r="Q289" s="252"/>
      <c r="R289" s="252"/>
    </row>
    <row r="290" spans="1:18" x14ac:dyDescent="0.2">
      <c r="A290" s="252"/>
      <c r="B290" s="252"/>
      <c r="C290" s="252"/>
      <c r="D290" s="252"/>
      <c r="E290" s="252"/>
      <c r="F290" s="252"/>
      <c r="G290" s="252"/>
      <c r="H290" s="252"/>
      <c r="I290" s="252"/>
      <c r="J290" s="252"/>
      <c r="K290" s="252"/>
      <c r="L290" s="252"/>
      <c r="M290" s="252"/>
      <c r="N290" s="252"/>
      <c r="O290" s="252"/>
      <c r="P290" s="252"/>
      <c r="Q290" s="252"/>
      <c r="R290" s="252"/>
    </row>
    <row r="291" spans="1:18" x14ac:dyDescent="0.2">
      <c r="A291" s="252"/>
      <c r="B291" s="252"/>
      <c r="C291" s="252"/>
      <c r="D291" s="252"/>
      <c r="E291" s="252"/>
      <c r="F291" s="252"/>
      <c r="G291" s="252"/>
      <c r="H291" s="252"/>
      <c r="I291" s="252"/>
      <c r="J291" s="252"/>
      <c r="K291" s="252"/>
      <c r="L291" s="252"/>
      <c r="M291" s="252"/>
      <c r="N291" s="252"/>
      <c r="O291" s="252"/>
      <c r="P291" s="252"/>
      <c r="Q291" s="252"/>
      <c r="R291" s="252"/>
    </row>
    <row r="292" spans="1:18" x14ac:dyDescent="0.2">
      <c r="A292" s="252"/>
      <c r="B292" s="252"/>
      <c r="C292" s="252"/>
      <c r="D292" s="252"/>
      <c r="E292" s="252"/>
      <c r="F292" s="252"/>
      <c r="G292" s="252"/>
      <c r="H292" s="252"/>
      <c r="I292" s="252"/>
      <c r="J292" s="252"/>
      <c r="K292" s="252"/>
      <c r="L292" s="252"/>
      <c r="M292" s="252"/>
      <c r="N292" s="252"/>
      <c r="O292" s="252"/>
      <c r="P292" s="252"/>
      <c r="Q292" s="252"/>
      <c r="R292" s="252"/>
    </row>
    <row r="293" spans="1:18" x14ac:dyDescent="0.2">
      <c r="A293" s="252"/>
      <c r="B293" s="252"/>
      <c r="C293" s="252"/>
      <c r="D293" s="252"/>
      <c r="E293" s="252"/>
      <c r="F293" s="252"/>
      <c r="G293" s="252"/>
      <c r="H293" s="252"/>
      <c r="I293" s="252"/>
      <c r="J293" s="252"/>
      <c r="K293" s="252"/>
      <c r="L293" s="252"/>
      <c r="M293" s="252"/>
      <c r="N293" s="252"/>
      <c r="O293" s="252"/>
      <c r="P293" s="252"/>
      <c r="Q293" s="252"/>
      <c r="R293" s="252"/>
    </row>
    <row r="294" spans="1:18" x14ac:dyDescent="0.2">
      <c r="A294" s="252"/>
      <c r="B294" s="252"/>
      <c r="C294" s="252"/>
      <c r="D294" s="252"/>
      <c r="E294" s="252"/>
      <c r="F294" s="252"/>
      <c r="G294" s="252"/>
      <c r="H294" s="252"/>
      <c r="I294" s="252"/>
      <c r="J294" s="252"/>
      <c r="K294" s="252"/>
      <c r="L294" s="252"/>
      <c r="M294" s="252"/>
      <c r="N294" s="252"/>
      <c r="O294" s="252"/>
      <c r="P294" s="252"/>
      <c r="Q294" s="252"/>
      <c r="R294" s="252"/>
    </row>
    <row r="295" spans="1:18" x14ac:dyDescent="0.2">
      <c r="A295" s="252"/>
      <c r="B295" s="252"/>
      <c r="C295" s="252"/>
      <c r="D295" s="252"/>
      <c r="E295" s="252"/>
      <c r="F295" s="252"/>
      <c r="G295" s="252"/>
      <c r="H295" s="252"/>
      <c r="I295" s="252"/>
      <c r="J295" s="252"/>
      <c r="K295" s="252"/>
      <c r="L295" s="252"/>
      <c r="M295" s="252"/>
      <c r="N295" s="252"/>
      <c r="O295" s="252"/>
      <c r="P295" s="252"/>
      <c r="Q295" s="252"/>
      <c r="R295" s="252"/>
    </row>
    <row r="296" spans="1:18" x14ac:dyDescent="0.2">
      <c r="A296" s="252"/>
      <c r="B296" s="252"/>
      <c r="C296" s="252"/>
      <c r="D296" s="252"/>
      <c r="E296" s="252"/>
      <c r="F296" s="252"/>
      <c r="G296" s="252"/>
      <c r="H296" s="252"/>
      <c r="I296" s="252"/>
      <c r="J296" s="252"/>
      <c r="K296" s="252"/>
      <c r="L296" s="252"/>
      <c r="M296" s="252"/>
      <c r="N296" s="252"/>
      <c r="O296" s="252"/>
      <c r="P296" s="252"/>
      <c r="Q296" s="252"/>
      <c r="R296" s="252"/>
    </row>
    <row r="297" spans="1:18" x14ac:dyDescent="0.2">
      <c r="A297" s="252"/>
      <c r="B297" s="252"/>
      <c r="C297" s="252"/>
      <c r="D297" s="252"/>
      <c r="E297" s="252"/>
      <c r="F297" s="252"/>
      <c r="G297" s="252"/>
      <c r="H297" s="252"/>
      <c r="I297" s="252"/>
      <c r="J297" s="252"/>
      <c r="K297" s="252"/>
      <c r="L297" s="252"/>
      <c r="M297" s="252"/>
      <c r="N297" s="252"/>
      <c r="O297" s="252"/>
      <c r="P297" s="252"/>
      <c r="Q297" s="252"/>
      <c r="R297" s="252"/>
    </row>
    <row r="298" spans="1:18" x14ac:dyDescent="0.2">
      <c r="A298" s="252"/>
      <c r="B298" s="252"/>
      <c r="C298" s="252"/>
      <c r="D298" s="252"/>
      <c r="E298" s="252"/>
      <c r="F298" s="252"/>
      <c r="G298" s="252"/>
      <c r="H298" s="252"/>
      <c r="I298" s="252"/>
      <c r="J298" s="252"/>
      <c r="K298" s="252"/>
      <c r="L298" s="252"/>
      <c r="M298" s="252"/>
      <c r="N298" s="252"/>
      <c r="O298" s="252"/>
      <c r="P298" s="252"/>
      <c r="Q298" s="252"/>
      <c r="R298" s="252"/>
    </row>
    <row r="299" spans="1:18" x14ac:dyDescent="0.2">
      <c r="A299" s="252"/>
      <c r="B299" s="252"/>
      <c r="C299" s="252"/>
      <c r="D299" s="252"/>
      <c r="E299" s="252"/>
      <c r="F299" s="252"/>
      <c r="G299" s="252"/>
      <c r="H299" s="252"/>
      <c r="I299" s="252"/>
      <c r="J299" s="252"/>
      <c r="K299" s="252"/>
      <c r="L299" s="252"/>
      <c r="M299" s="252"/>
      <c r="N299" s="252"/>
      <c r="O299" s="252"/>
      <c r="P299" s="252"/>
      <c r="Q299" s="252"/>
      <c r="R299" s="252"/>
    </row>
    <row r="300" spans="1:18" x14ac:dyDescent="0.2">
      <c r="A300" s="252"/>
      <c r="B300" s="252"/>
      <c r="C300" s="252"/>
      <c r="D300" s="252"/>
      <c r="E300" s="252"/>
      <c r="F300" s="252"/>
      <c r="G300" s="252"/>
      <c r="H300" s="252"/>
      <c r="I300" s="252"/>
      <c r="J300" s="252"/>
      <c r="K300" s="252"/>
      <c r="L300" s="252"/>
      <c r="M300" s="252"/>
      <c r="N300" s="252"/>
      <c r="O300" s="252"/>
      <c r="P300" s="252"/>
      <c r="Q300" s="252"/>
      <c r="R300" s="252"/>
    </row>
  </sheetData>
  <sheetProtection sheet="1" objects="1" scenarios="1"/>
  <mergeCells count="14">
    <mergeCell ref="P60:Q60"/>
    <mergeCell ref="A4:AC4"/>
    <mergeCell ref="AD4:BA4"/>
    <mergeCell ref="BB4:BY4"/>
    <mergeCell ref="A49:Q49"/>
    <mergeCell ref="P56:Q56"/>
    <mergeCell ref="P57:Q57"/>
    <mergeCell ref="BZ4:CE4"/>
    <mergeCell ref="A1:D3"/>
    <mergeCell ref="E1:BP1"/>
    <mergeCell ref="BQ1:BY2"/>
    <mergeCell ref="E2:BP2"/>
    <mergeCell ref="E3:BP3"/>
    <mergeCell ref="BQ3:BY3"/>
  </mergeCells>
  <dataValidations count="45">
    <dataValidation type="list" errorStyle="warning" allowBlank="1" showInputMessage="1" showErrorMessage="1" errorTitle="Línea de Gestión PND" error="Desea Ingresar Nueva Línea de Gestión PND?" sqref="L6:L48">
      <formula1>proceso</formula1>
    </dataValidation>
    <dataValidation type="list" errorStyle="warning" allowBlank="1" showInputMessage="1" showErrorMessage="1" errorTitle="Objetivo Sectorial" error="Desea Ingresar Nuevo Objetivo Sectorial?" sqref="G6:G48">
      <formula1>obj_sec</formula1>
    </dataValidation>
    <dataValidation type="list" errorStyle="warning" allowBlank="1" showInputMessage="1" showErrorMessage="1" errorTitle="Estrategia Sectorial" error="Desea Ingresar Nueva Estrategia Sectorial?" sqref="H6:H48">
      <formula1>est_sec</formula1>
    </dataValidation>
    <dataValidation type="list" errorStyle="warning" allowBlank="1" showInputMessage="1" showErrorMessage="1" errorTitle="Actividad Principal" error="Registrar Actividad Principal?" sqref="I6:I48">
      <formula1>"Inactivar"</formula1>
    </dataValidation>
    <dataValidation type="list" errorStyle="warning" allowBlank="1" showInputMessage="1" showErrorMessage="1" errorTitle="Actividad Desagregada" error="Registrar Actividad Desagregada?" sqref="J6:J48">
      <formula1>"Inactivar"</formula1>
    </dataValidation>
    <dataValidation type="list" errorStyle="warning" allowBlank="1" showInputMessage="1" showErrorMessage="1" errorTitle="Línea de Gestión PND" error="Desea Ingresar Nueva Línea de Gestión PND?" sqref="K6:K48">
      <formula1>linea_gestion</formula1>
    </dataValidation>
    <dataValidation type="list" allowBlank="1" showInputMessage="1" showErrorMessage="1" errorTitle="Dato Inválido" error="Debe Registrar un Valor Entre 1 y 3" sqref="M6:M48">
      <formula1>peso</formula1>
    </dataValidation>
    <dataValidation type="list" errorStyle="warning" allowBlank="1" showInputMessage="1" showErrorMessage="1" errorTitle="Unidad de Medida" error="Desea Ingresar Nueva Unidad de Medida?" sqref="P6:P48">
      <formula1>unidad_medida</formula1>
    </dataValidation>
    <dataValidation type="decimal" allowBlank="1" showInputMessage="1" showErrorMessage="1" errorTitle="Dato Inválido" error="Debe Registrar Valores Enteros y/o con Valores Decimales" sqref="AC6:AC48 N6:N48 AS6:AS48">
      <formula1>0</formula1>
      <formula2>9.99999999999999E+24</formula2>
    </dataValidation>
    <dataValidation type="list" errorStyle="warning" allowBlank="1" showInputMessage="1" showErrorMessage="1" errorTitle="Fuente Financiación" error="Desea Ingresar Nueva Fuente de Financiación?" sqref="R5:AC5">
      <formula1>fuente_financiacion</formula1>
    </dataValidation>
    <dataValidation type="list" errorStyle="warning" allowBlank="1" showInputMessage="1" showErrorMessage="1" errorTitle="Compromiso PND" error="Desea Ingresar Nuevo Compromiso PND?" sqref="AD6:AD48">
      <formula1>compromiso_PND</formula1>
    </dataValidation>
    <dataValidation type="list" errorStyle="warning" allowBlank="1" showInputMessage="1" showErrorMessage="1" errorTitle="Articulado PND" error="Desea Ingresar Nuevo Articulado PND?" sqref="AE6:AE48">
      <formula1>"No Aplica"</formula1>
    </dataValidation>
    <dataValidation type="list" errorStyle="warning" allowBlank="1" showInputMessage="1" showErrorMessage="1" errorTitle="Meta Sinergia Nacional" error="Desea Ingresar Nueva Meta Sinergia Nacional?" sqref="AF6:AF48">
      <formula1>meta_sinergia_nal</formula1>
    </dataValidation>
    <dataValidation type="list" errorStyle="warning" allowBlank="1" showInputMessage="1" showErrorMessage="1" errorTitle="Meta Sinergia Regional" error="Desea Ingresar Nueva Meta Sinergia Regional?" sqref="AG6:AG48">
      <formula1>meta_sinergia_regional</formula1>
    </dataValidation>
    <dataValidation type="list" errorStyle="warning" allowBlank="1" showInputMessage="1" showErrorMessage="1" errorTitle="Meta Grupo Étnico" error="Desea Ingresar Nueva Meta Grupo Étnico?" sqref="AH6:AH48">
      <formula1>meta_grupo_etnico</formula1>
    </dataValidation>
    <dataValidation type="list" errorStyle="warning" allowBlank="1" showInputMessage="1" showErrorMessage="1" errorTitle="Tablero Control Ministro" error="Desea Ingresar Nueva Meta Control Ministro?" sqref="AI6:AI48">
      <formula1>tablero_ministro</formula1>
    </dataValidation>
    <dataValidation type="list" errorStyle="warning" allowBlank="1" showInputMessage="1" showErrorMessage="1" errorTitle="Política Ambiental" error="Desea Ingresar Nueva Política Ambiental?" sqref="AJ6:AJ48">
      <formula1>politica_ambiental</formula1>
    </dataValidation>
    <dataValidation type="list" errorStyle="warning" allowBlank="1" showInputMessage="1" showErrorMessage="1" errorTitle="Acuerdos Internacionales" error="Desea Ingresar Nuevo Compromiso Acuerdo Internacional?" sqref="AL6:AL48">
      <formula1>"No Aplica"</formula1>
    </dataValidation>
    <dataValidation type="list" allowBlank="1" showInputMessage="1" showErrorMessage="1" errorTitle="Dato Inválido" error="Debe Seleccionar Si Aplica o No Aplica?" sqref="AM6:AN48">
      <formula1>"Si Aplica,No Aplica"</formula1>
    </dataValidation>
    <dataValidation type="list" errorStyle="warning" allowBlank="1" showInputMessage="1" showErrorMessage="1" errorTitle="Grupo Étnico" error="Desea Ingresar Nuevo Grupo Étnico?" sqref="AO6:AO48">
      <formula1>grupo_etnico</formula1>
    </dataValidation>
    <dataValidation type="list" errorStyle="warning" allowBlank="1" showInputMessage="1" showErrorMessage="1" errorTitle="Fuente Compromiso Étnico" error="Desea Ingresar Nueva Fuente Compromiso Étnico?" sqref="AP6:AP48">
      <formula1>compromiso_etnico</formula1>
    </dataValidation>
    <dataValidation type="list" errorStyle="warning" allowBlank="1" showInputMessage="1" showErrorMessage="1" errorTitle="Grupo Poblacional" error="Desea Ingresar Nuevo Grupo Poblacional?" sqref="AQ6:AQ48">
      <formula1>grupo_poblacional</formula1>
    </dataValidation>
    <dataValidation type="list" errorStyle="warning" allowBlank="1" showInputMessage="1" showErrorMessage="1" errorTitle="Género" error="Desea Ingresar Nuevo Género?" sqref="AR6:AR48">
      <formula1>genero</formula1>
    </dataValidation>
    <dataValidation type="list" errorStyle="warning" allowBlank="1" showInputMessage="1" showErrorMessage="1" errorTitle="Región" error="Desea Ingresar Nueva Región?" sqref="AT6:AT48">
      <formula1>region</formula1>
    </dataValidation>
    <dataValidation type="list" errorStyle="warning" allowBlank="1" showInputMessage="1" showErrorMessage="1" errorTitle="Departamento" error="Desea Ingresar Nuevo Departamento?" sqref="AU6:AU48">
      <formula1>departamento</formula1>
    </dataValidation>
    <dataValidation type="list" errorStyle="warning" allowBlank="1" showInputMessage="1" showErrorMessage="1" errorTitle="Municipio" error="Desea Ingresar Nuevo Municipio?" sqref="AW6:AW48">
      <formula1>municipio</formula1>
    </dataValidation>
    <dataValidation type="list" errorStyle="warning" allowBlank="1" showInputMessage="1" showErrorMessage="1" errorTitle="Clasificación de Desempeño" error="Desea Ingresar Nueva Clasificación de Desempeño y Calidad?" sqref="AY6:AY48">
      <formula1>clasificacion_desempeño</formula1>
    </dataValidation>
    <dataValidation type="list" errorStyle="warning" allowBlank="1" showInputMessage="1" showErrorMessage="1" errorTitle="Meta Indicador de Resultado" error="Desea Ingresar Nueva Meta Indicador de Resultado?" sqref="AZ6:AZ48">
      <formula1>"No Aplica"</formula1>
    </dataValidation>
    <dataValidation type="list" errorStyle="warning" allowBlank="1" showInputMessage="1" showErrorMessage="1" errorTitle="Líder Responsable" error="Desea Ingresar Nuevo Líder Responsable?" sqref="BA6:BA48">
      <formula1>lider</formula1>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B6:BB48">
      <formula1>10</formula1>
      <formula2>1000</formula2>
    </dataValidation>
    <dataValidation type="decimal" allowBlank="1" showInputMessage="1" showErrorMessage="1" errorTitle="Dato Inválido" error="Debe Registrar Valores Enteros y/o con Valores Decimales (Mayor a 0 e Inferior o Igual a 100)" sqref="BC6:BC48 BE6:BE48 BG6:BG48 BI6:BI48 BK6:BK48 BM6:BM48 BO6:BO48 BQ6:BQ48 BS6:BS48 BU6:BU48 BW6:BW48 BY6:BY48">
      <formula1>1</formula1>
      <formula2>100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D6:BD48">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F6:BF48">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H6:BH48">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J6:BJ48">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L6:BL48">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N6:BN48">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P6:BP48">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R6:BR48">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T6:BT48">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BV6:BV48">
      <formula1>10</formula1>
      <formula2>1000</formula2>
    </dataValidation>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BX6:BX48">
      <formula1>10</formula1>
      <formula2>1000</formula2>
    </dataValidation>
    <dataValidation type="textLength" showInputMessage="1" showErrorMessage="1" error="El largo de texto no corresponde a lo definido (10 a 1000 caracteres)" prompt="Registra mínimo 10 y máximo 1000 caracteres" sqref="CB5:CB300 CE5:CE300">
      <formula1>10</formula1>
      <formula2>1000</formula2>
    </dataValidation>
    <dataValidation type="decimal" showInputMessage="1" showErrorMessage="1" error="Se debe ingresar números entre 0 y 100" prompt="Ingrese números entre 0 y 100" sqref="CA6:CA300 CD6:CD300">
      <formula1>0</formula1>
      <formula2>100</formula2>
    </dataValidation>
    <dataValidation type="decimal" operator="greaterThan" showInputMessage="1" showErrorMessage="1" error="Sólo puede ingresar números mayores a 0" prompt="Ingrese un números" sqref="BZ6:BZ300 CC6:CC300">
      <formula1>0</formula1>
    </dataValidation>
  </dataValidations>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3366FF"/>
  </sheetPr>
  <dimension ref="A1:CE300"/>
  <sheetViews>
    <sheetView topLeftCell="BS1" zoomScale="77" zoomScaleNormal="77" workbookViewId="0">
      <selection activeCell="BZ6" sqref="BZ6:BZ300 CC6:CC300"/>
    </sheetView>
  </sheetViews>
  <sheetFormatPr baseColWidth="10" defaultRowHeight="12.75" x14ac:dyDescent="0.2"/>
  <cols>
    <col min="1" max="1" width="18.5703125" style="99" customWidth="1"/>
    <col min="2" max="2" width="11.5703125" style="99" customWidth="1"/>
    <col min="3" max="3" width="18.5703125" style="99" customWidth="1"/>
    <col min="4" max="4" width="16.42578125" style="99" customWidth="1"/>
    <col min="5" max="5" width="11.42578125" style="99" customWidth="1"/>
    <col min="6" max="6" width="24.7109375" style="99" customWidth="1"/>
    <col min="7" max="8" width="39.28515625" style="99" customWidth="1"/>
    <col min="9" max="9" width="43.5703125" style="99" customWidth="1"/>
    <col min="10" max="11" width="39.28515625" style="99" customWidth="1"/>
    <col min="12" max="12" width="18.140625" style="99" customWidth="1"/>
    <col min="13" max="13" width="15.42578125" style="99" customWidth="1"/>
    <col min="14" max="14" width="18.5703125" style="99" customWidth="1"/>
    <col min="15" max="15" width="25.28515625" style="99" customWidth="1"/>
    <col min="16" max="16" width="21.85546875" style="99" customWidth="1"/>
    <col min="17" max="17" width="39.28515625" style="99" customWidth="1"/>
    <col min="18" max="18" width="24.5703125" style="99" customWidth="1"/>
    <col min="19" max="29" width="39.28515625" style="99" hidden="1" customWidth="1"/>
    <col min="30" max="30" width="29.28515625" style="99" customWidth="1"/>
    <col min="31" max="50" width="11.5703125" style="99" customWidth="1"/>
    <col min="51" max="52" width="11.7109375" style="99" customWidth="1"/>
    <col min="53" max="54" width="11.42578125" style="99" customWidth="1"/>
    <col min="55" max="69" width="11.5703125" style="99" customWidth="1"/>
    <col min="70" max="70" width="19.7109375" style="99" customWidth="1"/>
    <col min="71" max="71" width="11.5703125" style="99" customWidth="1"/>
    <col min="72" max="72" width="17.140625" style="99" customWidth="1"/>
    <col min="73" max="73" width="12.140625" style="99" customWidth="1"/>
    <col min="74" max="74" width="14.5703125" style="99" customWidth="1"/>
    <col min="75" max="76" width="11.5703125" style="99" customWidth="1"/>
    <col min="77" max="77" width="11.42578125" style="99" customWidth="1"/>
    <col min="78" max="79" width="40.7109375" style="99" customWidth="1"/>
    <col min="80" max="80" width="67.7109375" style="99" customWidth="1"/>
    <col min="81" max="82" width="40.7109375" style="99" customWidth="1"/>
    <col min="83" max="83" width="67.7109375" style="99" customWidth="1"/>
    <col min="84" max="16384" width="11.42578125" style="99"/>
  </cols>
  <sheetData>
    <row r="1" spans="1:83" s="159" customFormat="1" ht="50.1" customHeight="1" x14ac:dyDescent="0.2">
      <c r="A1" s="593"/>
      <c r="B1" s="594"/>
      <c r="C1" s="594"/>
      <c r="D1" s="595"/>
      <c r="E1" s="517" t="s">
        <v>1848</v>
      </c>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c r="BN1" s="517"/>
      <c r="BO1" s="517"/>
      <c r="BP1" s="518"/>
      <c r="BQ1" s="601"/>
      <c r="BR1" s="602"/>
      <c r="BS1" s="602"/>
      <c r="BT1" s="602"/>
      <c r="BU1" s="602"/>
      <c r="BV1" s="602"/>
      <c r="BW1" s="602"/>
      <c r="BX1" s="602"/>
      <c r="BY1" s="603"/>
    </row>
    <row r="2" spans="1:83" s="159" customFormat="1" ht="50.1" customHeight="1" x14ac:dyDescent="0.2">
      <c r="A2" s="596"/>
      <c r="B2" s="597"/>
      <c r="C2" s="597"/>
      <c r="D2" s="598"/>
      <c r="E2" s="517" t="s">
        <v>1849</v>
      </c>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7"/>
      <c r="BD2" s="517"/>
      <c r="BE2" s="517"/>
      <c r="BF2" s="517"/>
      <c r="BG2" s="517"/>
      <c r="BH2" s="517"/>
      <c r="BI2" s="517"/>
      <c r="BJ2" s="517"/>
      <c r="BK2" s="517"/>
      <c r="BL2" s="517"/>
      <c r="BM2" s="517"/>
      <c r="BN2" s="517"/>
      <c r="BO2" s="517"/>
      <c r="BP2" s="518"/>
      <c r="BQ2" s="604"/>
      <c r="BR2" s="605"/>
      <c r="BS2" s="605"/>
      <c r="BT2" s="605"/>
      <c r="BU2" s="605"/>
      <c r="BV2" s="605"/>
      <c r="BW2" s="605"/>
      <c r="BX2" s="605"/>
      <c r="BY2" s="606"/>
    </row>
    <row r="3" spans="1:83" s="159" customFormat="1" ht="50.1" customHeight="1" thickBot="1" x14ac:dyDescent="0.25">
      <c r="A3" s="596"/>
      <c r="B3" s="597"/>
      <c r="C3" s="597"/>
      <c r="D3" s="598"/>
      <c r="E3" s="525" t="s">
        <v>1850</v>
      </c>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5"/>
      <c r="BB3" s="525"/>
      <c r="BC3" s="525"/>
      <c r="BD3" s="525"/>
      <c r="BE3" s="525"/>
      <c r="BF3" s="525"/>
      <c r="BG3" s="525"/>
      <c r="BH3" s="525"/>
      <c r="BI3" s="525"/>
      <c r="BJ3" s="525"/>
      <c r="BK3" s="525"/>
      <c r="BL3" s="525"/>
      <c r="BM3" s="525"/>
      <c r="BN3" s="525"/>
      <c r="BO3" s="525"/>
      <c r="BP3" s="526"/>
      <c r="BQ3" s="615" t="s">
        <v>1851</v>
      </c>
      <c r="BR3" s="616"/>
      <c r="BS3" s="616"/>
      <c r="BT3" s="616"/>
      <c r="BU3" s="616"/>
      <c r="BV3" s="616"/>
      <c r="BW3" s="616"/>
      <c r="BX3" s="616"/>
      <c r="BY3" s="617"/>
    </row>
    <row r="4" spans="1:83" s="159" customFormat="1" ht="50.1" customHeight="1" thickBot="1" x14ac:dyDescent="0.25">
      <c r="A4" s="533" t="s">
        <v>1852</v>
      </c>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80" t="s">
        <v>1853</v>
      </c>
      <c r="AE4" s="580"/>
      <c r="AF4" s="580"/>
      <c r="AG4" s="580"/>
      <c r="AH4" s="580"/>
      <c r="AI4" s="580"/>
      <c r="AJ4" s="580"/>
      <c r="AK4" s="580"/>
      <c r="AL4" s="580"/>
      <c r="AM4" s="580"/>
      <c r="AN4" s="580"/>
      <c r="AO4" s="580"/>
      <c r="AP4" s="580"/>
      <c r="AQ4" s="580"/>
      <c r="AR4" s="580"/>
      <c r="AS4" s="580"/>
      <c r="AT4" s="580"/>
      <c r="AU4" s="580"/>
      <c r="AV4" s="580"/>
      <c r="AW4" s="580"/>
      <c r="AX4" s="580"/>
      <c r="AY4" s="580"/>
      <c r="AZ4" s="580"/>
      <c r="BA4" s="580"/>
      <c r="BB4" s="580" t="s">
        <v>1942</v>
      </c>
      <c r="BC4" s="580"/>
      <c r="BD4" s="580"/>
      <c r="BE4" s="580"/>
      <c r="BF4" s="580"/>
      <c r="BG4" s="580"/>
      <c r="BH4" s="580"/>
      <c r="BI4" s="580"/>
      <c r="BJ4" s="580"/>
      <c r="BK4" s="580"/>
      <c r="BL4" s="580"/>
      <c r="BM4" s="580"/>
      <c r="BN4" s="580"/>
      <c r="BO4" s="580"/>
      <c r="BP4" s="580"/>
      <c r="BQ4" s="580"/>
      <c r="BR4" s="580"/>
      <c r="BS4" s="580"/>
      <c r="BT4" s="580"/>
      <c r="BU4" s="580"/>
      <c r="BV4" s="580"/>
      <c r="BW4" s="580"/>
      <c r="BX4" s="580"/>
      <c r="BY4" s="581"/>
      <c r="BZ4" s="530" t="s">
        <v>3529</v>
      </c>
      <c r="CA4" s="531"/>
      <c r="CB4" s="531"/>
      <c r="CC4" s="531"/>
      <c r="CD4" s="531"/>
      <c r="CE4" s="532"/>
    </row>
    <row r="5" spans="1:83" s="159" customFormat="1" ht="93.75" customHeight="1" thickBot="1" x14ac:dyDescent="0.25">
      <c r="A5" s="230" t="s">
        <v>1854</v>
      </c>
      <c r="B5" s="231" t="s">
        <v>1855</v>
      </c>
      <c r="C5" s="232" t="s">
        <v>1856</v>
      </c>
      <c r="D5" s="231" t="s">
        <v>1857</v>
      </c>
      <c r="E5" s="231" t="s">
        <v>1858</v>
      </c>
      <c r="F5" s="232" t="s">
        <v>1859</v>
      </c>
      <c r="G5" s="233" t="s">
        <v>1847</v>
      </c>
      <c r="H5" s="233" t="s">
        <v>1862</v>
      </c>
      <c r="I5" s="233" t="s">
        <v>1860</v>
      </c>
      <c r="J5" s="233" t="s">
        <v>1861</v>
      </c>
      <c r="K5" s="233" t="s">
        <v>1863</v>
      </c>
      <c r="L5" s="233" t="s">
        <v>1864</v>
      </c>
      <c r="M5" s="233" t="s">
        <v>1865</v>
      </c>
      <c r="N5" s="231" t="s">
        <v>1869</v>
      </c>
      <c r="O5" s="231" t="s">
        <v>1866</v>
      </c>
      <c r="P5" s="231" t="s">
        <v>1867</v>
      </c>
      <c r="Q5" s="233" t="s">
        <v>1868</v>
      </c>
      <c r="R5" s="253" t="s">
        <v>2977</v>
      </c>
      <c r="S5" s="73" t="s">
        <v>1925</v>
      </c>
      <c r="T5" s="73" t="s">
        <v>1925</v>
      </c>
      <c r="U5" s="73" t="s">
        <v>1925</v>
      </c>
      <c r="V5" s="73" t="s">
        <v>1925</v>
      </c>
      <c r="W5" s="73" t="s">
        <v>1925</v>
      </c>
      <c r="X5" s="73" t="s">
        <v>1925</v>
      </c>
      <c r="Y5" s="73" t="s">
        <v>1925</v>
      </c>
      <c r="Z5" s="73" t="s">
        <v>1925</v>
      </c>
      <c r="AA5" s="73" t="s">
        <v>1925</v>
      </c>
      <c r="AB5" s="73" t="s">
        <v>1925</v>
      </c>
      <c r="AC5" s="73" t="s">
        <v>1925</v>
      </c>
      <c r="AD5" s="72" t="s">
        <v>1870</v>
      </c>
      <c r="AE5" s="72" t="s">
        <v>1871</v>
      </c>
      <c r="AF5" s="72" t="s">
        <v>1872</v>
      </c>
      <c r="AG5" s="72" t="s">
        <v>1873</v>
      </c>
      <c r="AH5" s="72" t="s">
        <v>1874</v>
      </c>
      <c r="AI5" s="72" t="s">
        <v>1875</v>
      </c>
      <c r="AJ5" s="72" t="s">
        <v>1876</v>
      </c>
      <c r="AK5" s="72" t="s">
        <v>1877</v>
      </c>
      <c r="AL5" s="72" t="s">
        <v>1878</v>
      </c>
      <c r="AM5" s="72" t="s">
        <v>1879</v>
      </c>
      <c r="AN5" s="72" t="s">
        <v>1880</v>
      </c>
      <c r="AO5" s="72" t="s">
        <v>1881</v>
      </c>
      <c r="AP5" s="72" t="s">
        <v>1882</v>
      </c>
      <c r="AQ5" s="72" t="s">
        <v>1883</v>
      </c>
      <c r="AR5" s="72" t="s">
        <v>1884</v>
      </c>
      <c r="AS5" s="72" t="s">
        <v>1885</v>
      </c>
      <c r="AT5" s="72" t="s">
        <v>1886</v>
      </c>
      <c r="AU5" s="72" t="s">
        <v>1887</v>
      </c>
      <c r="AV5" s="72" t="s">
        <v>1888</v>
      </c>
      <c r="AW5" s="72" t="s">
        <v>1889</v>
      </c>
      <c r="AX5" s="72" t="s">
        <v>1890</v>
      </c>
      <c r="AY5" s="156" t="s">
        <v>1891</v>
      </c>
      <c r="AZ5" s="156" t="s">
        <v>1892</v>
      </c>
      <c r="BA5" s="46" t="s">
        <v>1893</v>
      </c>
      <c r="BB5" s="46" t="s">
        <v>1894</v>
      </c>
      <c r="BC5" s="156" t="s">
        <v>1895</v>
      </c>
      <c r="BD5" s="46" t="s">
        <v>1896</v>
      </c>
      <c r="BE5" s="156" t="s">
        <v>1897</v>
      </c>
      <c r="BF5" s="46" t="s">
        <v>1898</v>
      </c>
      <c r="BG5" s="156" t="s">
        <v>1899</v>
      </c>
      <c r="BH5" s="46" t="s">
        <v>1900</v>
      </c>
      <c r="BI5" s="156" t="s">
        <v>1901</v>
      </c>
      <c r="BJ5" s="46" t="s">
        <v>1902</v>
      </c>
      <c r="BK5" s="156" t="s">
        <v>1903</v>
      </c>
      <c r="BL5" s="46" t="s">
        <v>1904</v>
      </c>
      <c r="BM5" s="156" t="s">
        <v>1905</v>
      </c>
      <c r="BN5" s="46" t="s">
        <v>1906</v>
      </c>
      <c r="BO5" s="156" t="s">
        <v>1907</v>
      </c>
      <c r="BP5" s="46" t="s">
        <v>1908</v>
      </c>
      <c r="BQ5" s="156" t="s">
        <v>1909</v>
      </c>
      <c r="BR5" s="46" t="s">
        <v>1910</v>
      </c>
      <c r="BS5" s="156" t="s">
        <v>1911</v>
      </c>
      <c r="BT5" s="46" t="s">
        <v>1912</v>
      </c>
      <c r="BU5" s="156" t="s">
        <v>1913</v>
      </c>
      <c r="BV5" s="46" t="s">
        <v>1914</v>
      </c>
      <c r="BW5" s="156" t="s">
        <v>1915</v>
      </c>
      <c r="BX5" s="46" t="s">
        <v>1916</v>
      </c>
      <c r="BY5" s="175" t="s">
        <v>1917</v>
      </c>
      <c r="BZ5" s="178" t="s">
        <v>3526</v>
      </c>
      <c r="CA5" s="178" t="s">
        <v>3527</v>
      </c>
      <c r="CB5" s="178" t="s">
        <v>3528</v>
      </c>
      <c r="CC5" s="178" t="s">
        <v>3530</v>
      </c>
      <c r="CD5" s="178" t="s">
        <v>3531</v>
      </c>
      <c r="CE5" s="178" t="s">
        <v>3532</v>
      </c>
    </row>
    <row r="6" spans="1:83" ht="84.95" customHeight="1" x14ac:dyDescent="0.2">
      <c r="A6" s="316" t="s">
        <v>2587</v>
      </c>
      <c r="B6" s="317">
        <v>2017</v>
      </c>
      <c r="C6" s="317" t="s">
        <v>2</v>
      </c>
      <c r="D6" s="317" t="s">
        <v>20</v>
      </c>
      <c r="E6" s="317" t="s">
        <v>1918</v>
      </c>
      <c r="F6" s="318" t="s">
        <v>2490</v>
      </c>
      <c r="G6" s="241" t="s">
        <v>2588</v>
      </c>
      <c r="H6" s="241" t="s">
        <v>2589</v>
      </c>
      <c r="I6" s="319" t="s">
        <v>2491</v>
      </c>
      <c r="J6" s="241"/>
      <c r="K6" s="241" t="s">
        <v>2590</v>
      </c>
      <c r="L6" s="241"/>
      <c r="M6" s="241"/>
      <c r="N6" s="241">
        <v>1</v>
      </c>
      <c r="O6" s="241"/>
      <c r="P6" s="242"/>
      <c r="Q6" s="241"/>
      <c r="R6" s="281"/>
      <c r="S6" s="78"/>
      <c r="T6" s="78"/>
      <c r="U6" s="78"/>
      <c r="V6" s="78"/>
      <c r="W6" s="78"/>
      <c r="X6" s="78"/>
      <c r="Y6" s="78"/>
      <c r="Z6" s="78"/>
      <c r="AA6" s="78"/>
      <c r="AB6" s="78"/>
      <c r="AC6" s="79"/>
      <c r="AD6" s="160" t="s">
        <v>2591</v>
      </c>
      <c r="AE6" s="160"/>
      <c r="AF6" s="160"/>
      <c r="AG6" s="160"/>
      <c r="AH6" s="160"/>
      <c r="AI6" s="160"/>
      <c r="AJ6" s="160"/>
      <c r="AK6" s="160"/>
      <c r="AL6" s="160"/>
      <c r="AM6" s="160"/>
      <c r="AN6" s="160" t="s">
        <v>1957</v>
      </c>
      <c r="AO6" s="160"/>
      <c r="AP6" s="160"/>
      <c r="AQ6" s="160"/>
      <c r="AR6" s="160"/>
      <c r="AS6" s="77"/>
      <c r="AT6" s="160" t="s">
        <v>278</v>
      </c>
      <c r="AU6" s="160"/>
      <c r="AV6" s="160"/>
      <c r="AW6" s="160"/>
      <c r="AX6" s="160"/>
      <c r="AY6" s="161" t="s">
        <v>1380</v>
      </c>
      <c r="AZ6" s="160"/>
      <c r="BA6" s="82" t="s">
        <v>2492</v>
      </c>
      <c r="BB6" s="83"/>
      <c r="BC6" s="84"/>
      <c r="BD6" s="83"/>
      <c r="BE6" s="84"/>
      <c r="BF6" s="83"/>
      <c r="BG6" s="84"/>
      <c r="BH6" s="83"/>
      <c r="BI6" s="84"/>
      <c r="BJ6" s="83"/>
      <c r="BK6" s="84"/>
      <c r="BL6" s="83"/>
      <c r="BM6" s="84"/>
      <c r="BN6" s="83"/>
      <c r="BO6" s="84"/>
      <c r="BP6" s="83"/>
      <c r="BQ6" s="84"/>
      <c r="BR6" s="83"/>
      <c r="BS6" s="84"/>
      <c r="BT6" s="83"/>
      <c r="BU6" s="84"/>
      <c r="BV6" s="83"/>
      <c r="BW6" s="84"/>
      <c r="BX6" s="83"/>
      <c r="BY6" s="85"/>
      <c r="BZ6" s="179"/>
      <c r="CA6" s="180"/>
      <c r="CB6" s="181"/>
      <c r="CC6" s="179"/>
      <c r="CD6" s="180"/>
      <c r="CE6" s="181"/>
    </row>
    <row r="7" spans="1:83" ht="84.95" customHeight="1" x14ac:dyDescent="0.2">
      <c r="A7" s="384" t="s">
        <v>2587</v>
      </c>
      <c r="B7" s="385">
        <v>2017</v>
      </c>
      <c r="C7" s="385" t="s">
        <v>2</v>
      </c>
      <c r="D7" s="385" t="s">
        <v>20</v>
      </c>
      <c r="E7" s="385" t="s">
        <v>1918</v>
      </c>
      <c r="F7" s="386" t="s">
        <v>2490</v>
      </c>
      <c r="G7" s="246" t="s">
        <v>2588</v>
      </c>
      <c r="H7" s="246" t="s">
        <v>2589</v>
      </c>
      <c r="I7" s="325" t="s">
        <v>2493</v>
      </c>
      <c r="J7" s="246" t="s">
        <v>2494</v>
      </c>
      <c r="K7" s="246" t="s">
        <v>2590</v>
      </c>
      <c r="L7" s="246"/>
      <c r="M7" s="246">
        <v>2</v>
      </c>
      <c r="N7" s="246">
        <v>1</v>
      </c>
      <c r="O7" s="246" t="s">
        <v>2495</v>
      </c>
      <c r="P7" s="247" t="s">
        <v>2035</v>
      </c>
      <c r="Q7" s="246" t="s">
        <v>2496</v>
      </c>
      <c r="R7" s="282">
        <v>48000000</v>
      </c>
      <c r="S7" s="87"/>
      <c r="T7" s="87"/>
      <c r="U7" s="87"/>
      <c r="V7" s="87"/>
      <c r="W7" s="87"/>
      <c r="X7" s="87"/>
      <c r="Y7" s="87"/>
      <c r="Z7" s="87"/>
      <c r="AA7" s="87"/>
      <c r="AB7" s="87"/>
      <c r="AC7" s="88"/>
      <c r="AD7" s="162" t="s">
        <v>2591</v>
      </c>
      <c r="AE7" s="162"/>
      <c r="AF7" s="162"/>
      <c r="AG7" s="162" t="s">
        <v>2593</v>
      </c>
      <c r="AH7" s="162"/>
      <c r="AI7" s="162"/>
      <c r="AJ7" s="162"/>
      <c r="AK7" s="162"/>
      <c r="AL7" s="162"/>
      <c r="AM7" s="162"/>
      <c r="AN7" s="162" t="s">
        <v>2497</v>
      </c>
      <c r="AO7" s="162"/>
      <c r="AP7" s="162"/>
      <c r="AQ7" s="162"/>
      <c r="AR7" s="162"/>
      <c r="AS7" s="86"/>
      <c r="AT7" s="160" t="s">
        <v>278</v>
      </c>
      <c r="AU7" s="162"/>
      <c r="AV7" s="162"/>
      <c r="AW7" s="162"/>
      <c r="AX7" s="162"/>
      <c r="AY7" s="164" t="s">
        <v>1380</v>
      </c>
      <c r="AZ7" s="162"/>
      <c r="BA7" s="91" t="s">
        <v>2492</v>
      </c>
      <c r="BB7" s="92"/>
      <c r="BC7" s="93">
        <v>0</v>
      </c>
      <c r="BD7" s="92"/>
      <c r="BE7" s="93">
        <v>0</v>
      </c>
      <c r="BF7" s="92"/>
      <c r="BG7" s="93">
        <v>0</v>
      </c>
      <c r="BH7" s="92" t="s">
        <v>2498</v>
      </c>
      <c r="BI7" s="93">
        <v>10</v>
      </c>
      <c r="BJ7" s="92"/>
      <c r="BK7" s="93">
        <v>10</v>
      </c>
      <c r="BL7" s="92" t="s">
        <v>2499</v>
      </c>
      <c r="BM7" s="93">
        <v>20</v>
      </c>
      <c r="BN7" s="92" t="s">
        <v>2500</v>
      </c>
      <c r="BO7" s="93">
        <v>40</v>
      </c>
      <c r="BP7" s="92"/>
      <c r="BQ7" s="93">
        <v>40</v>
      </c>
      <c r="BR7" s="92"/>
      <c r="BS7" s="93">
        <v>40</v>
      </c>
      <c r="BT7" s="92" t="s">
        <v>2501</v>
      </c>
      <c r="BU7" s="93">
        <v>60</v>
      </c>
      <c r="BV7" s="92" t="s">
        <v>2502</v>
      </c>
      <c r="BW7" s="93">
        <v>80</v>
      </c>
      <c r="BX7" s="92" t="s">
        <v>2503</v>
      </c>
      <c r="BY7" s="94">
        <v>100</v>
      </c>
      <c r="BZ7" s="182"/>
      <c r="CA7" s="183"/>
      <c r="CB7" s="184"/>
      <c r="CC7" s="182"/>
      <c r="CD7" s="183"/>
      <c r="CE7" s="184"/>
    </row>
    <row r="8" spans="1:83" ht="84.95" customHeight="1" x14ac:dyDescent="0.2">
      <c r="A8" s="384" t="s">
        <v>2587</v>
      </c>
      <c r="B8" s="385">
        <v>2017</v>
      </c>
      <c r="C8" s="385" t="s">
        <v>2</v>
      </c>
      <c r="D8" s="385" t="s">
        <v>20</v>
      </c>
      <c r="E8" s="385" t="s">
        <v>1918</v>
      </c>
      <c r="F8" s="386" t="s">
        <v>2490</v>
      </c>
      <c r="G8" s="246" t="s">
        <v>2588</v>
      </c>
      <c r="H8" s="246" t="s">
        <v>2589</v>
      </c>
      <c r="I8" s="325" t="s">
        <v>2491</v>
      </c>
      <c r="J8" s="246" t="s">
        <v>2504</v>
      </c>
      <c r="K8" s="246" t="s">
        <v>2590</v>
      </c>
      <c r="L8" s="246"/>
      <c r="M8" s="246">
        <v>2</v>
      </c>
      <c r="N8" s="246">
        <v>1</v>
      </c>
      <c r="O8" s="246" t="s">
        <v>2505</v>
      </c>
      <c r="P8" s="247" t="s">
        <v>2035</v>
      </c>
      <c r="Q8" s="246" t="s">
        <v>2594</v>
      </c>
      <c r="R8" s="282">
        <v>312250000</v>
      </c>
      <c r="S8" s="87"/>
      <c r="T8" s="87"/>
      <c r="U8" s="87"/>
      <c r="V8" s="87"/>
      <c r="W8" s="87"/>
      <c r="X8" s="87"/>
      <c r="Y8" s="87"/>
      <c r="Z8" s="87"/>
      <c r="AA8" s="87"/>
      <c r="AB8" s="87"/>
      <c r="AC8" s="88"/>
      <c r="AD8" s="162" t="s">
        <v>2591</v>
      </c>
      <c r="AE8" s="162"/>
      <c r="AF8" s="162"/>
      <c r="AG8" s="162"/>
      <c r="AH8" s="162"/>
      <c r="AI8" s="162"/>
      <c r="AJ8" s="162"/>
      <c r="AK8" s="162"/>
      <c r="AL8" s="162"/>
      <c r="AM8" s="162"/>
      <c r="AN8" s="162" t="s">
        <v>1957</v>
      </c>
      <c r="AO8" s="162"/>
      <c r="AP8" s="162"/>
      <c r="AQ8" s="162"/>
      <c r="AR8" s="162"/>
      <c r="AS8" s="86"/>
      <c r="AT8" s="160" t="s">
        <v>278</v>
      </c>
      <c r="AU8" s="162"/>
      <c r="AV8" s="162"/>
      <c r="AW8" s="162"/>
      <c r="AX8" s="162"/>
      <c r="AY8" s="164" t="s">
        <v>1380</v>
      </c>
      <c r="AZ8" s="162"/>
      <c r="BA8" s="91" t="s">
        <v>2492</v>
      </c>
      <c r="BB8" s="92"/>
      <c r="BC8" s="93">
        <v>0</v>
      </c>
      <c r="BD8" s="92" t="s">
        <v>2506</v>
      </c>
      <c r="BE8" s="93">
        <v>10</v>
      </c>
      <c r="BF8" s="92" t="s">
        <v>2507</v>
      </c>
      <c r="BG8" s="93">
        <v>25</v>
      </c>
      <c r="BH8" s="92" t="s">
        <v>2595</v>
      </c>
      <c r="BI8" s="93">
        <v>30</v>
      </c>
      <c r="BJ8" s="92" t="s">
        <v>2508</v>
      </c>
      <c r="BK8" s="93">
        <v>40</v>
      </c>
      <c r="BL8" s="92" t="s">
        <v>2509</v>
      </c>
      <c r="BM8" s="93">
        <v>50</v>
      </c>
      <c r="BN8" s="92" t="s">
        <v>2596</v>
      </c>
      <c r="BO8" s="93">
        <v>60</v>
      </c>
      <c r="BP8" s="92" t="s">
        <v>2597</v>
      </c>
      <c r="BQ8" s="93">
        <v>70</v>
      </c>
      <c r="BR8" s="92" t="s">
        <v>2598</v>
      </c>
      <c r="BS8" s="93">
        <v>80</v>
      </c>
      <c r="BT8" s="92" t="s">
        <v>2510</v>
      </c>
      <c r="BU8" s="93">
        <v>90</v>
      </c>
      <c r="BV8" s="92" t="s">
        <v>2511</v>
      </c>
      <c r="BW8" s="93">
        <v>95</v>
      </c>
      <c r="BX8" s="92" t="s">
        <v>2512</v>
      </c>
      <c r="BY8" s="94">
        <v>100</v>
      </c>
      <c r="BZ8" s="182"/>
      <c r="CA8" s="183"/>
      <c r="CB8" s="184"/>
      <c r="CC8" s="182"/>
      <c r="CD8" s="183"/>
      <c r="CE8" s="184"/>
    </row>
    <row r="9" spans="1:83" ht="84.95" customHeight="1" x14ac:dyDescent="0.2">
      <c r="A9" s="388" t="s">
        <v>2587</v>
      </c>
      <c r="B9" s="389">
        <v>2017</v>
      </c>
      <c r="C9" s="389" t="s">
        <v>2</v>
      </c>
      <c r="D9" s="389" t="s">
        <v>20</v>
      </c>
      <c r="E9" s="389" t="s">
        <v>1918</v>
      </c>
      <c r="F9" s="389" t="s">
        <v>2490</v>
      </c>
      <c r="G9" s="246" t="s">
        <v>2588</v>
      </c>
      <c r="H9" s="246" t="s">
        <v>2589</v>
      </c>
      <c r="I9" s="323" t="s">
        <v>2599</v>
      </c>
      <c r="J9" s="246"/>
      <c r="K9" s="246" t="s">
        <v>2590</v>
      </c>
      <c r="L9" s="246"/>
      <c r="M9" s="246"/>
      <c r="N9" s="246"/>
      <c r="O9" s="246"/>
      <c r="P9" s="247"/>
      <c r="Q9" s="246"/>
      <c r="R9" s="282"/>
      <c r="S9" s="87"/>
      <c r="T9" s="87"/>
      <c r="U9" s="87"/>
      <c r="V9" s="87"/>
      <c r="W9" s="87"/>
      <c r="X9" s="87"/>
      <c r="Y9" s="87"/>
      <c r="Z9" s="87"/>
      <c r="AA9" s="87"/>
      <c r="AB9" s="87"/>
      <c r="AC9" s="88"/>
      <c r="AD9" s="162"/>
      <c r="AE9" s="162"/>
      <c r="AF9" s="162"/>
      <c r="AG9" s="162"/>
      <c r="AH9" s="162"/>
      <c r="AI9" s="162"/>
      <c r="AJ9" s="162"/>
      <c r="AK9" s="162"/>
      <c r="AL9" s="162"/>
      <c r="AM9" s="162"/>
      <c r="AN9" s="162" t="s">
        <v>1957</v>
      </c>
      <c r="AO9" s="162"/>
      <c r="AP9" s="162"/>
      <c r="AQ9" s="162"/>
      <c r="AR9" s="162"/>
      <c r="AS9" s="86"/>
      <c r="AT9" s="160" t="s">
        <v>278</v>
      </c>
      <c r="AU9" s="162"/>
      <c r="AV9" s="162"/>
      <c r="AW9" s="162"/>
      <c r="AX9" s="162"/>
      <c r="AY9" s="164" t="s">
        <v>1380</v>
      </c>
      <c r="AZ9" s="162"/>
      <c r="BA9" s="91" t="s">
        <v>2492</v>
      </c>
      <c r="BB9" s="92"/>
      <c r="BC9" s="93"/>
      <c r="BD9" s="92"/>
      <c r="BE9" s="93"/>
      <c r="BF9" s="92"/>
      <c r="BG9" s="93"/>
      <c r="BH9" s="92"/>
      <c r="BI9" s="93"/>
      <c r="BJ9" s="92"/>
      <c r="BK9" s="93"/>
      <c r="BL9" s="92"/>
      <c r="BM9" s="93"/>
      <c r="BN9" s="92"/>
      <c r="BO9" s="93"/>
      <c r="BP9" s="92"/>
      <c r="BQ9" s="93"/>
      <c r="BR9" s="92"/>
      <c r="BS9" s="93"/>
      <c r="BT9" s="92"/>
      <c r="BU9" s="93"/>
      <c r="BV9" s="92"/>
      <c r="BW9" s="93"/>
      <c r="BX9" s="92"/>
      <c r="BY9" s="94"/>
      <c r="BZ9" s="182"/>
      <c r="CA9" s="183"/>
      <c r="CB9" s="184"/>
      <c r="CC9" s="182"/>
      <c r="CD9" s="183"/>
      <c r="CE9" s="184"/>
    </row>
    <row r="10" spans="1:83" ht="84.95" customHeight="1" x14ac:dyDescent="0.2">
      <c r="A10" s="388" t="s">
        <v>2587</v>
      </c>
      <c r="B10" s="389">
        <v>2017</v>
      </c>
      <c r="C10" s="389" t="s">
        <v>2</v>
      </c>
      <c r="D10" s="389" t="s">
        <v>20</v>
      </c>
      <c r="E10" s="389" t="s">
        <v>1918</v>
      </c>
      <c r="F10" s="389" t="s">
        <v>2490</v>
      </c>
      <c r="G10" s="246" t="s">
        <v>2588</v>
      </c>
      <c r="H10" s="246" t="s">
        <v>2589</v>
      </c>
      <c r="I10" s="325" t="s">
        <v>2599</v>
      </c>
      <c r="J10" s="246" t="s">
        <v>2600</v>
      </c>
      <c r="K10" s="246" t="s">
        <v>2513</v>
      </c>
      <c r="L10" s="246"/>
      <c r="M10" s="246">
        <v>3</v>
      </c>
      <c r="N10" s="246">
        <v>33</v>
      </c>
      <c r="O10" s="246" t="s">
        <v>2514</v>
      </c>
      <c r="P10" s="247" t="s">
        <v>2035</v>
      </c>
      <c r="Q10" s="246" t="s">
        <v>2601</v>
      </c>
      <c r="R10" s="282"/>
      <c r="S10" s="87"/>
      <c r="T10" s="87"/>
      <c r="U10" s="87"/>
      <c r="V10" s="87"/>
      <c r="W10" s="87"/>
      <c r="X10" s="87"/>
      <c r="Y10" s="87"/>
      <c r="Z10" s="87"/>
      <c r="AA10" s="87"/>
      <c r="AB10" s="87"/>
      <c r="AC10" s="88"/>
      <c r="AD10" s="162" t="s">
        <v>2591</v>
      </c>
      <c r="AE10" s="162"/>
      <c r="AF10" s="162"/>
      <c r="AG10" s="162"/>
      <c r="AH10" s="162" t="s">
        <v>2602</v>
      </c>
      <c r="AI10" s="162"/>
      <c r="AJ10" s="162"/>
      <c r="AK10" s="162"/>
      <c r="AL10" s="162"/>
      <c r="AM10" s="162"/>
      <c r="AN10" s="162" t="s">
        <v>1957</v>
      </c>
      <c r="AO10" s="162" t="s">
        <v>267</v>
      </c>
      <c r="AP10" s="162" t="s">
        <v>1837</v>
      </c>
      <c r="AQ10" s="162"/>
      <c r="AR10" s="162"/>
      <c r="AS10" s="86"/>
      <c r="AT10" s="160" t="s">
        <v>278</v>
      </c>
      <c r="AU10" s="162" t="s">
        <v>2603</v>
      </c>
      <c r="AV10" s="162"/>
      <c r="AW10" s="162" t="s">
        <v>2604</v>
      </c>
      <c r="AX10" s="162"/>
      <c r="AY10" s="164" t="s">
        <v>1376</v>
      </c>
      <c r="AZ10" s="162"/>
      <c r="BA10" s="91" t="s">
        <v>2492</v>
      </c>
      <c r="BB10" s="92" t="s">
        <v>2515</v>
      </c>
      <c r="BC10" s="93">
        <v>100</v>
      </c>
      <c r="BD10" s="92" t="s">
        <v>2515</v>
      </c>
      <c r="BE10" s="93">
        <v>100</v>
      </c>
      <c r="BF10" s="92" t="s">
        <v>2515</v>
      </c>
      <c r="BG10" s="93">
        <v>100</v>
      </c>
      <c r="BH10" s="92" t="s">
        <v>2515</v>
      </c>
      <c r="BI10" s="93">
        <v>100</v>
      </c>
      <c r="BJ10" s="92" t="s">
        <v>2515</v>
      </c>
      <c r="BK10" s="93">
        <v>100</v>
      </c>
      <c r="BL10" s="92" t="s">
        <v>2515</v>
      </c>
      <c r="BM10" s="93">
        <v>100</v>
      </c>
      <c r="BN10" s="92" t="s">
        <v>2515</v>
      </c>
      <c r="BO10" s="93">
        <v>100</v>
      </c>
      <c r="BP10" s="92" t="s">
        <v>2515</v>
      </c>
      <c r="BQ10" s="93">
        <v>100</v>
      </c>
      <c r="BR10" s="92" t="s">
        <v>2515</v>
      </c>
      <c r="BS10" s="93">
        <v>100</v>
      </c>
      <c r="BT10" s="92" t="s">
        <v>2515</v>
      </c>
      <c r="BU10" s="93">
        <v>100</v>
      </c>
      <c r="BV10" s="92" t="s">
        <v>2515</v>
      </c>
      <c r="BW10" s="93">
        <v>100</v>
      </c>
      <c r="BX10" s="92" t="s">
        <v>2515</v>
      </c>
      <c r="BY10" s="94">
        <v>100</v>
      </c>
      <c r="BZ10" s="182"/>
      <c r="CA10" s="183"/>
      <c r="CB10" s="184"/>
      <c r="CC10" s="182"/>
      <c r="CD10" s="183"/>
      <c r="CE10" s="184"/>
    </row>
    <row r="11" spans="1:83" ht="84.95" customHeight="1" x14ac:dyDescent="0.2">
      <c r="A11" s="388" t="s">
        <v>2587</v>
      </c>
      <c r="B11" s="389">
        <v>2017</v>
      </c>
      <c r="C11" s="389" t="s">
        <v>2</v>
      </c>
      <c r="D11" s="389" t="s">
        <v>20</v>
      </c>
      <c r="E11" s="389" t="s">
        <v>1918</v>
      </c>
      <c r="F11" s="389" t="s">
        <v>2490</v>
      </c>
      <c r="G11" s="246" t="s">
        <v>2588</v>
      </c>
      <c r="H11" s="246" t="s">
        <v>2589</v>
      </c>
      <c r="I11" s="325" t="s">
        <v>2599</v>
      </c>
      <c r="J11" s="246" t="s">
        <v>2516</v>
      </c>
      <c r="K11" s="246" t="s">
        <v>47</v>
      </c>
      <c r="L11" s="246"/>
      <c r="M11" s="246">
        <v>3</v>
      </c>
      <c r="N11" s="246">
        <v>2</v>
      </c>
      <c r="O11" s="246" t="s">
        <v>2517</v>
      </c>
      <c r="P11" s="247" t="s">
        <v>2035</v>
      </c>
      <c r="Q11" s="246" t="s">
        <v>2605</v>
      </c>
      <c r="R11" s="282"/>
      <c r="S11" s="87"/>
      <c r="T11" s="87"/>
      <c r="U11" s="87"/>
      <c r="V11" s="87"/>
      <c r="W11" s="87"/>
      <c r="X11" s="87"/>
      <c r="Y11" s="87"/>
      <c r="Z11" s="87"/>
      <c r="AA11" s="87"/>
      <c r="AB11" s="87"/>
      <c r="AC11" s="88"/>
      <c r="AD11" s="162" t="s">
        <v>2591</v>
      </c>
      <c r="AE11" s="162"/>
      <c r="AF11" s="162"/>
      <c r="AG11" s="162"/>
      <c r="AH11" s="162"/>
      <c r="AI11" s="162"/>
      <c r="AJ11" s="162"/>
      <c r="AK11" s="162"/>
      <c r="AL11" s="162"/>
      <c r="AM11" s="162"/>
      <c r="AN11" s="162" t="s">
        <v>1957</v>
      </c>
      <c r="AO11" s="162"/>
      <c r="AP11" s="162"/>
      <c r="AQ11" s="162"/>
      <c r="AR11" s="162"/>
      <c r="AS11" s="86"/>
      <c r="AT11" s="160" t="s">
        <v>278</v>
      </c>
      <c r="AU11" s="162"/>
      <c r="AV11" s="162"/>
      <c r="AW11" s="162"/>
      <c r="AX11" s="162"/>
      <c r="AY11" s="164" t="s">
        <v>1380</v>
      </c>
      <c r="AZ11" s="162"/>
      <c r="BA11" s="91" t="s">
        <v>2492</v>
      </c>
      <c r="BB11" s="92"/>
      <c r="BC11" s="93">
        <v>0</v>
      </c>
      <c r="BD11" s="92"/>
      <c r="BE11" s="93">
        <v>0</v>
      </c>
      <c r="BF11" s="92"/>
      <c r="BG11" s="93">
        <v>0</v>
      </c>
      <c r="BH11" s="92" t="s">
        <v>2518</v>
      </c>
      <c r="BI11" s="93">
        <v>30</v>
      </c>
      <c r="BJ11" s="92"/>
      <c r="BK11" s="93">
        <v>30</v>
      </c>
      <c r="BL11" s="92"/>
      <c r="BM11" s="93">
        <v>30</v>
      </c>
      <c r="BN11" s="92"/>
      <c r="BO11" s="93">
        <v>30</v>
      </c>
      <c r="BP11" s="92" t="s">
        <v>2519</v>
      </c>
      <c r="BQ11" s="93">
        <v>60</v>
      </c>
      <c r="BR11" s="92"/>
      <c r="BS11" s="93">
        <v>60</v>
      </c>
      <c r="BT11" s="92" t="s">
        <v>2520</v>
      </c>
      <c r="BU11" s="93">
        <v>100</v>
      </c>
      <c r="BV11" s="92"/>
      <c r="BW11" s="93">
        <v>100</v>
      </c>
      <c r="BX11" s="92"/>
      <c r="BY11" s="94">
        <v>100</v>
      </c>
      <c r="BZ11" s="182"/>
      <c r="CA11" s="183"/>
      <c r="CB11" s="184"/>
      <c r="CC11" s="182"/>
      <c r="CD11" s="183"/>
      <c r="CE11" s="184"/>
    </row>
    <row r="12" spans="1:83" ht="84.95" customHeight="1" x14ac:dyDescent="0.2">
      <c r="A12" s="388" t="s">
        <v>2587</v>
      </c>
      <c r="B12" s="389">
        <v>2017</v>
      </c>
      <c r="C12" s="389" t="s">
        <v>2</v>
      </c>
      <c r="D12" s="389" t="s">
        <v>20</v>
      </c>
      <c r="E12" s="389" t="s">
        <v>1918</v>
      </c>
      <c r="F12" s="389" t="s">
        <v>2490</v>
      </c>
      <c r="G12" s="246" t="s">
        <v>2588</v>
      </c>
      <c r="H12" s="246" t="s">
        <v>2589</v>
      </c>
      <c r="I12" s="325" t="s">
        <v>2599</v>
      </c>
      <c r="J12" s="246" t="s">
        <v>2521</v>
      </c>
      <c r="K12" s="246" t="s">
        <v>47</v>
      </c>
      <c r="L12" s="246"/>
      <c r="M12" s="246">
        <v>3</v>
      </c>
      <c r="N12" s="246">
        <v>1</v>
      </c>
      <c r="O12" s="246" t="s">
        <v>2522</v>
      </c>
      <c r="P12" s="247" t="s">
        <v>2035</v>
      </c>
      <c r="Q12" s="246" t="s">
        <v>2606</v>
      </c>
      <c r="R12" s="282">
        <v>139750000</v>
      </c>
      <c r="S12" s="87"/>
      <c r="T12" s="87"/>
      <c r="U12" s="87"/>
      <c r="V12" s="87"/>
      <c r="W12" s="87"/>
      <c r="X12" s="87"/>
      <c r="Y12" s="87"/>
      <c r="Z12" s="87"/>
      <c r="AA12" s="87"/>
      <c r="AB12" s="87"/>
      <c r="AC12" s="88"/>
      <c r="AD12" s="162" t="s">
        <v>89</v>
      </c>
      <c r="AE12" s="162"/>
      <c r="AF12" s="162" t="s">
        <v>1436</v>
      </c>
      <c r="AG12" s="162"/>
      <c r="AH12" s="162"/>
      <c r="AI12" s="162"/>
      <c r="AJ12" s="162"/>
      <c r="AK12" s="162"/>
      <c r="AL12" s="162"/>
      <c r="AM12" s="162"/>
      <c r="AN12" s="162" t="s">
        <v>1957</v>
      </c>
      <c r="AO12" s="162"/>
      <c r="AP12" s="162"/>
      <c r="AQ12" s="162"/>
      <c r="AR12" s="162"/>
      <c r="AS12" s="86"/>
      <c r="AT12" s="160" t="s">
        <v>278</v>
      </c>
      <c r="AU12" s="162"/>
      <c r="AV12" s="162"/>
      <c r="AW12" s="162"/>
      <c r="AX12" s="162"/>
      <c r="AY12" s="164" t="s">
        <v>1380</v>
      </c>
      <c r="AZ12" s="162"/>
      <c r="BA12" s="91" t="s">
        <v>2492</v>
      </c>
      <c r="BB12" s="92"/>
      <c r="BC12" s="93">
        <v>0</v>
      </c>
      <c r="BD12" s="92"/>
      <c r="BE12" s="93">
        <v>0</v>
      </c>
      <c r="BF12" s="92" t="s">
        <v>2523</v>
      </c>
      <c r="BG12" s="93">
        <v>30</v>
      </c>
      <c r="BH12" s="92"/>
      <c r="BI12" s="93">
        <v>30</v>
      </c>
      <c r="BJ12" s="92"/>
      <c r="BK12" s="93">
        <v>30</v>
      </c>
      <c r="BL12" s="92" t="s">
        <v>2524</v>
      </c>
      <c r="BM12" s="93">
        <v>60</v>
      </c>
      <c r="BN12" s="92"/>
      <c r="BO12" s="93">
        <v>60</v>
      </c>
      <c r="BP12" s="92"/>
      <c r="BQ12" s="93">
        <v>60</v>
      </c>
      <c r="BR12" s="92" t="s">
        <v>2525</v>
      </c>
      <c r="BS12" s="93">
        <v>100</v>
      </c>
      <c r="BT12" s="92"/>
      <c r="BU12" s="93">
        <v>100</v>
      </c>
      <c r="BV12" s="92"/>
      <c r="BW12" s="93">
        <v>100</v>
      </c>
      <c r="BX12" s="92"/>
      <c r="BY12" s="94">
        <v>100</v>
      </c>
      <c r="BZ12" s="182"/>
      <c r="CA12" s="183"/>
      <c r="CB12" s="184"/>
      <c r="CC12" s="182"/>
      <c r="CD12" s="183"/>
      <c r="CE12" s="184"/>
    </row>
    <row r="13" spans="1:83" ht="84.95" customHeight="1" x14ac:dyDescent="0.2">
      <c r="A13" s="388" t="s">
        <v>2587</v>
      </c>
      <c r="B13" s="389">
        <v>2017</v>
      </c>
      <c r="C13" s="389" t="s">
        <v>2</v>
      </c>
      <c r="D13" s="389" t="s">
        <v>20</v>
      </c>
      <c r="E13" s="389" t="s">
        <v>1918</v>
      </c>
      <c r="F13" s="389" t="s">
        <v>2490</v>
      </c>
      <c r="G13" s="246" t="s">
        <v>2588</v>
      </c>
      <c r="H13" s="246" t="s">
        <v>2589</v>
      </c>
      <c r="I13" s="325" t="s">
        <v>2599</v>
      </c>
      <c r="J13" s="246" t="s">
        <v>2607</v>
      </c>
      <c r="K13" s="246" t="s">
        <v>1843</v>
      </c>
      <c r="L13" s="246"/>
      <c r="M13" s="246">
        <v>3</v>
      </c>
      <c r="N13" s="246">
        <v>11</v>
      </c>
      <c r="O13" s="246" t="s">
        <v>3996</v>
      </c>
      <c r="P13" s="247" t="s">
        <v>2035</v>
      </c>
      <c r="Q13" s="246" t="s">
        <v>3997</v>
      </c>
      <c r="R13" s="282">
        <v>1240000000</v>
      </c>
      <c r="S13" s="87"/>
      <c r="T13" s="87"/>
      <c r="U13" s="87"/>
      <c r="V13" s="87"/>
      <c r="W13" s="87"/>
      <c r="X13" s="87"/>
      <c r="Y13" s="87"/>
      <c r="Z13" s="87"/>
      <c r="AA13" s="87"/>
      <c r="AB13" s="87"/>
      <c r="AC13" s="88"/>
      <c r="AD13" s="162" t="s">
        <v>2591</v>
      </c>
      <c r="AE13" s="162"/>
      <c r="AF13" s="162"/>
      <c r="AG13" s="162"/>
      <c r="AH13" s="162"/>
      <c r="AI13" s="162"/>
      <c r="AJ13" s="162"/>
      <c r="AK13" s="162"/>
      <c r="AL13" s="162"/>
      <c r="AM13" s="162"/>
      <c r="AN13" s="162" t="s">
        <v>1957</v>
      </c>
      <c r="AO13" s="162"/>
      <c r="AP13" s="162"/>
      <c r="AQ13" s="162" t="s">
        <v>262</v>
      </c>
      <c r="AR13" s="162"/>
      <c r="AS13" s="86"/>
      <c r="AT13" s="160" t="s">
        <v>278</v>
      </c>
      <c r="AU13" s="162"/>
      <c r="AV13" s="162"/>
      <c r="AW13" s="162"/>
      <c r="AX13" s="162"/>
      <c r="AY13" s="164" t="s">
        <v>1380</v>
      </c>
      <c r="AZ13" s="162"/>
      <c r="BA13" s="91" t="s">
        <v>2526</v>
      </c>
      <c r="BB13" s="92"/>
      <c r="BC13" s="93">
        <v>0</v>
      </c>
      <c r="BD13" s="92"/>
      <c r="BE13" s="93">
        <v>0</v>
      </c>
      <c r="BF13" s="92" t="s">
        <v>2527</v>
      </c>
      <c r="BG13" s="93">
        <v>25</v>
      </c>
      <c r="BH13" s="92"/>
      <c r="BI13" s="93">
        <v>25</v>
      </c>
      <c r="BJ13" s="92"/>
      <c r="BK13" s="93">
        <v>25</v>
      </c>
      <c r="BL13" s="92" t="s">
        <v>2527</v>
      </c>
      <c r="BM13" s="93">
        <v>50</v>
      </c>
      <c r="BN13" s="92"/>
      <c r="BO13" s="93">
        <v>50</v>
      </c>
      <c r="BP13" s="92"/>
      <c r="BQ13" s="93">
        <v>50</v>
      </c>
      <c r="BR13" s="92" t="s">
        <v>2527</v>
      </c>
      <c r="BS13" s="93">
        <v>75</v>
      </c>
      <c r="BT13" s="92"/>
      <c r="BU13" s="93">
        <v>75</v>
      </c>
      <c r="BV13" s="92"/>
      <c r="BW13" s="93">
        <v>75</v>
      </c>
      <c r="BX13" s="92" t="s">
        <v>2527</v>
      </c>
      <c r="BY13" s="94">
        <v>100</v>
      </c>
      <c r="BZ13" s="182"/>
      <c r="CA13" s="183"/>
      <c r="CB13" s="184"/>
      <c r="CC13" s="182"/>
      <c r="CD13" s="183"/>
      <c r="CE13" s="184"/>
    </row>
    <row r="14" spans="1:83" ht="84.95" customHeight="1" x14ac:dyDescent="0.2">
      <c r="A14" s="388" t="s">
        <v>2587</v>
      </c>
      <c r="B14" s="389">
        <v>2017</v>
      </c>
      <c r="C14" s="389" t="s">
        <v>2</v>
      </c>
      <c r="D14" s="389" t="s">
        <v>20</v>
      </c>
      <c r="E14" s="389" t="s">
        <v>1918</v>
      </c>
      <c r="F14" s="389" t="s">
        <v>2490</v>
      </c>
      <c r="G14" s="246" t="s">
        <v>2588</v>
      </c>
      <c r="H14" s="246" t="s">
        <v>2608</v>
      </c>
      <c r="I14" s="323" t="s">
        <v>2528</v>
      </c>
      <c r="J14" s="246"/>
      <c r="K14" s="246" t="s">
        <v>2590</v>
      </c>
      <c r="L14" s="246"/>
      <c r="M14" s="246"/>
      <c r="N14" s="246">
        <v>1</v>
      </c>
      <c r="O14" s="246"/>
      <c r="P14" s="247"/>
      <c r="Q14" s="246"/>
      <c r="R14" s="282"/>
      <c r="S14" s="87"/>
      <c r="T14" s="87"/>
      <c r="U14" s="87"/>
      <c r="V14" s="87"/>
      <c r="W14" s="87"/>
      <c r="X14" s="87"/>
      <c r="Y14" s="87"/>
      <c r="Z14" s="87"/>
      <c r="AA14" s="87"/>
      <c r="AB14" s="87"/>
      <c r="AC14" s="88"/>
      <c r="AD14" s="162"/>
      <c r="AE14" s="162"/>
      <c r="AF14" s="162"/>
      <c r="AG14" s="162"/>
      <c r="AH14" s="162"/>
      <c r="AI14" s="162"/>
      <c r="AJ14" s="162"/>
      <c r="AK14" s="162"/>
      <c r="AL14" s="162"/>
      <c r="AM14" s="162"/>
      <c r="AN14" s="162"/>
      <c r="AO14" s="162"/>
      <c r="AP14" s="162"/>
      <c r="AQ14" s="162" t="s">
        <v>262</v>
      </c>
      <c r="AR14" s="162"/>
      <c r="AS14" s="86"/>
      <c r="AT14" s="160" t="s">
        <v>278</v>
      </c>
      <c r="AU14" s="162" t="s">
        <v>262</v>
      </c>
      <c r="AV14" s="162"/>
      <c r="AW14" s="162" t="s">
        <v>262</v>
      </c>
      <c r="AX14" s="162"/>
      <c r="AY14" s="164" t="s">
        <v>1377</v>
      </c>
      <c r="AZ14" s="162"/>
      <c r="BA14" s="91" t="s">
        <v>2529</v>
      </c>
      <c r="BB14" s="92"/>
      <c r="BC14" s="93"/>
      <c r="BD14" s="92"/>
      <c r="BE14" s="93"/>
      <c r="BF14" s="92"/>
      <c r="BG14" s="93"/>
      <c r="BH14" s="92"/>
      <c r="BI14" s="93"/>
      <c r="BJ14" s="92"/>
      <c r="BK14" s="93"/>
      <c r="BL14" s="92"/>
      <c r="BM14" s="93"/>
      <c r="BN14" s="92"/>
      <c r="BO14" s="93"/>
      <c r="BP14" s="92"/>
      <c r="BQ14" s="93"/>
      <c r="BR14" s="92"/>
      <c r="BS14" s="93"/>
      <c r="BT14" s="92"/>
      <c r="BU14" s="93"/>
      <c r="BV14" s="92"/>
      <c r="BW14" s="93"/>
      <c r="BX14" s="92"/>
      <c r="BY14" s="94"/>
      <c r="BZ14" s="182"/>
      <c r="CA14" s="183"/>
      <c r="CB14" s="184"/>
      <c r="CC14" s="182"/>
      <c r="CD14" s="183"/>
      <c r="CE14" s="184"/>
    </row>
    <row r="15" spans="1:83" ht="84.95" customHeight="1" x14ac:dyDescent="0.2">
      <c r="A15" s="388" t="s">
        <v>2587</v>
      </c>
      <c r="B15" s="389">
        <v>2017</v>
      </c>
      <c r="C15" s="389" t="s">
        <v>2</v>
      </c>
      <c r="D15" s="389" t="s">
        <v>20</v>
      </c>
      <c r="E15" s="389" t="s">
        <v>1918</v>
      </c>
      <c r="F15" s="389" t="s">
        <v>2490</v>
      </c>
      <c r="G15" s="246" t="s">
        <v>2588</v>
      </c>
      <c r="H15" s="246" t="s">
        <v>2589</v>
      </c>
      <c r="I15" s="325" t="s">
        <v>2528</v>
      </c>
      <c r="J15" s="246" t="s">
        <v>2530</v>
      </c>
      <c r="K15" s="246" t="s">
        <v>2590</v>
      </c>
      <c r="L15" s="246"/>
      <c r="M15" s="246">
        <v>2</v>
      </c>
      <c r="N15" s="246">
        <v>1</v>
      </c>
      <c r="O15" s="246" t="s">
        <v>2531</v>
      </c>
      <c r="P15" s="247" t="s">
        <v>2035</v>
      </c>
      <c r="Q15" s="246"/>
      <c r="R15" s="394">
        <v>100000000</v>
      </c>
      <c r="S15" s="87"/>
      <c r="T15" s="87"/>
      <c r="U15" s="87"/>
      <c r="V15" s="87"/>
      <c r="W15" s="87"/>
      <c r="X15" s="87"/>
      <c r="Y15" s="87"/>
      <c r="Z15" s="87"/>
      <c r="AA15" s="87"/>
      <c r="AB15" s="87"/>
      <c r="AC15" s="88"/>
      <c r="AD15" s="162" t="s">
        <v>2591</v>
      </c>
      <c r="AE15" s="162"/>
      <c r="AF15" s="162"/>
      <c r="AG15" s="162"/>
      <c r="AH15" s="162"/>
      <c r="AI15" s="162"/>
      <c r="AJ15" s="162"/>
      <c r="AK15" s="162"/>
      <c r="AL15" s="162"/>
      <c r="AM15" s="162"/>
      <c r="AN15" s="162"/>
      <c r="AO15" s="162"/>
      <c r="AP15" s="162"/>
      <c r="AQ15" s="162" t="s">
        <v>262</v>
      </c>
      <c r="AR15" s="162"/>
      <c r="AS15" s="86"/>
      <c r="AT15" s="160" t="s">
        <v>278</v>
      </c>
      <c r="AU15" s="162" t="s">
        <v>262</v>
      </c>
      <c r="AV15" s="162"/>
      <c r="AW15" s="162" t="s">
        <v>262</v>
      </c>
      <c r="AX15" s="162"/>
      <c r="AY15" s="164" t="s">
        <v>1377</v>
      </c>
      <c r="AZ15" s="162"/>
      <c r="BA15" s="91" t="s">
        <v>2529</v>
      </c>
      <c r="BB15" s="92"/>
      <c r="BC15" s="93">
        <v>0</v>
      </c>
      <c r="BD15" s="92"/>
      <c r="BE15" s="93">
        <v>0</v>
      </c>
      <c r="BF15" s="92" t="s">
        <v>2532</v>
      </c>
      <c r="BG15" s="93">
        <v>10</v>
      </c>
      <c r="BH15" s="92" t="s">
        <v>2533</v>
      </c>
      <c r="BI15" s="93">
        <v>20</v>
      </c>
      <c r="BJ15" s="92" t="s">
        <v>2534</v>
      </c>
      <c r="BK15" s="93">
        <v>30</v>
      </c>
      <c r="BL15" s="92" t="s">
        <v>2535</v>
      </c>
      <c r="BM15" s="93">
        <v>40</v>
      </c>
      <c r="BN15" s="92" t="s">
        <v>2536</v>
      </c>
      <c r="BO15" s="93">
        <v>50</v>
      </c>
      <c r="BP15" s="92" t="s">
        <v>2609</v>
      </c>
      <c r="BQ15" s="93">
        <v>60</v>
      </c>
      <c r="BR15" s="92" t="s">
        <v>2537</v>
      </c>
      <c r="BS15" s="93">
        <v>80</v>
      </c>
      <c r="BT15" s="92" t="s">
        <v>2538</v>
      </c>
      <c r="BU15" s="93">
        <v>90</v>
      </c>
      <c r="BV15" s="92" t="s">
        <v>2610</v>
      </c>
      <c r="BW15" s="93">
        <v>100</v>
      </c>
      <c r="BX15" s="92"/>
      <c r="BY15" s="94">
        <v>100</v>
      </c>
      <c r="BZ15" s="182"/>
      <c r="CA15" s="183"/>
      <c r="CB15" s="184"/>
      <c r="CC15" s="182"/>
      <c r="CD15" s="183"/>
      <c r="CE15" s="184"/>
    </row>
    <row r="16" spans="1:83" ht="84.95" customHeight="1" x14ac:dyDescent="0.2">
      <c r="A16" s="388" t="s">
        <v>2587</v>
      </c>
      <c r="B16" s="389">
        <v>2017</v>
      </c>
      <c r="C16" s="389" t="s">
        <v>2</v>
      </c>
      <c r="D16" s="389" t="s">
        <v>20</v>
      </c>
      <c r="E16" s="389" t="s">
        <v>1918</v>
      </c>
      <c r="F16" s="389" t="s">
        <v>2490</v>
      </c>
      <c r="G16" s="246" t="s">
        <v>2588</v>
      </c>
      <c r="H16" s="246" t="s">
        <v>2589</v>
      </c>
      <c r="I16" s="325" t="s">
        <v>2528</v>
      </c>
      <c r="J16" s="246" t="s">
        <v>2539</v>
      </c>
      <c r="K16" s="246" t="s">
        <v>2590</v>
      </c>
      <c r="L16" s="246"/>
      <c r="M16" s="246">
        <v>2</v>
      </c>
      <c r="N16" s="246">
        <v>1</v>
      </c>
      <c r="O16" s="246" t="s">
        <v>2540</v>
      </c>
      <c r="P16" s="247" t="s">
        <v>2035</v>
      </c>
      <c r="Q16" s="246"/>
      <c r="R16" s="282"/>
      <c r="S16" s="87"/>
      <c r="T16" s="87"/>
      <c r="U16" s="87"/>
      <c r="V16" s="87"/>
      <c r="W16" s="87"/>
      <c r="X16" s="87"/>
      <c r="Y16" s="87"/>
      <c r="Z16" s="87"/>
      <c r="AA16" s="87"/>
      <c r="AB16" s="87"/>
      <c r="AC16" s="88"/>
      <c r="AD16" s="162" t="s">
        <v>2591</v>
      </c>
      <c r="AE16" s="162"/>
      <c r="AF16" s="162"/>
      <c r="AG16" s="162"/>
      <c r="AH16" s="162"/>
      <c r="AI16" s="162"/>
      <c r="AJ16" s="162"/>
      <c r="AK16" s="162"/>
      <c r="AL16" s="162"/>
      <c r="AM16" s="162"/>
      <c r="AN16" s="162"/>
      <c r="AO16" s="162"/>
      <c r="AP16" s="162"/>
      <c r="AQ16" s="162" t="s">
        <v>262</v>
      </c>
      <c r="AR16" s="162"/>
      <c r="AS16" s="86"/>
      <c r="AT16" s="160" t="s">
        <v>278</v>
      </c>
      <c r="AU16" s="162" t="s">
        <v>262</v>
      </c>
      <c r="AV16" s="162"/>
      <c r="AW16" s="162" t="s">
        <v>262</v>
      </c>
      <c r="AX16" s="162"/>
      <c r="AY16" s="164" t="s">
        <v>1377</v>
      </c>
      <c r="AZ16" s="162"/>
      <c r="BA16" s="91" t="s">
        <v>2529</v>
      </c>
      <c r="BB16" s="92"/>
      <c r="BC16" s="93">
        <v>0</v>
      </c>
      <c r="BD16" s="92"/>
      <c r="BE16" s="93">
        <v>0</v>
      </c>
      <c r="BF16" s="92" t="s">
        <v>2532</v>
      </c>
      <c r="BG16" s="93">
        <v>10</v>
      </c>
      <c r="BH16" s="92" t="s">
        <v>2533</v>
      </c>
      <c r="BI16" s="93">
        <v>20</v>
      </c>
      <c r="BJ16" s="92" t="s">
        <v>2534</v>
      </c>
      <c r="BK16" s="93">
        <v>30</v>
      </c>
      <c r="BL16" s="92" t="s">
        <v>2535</v>
      </c>
      <c r="BM16" s="93">
        <v>40</v>
      </c>
      <c r="BN16" s="92" t="s">
        <v>2536</v>
      </c>
      <c r="BO16" s="93">
        <v>50</v>
      </c>
      <c r="BP16" s="92" t="s">
        <v>2609</v>
      </c>
      <c r="BQ16" s="93">
        <v>60</v>
      </c>
      <c r="BR16" s="92" t="s">
        <v>2537</v>
      </c>
      <c r="BS16" s="93">
        <v>80</v>
      </c>
      <c r="BT16" s="92" t="s">
        <v>2538</v>
      </c>
      <c r="BU16" s="93">
        <v>90</v>
      </c>
      <c r="BV16" s="92" t="s">
        <v>2610</v>
      </c>
      <c r="BW16" s="93">
        <v>100</v>
      </c>
      <c r="BX16" s="92"/>
      <c r="BY16" s="94">
        <v>100</v>
      </c>
      <c r="BZ16" s="182"/>
      <c r="CA16" s="183"/>
      <c r="CB16" s="184"/>
      <c r="CC16" s="182"/>
      <c r="CD16" s="183"/>
      <c r="CE16" s="184"/>
    </row>
    <row r="17" spans="1:83" ht="84.95" customHeight="1" x14ac:dyDescent="0.2">
      <c r="A17" s="388" t="s">
        <v>2587</v>
      </c>
      <c r="B17" s="389">
        <v>2017</v>
      </c>
      <c r="C17" s="389" t="s">
        <v>2</v>
      </c>
      <c r="D17" s="389" t="s">
        <v>20</v>
      </c>
      <c r="E17" s="389" t="s">
        <v>1918</v>
      </c>
      <c r="F17" s="389" t="s">
        <v>2490</v>
      </c>
      <c r="G17" s="246" t="s">
        <v>2588</v>
      </c>
      <c r="H17" s="246" t="s">
        <v>2589</v>
      </c>
      <c r="I17" s="325" t="s">
        <v>2541</v>
      </c>
      <c r="J17" s="246" t="s">
        <v>2542</v>
      </c>
      <c r="K17" s="246" t="s">
        <v>2590</v>
      </c>
      <c r="L17" s="246"/>
      <c r="M17" s="246">
        <v>2</v>
      </c>
      <c r="N17" s="246">
        <v>1</v>
      </c>
      <c r="O17" s="246" t="s">
        <v>2543</v>
      </c>
      <c r="P17" s="247" t="s">
        <v>2035</v>
      </c>
      <c r="Q17" s="246"/>
      <c r="R17" s="282"/>
      <c r="S17" s="87"/>
      <c r="T17" s="87"/>
      <c r="U17" s="87"/>
      <c r="V17" s="87"/>
      <c r="W17" s="87"/>
      <c r="X17" s="87"/>
      <c r="Y17" s="87"/>
      <c r="Z17" s="87"/>
      <c r="AA17" s="87"/>
      <c r="AB17" s="87"/>
      <c r="AC17" s="88"/>
      <c r="AD17" s="162" t="s">
        <v>2591</v>
      </c>
      <c r="AE17" s="162"/>
      <c r="AF17" s="162"/>
      <c r="AG17" s="162"/>
      <c r="AH17" s="162"/>
      <c r="AI17" s="162"/>
      <c r="AJ17" s="162"/>
      <c r="AK17" s="162"/>
      <c r="AL17" s="162"/>
      <c r="AM17" s="162"/>
      <c r="AN17" s="162"/>
      <c r="AO17" s="162"/>
      <c r="AP17" s="162"/>
      <c r="AQ17" s="162" t="s">
        <v>262</v>
      </c>
      <c r="AR17" s="162"/>
      <c r="AS17" s="86"/>
      <c r="AT17" s="160" t="s">
        <v>278</v>
      </c>
      <c r="AU17" s="162" t="s">
        <v>262</v>
      </c>
      <c r="AV17" s="162"/>
      <c r="AW17" s="162" t="s">
        <v>262</v>
      </c>
      <c r="AX17" s="162"/>
      <c r="AY17" s="164" t="s">
        <v>1377</v>
      </c>
      <c r="AZ17" s="162"/>
      <c r="BA17" s="91" t="s">
        <v>2529</v>
      </c>
      <c r="BB17" s="92"/>
      <c r="BC17" s="93">
        <v>0</v>
      </c>
      <c r="BD17" s="92"/>
      <c r="BE17" s="93">
        <v>0</v>
      </c>
      <c r="BF17" s="92" t="s">
        <v>2532</v>
      </c>
      <c r="BG17" s="93">
        <v>10</v>
      </c>
      <c r="BH17" s="92" t="s">
        <v>2533</v>
      </c>
      <c r="BI17" s="93">
        <v>20</v>
      </c>
      <c r="BJ17" s="92" t="s">
        <v>2534</v>
      </c>
      <c r="BK17" s="93">
        <v>30</v>
      </c>
      <c r="BL17" s="92" t="s">
        <v>2535</v>
      </c>
      <c r="BM17" s="93">
        <v>40</v>
      </c>
      <c r="BN17" s="92" t="s">
        <v>2536</v>
      </c>
      <c r="BO17" s="93">
        <v>50</v>
      </c>
      <c r="BP17" s="92" t="s">
        <v>2609</v>
      </c>
      <c r="BQ17" s="93">
        <v>60</v>
      </c>
      <c r="BR17" s="92" t="s">
        <v>2537</v>
      </c>
      <c r="BS17" s="93">
        <v>80</v>
      </c>
      <c r="BT17" s="92" t="s">
        <v>2538</v>
      </c>
      <c r="BU17" s="93">
        <v>90</v>
      </c>
      <c r="BV17" s="92" t="s">
        <v>2610</v>
      </c>
      <c r="BW17" s="93">
        <v>100</v>
      </c>
      <c r="BX17" s="92"/>
      <c r="BY17" s="94">
        <v>100</v>
      </c>
      <c r="BZ17" s="182"/>
      <c r="CA17" s="183"/>
      <c r="CB17" s="184"/>
      <c r="CC17" s="182"/>
      <c r="CD17" s="183"/>
      <c r="CE17" s="184"/>
    </row>
    <row r="18" spans="1:83" ht="84.95" customHeight="1" x14ac:dyDescent="0.2">
      <c r="A18" s="388" t="s">
        <v>2587</v>
      </c>
      <c r="B18" s="389">
        <v>2017</v>
      </c>
      <c r="C18" s="389" t="s">
        <v>2</v>
      </c>
      <c r="D18" s="389" t="s">
        <v>20</v>
      </c>
      <c r="E18" s="389" t="s">
        <v>1918</v>
      </c>
      <c r="F18" s="389" t="s">
        <v>2490</v>
      </c>
      <c r="G18" s="246" t="s">
        <v>2588</v>
      </c>
      <c r="H18" s="246" t="s">
        <v>2589</v>
      </c>
      <c r="I18" s="325" t="s">
        <v>2544</v>
      </c>
      <c r="J18" s="246" t="s">
        <v>2545</v>
      </c>
      <c r="K18" s="246" t="s">
        <v>2590</v>
      </c>
      <c r="L18" s="246"/>
      <c r="M18" s="246">
        <v>2</v>
      </c>
      <c r="N18" s="246">
        <v>1</v>
      </c>
      <c r="O18" s="246" t="s">
        <v>2546</v>
      </c>
      <c r="P18" s="247" t="s">
        <v>2035</v>
      </c>
      <c r="Q18" s="246" t="s">
        <v>2611</v>
      </c>
      <c r="R18" s="282"/>
      <c r="S18" s="87"/>
      <c r="T18" s="87"/>
      <c r="U18" s="87"/>
      <c r="V18" s="87"/>
      <c r="W18" s="87"/>
      <c r="X18" s="87"/>
      <c r="Y18" s="87"/>
      <c r="Z18" s="87"/>
      <c r="AA18" s="87"/>
      <c r="AB18" s="87"/>
      <c r="AC18" s="88"/>
      <c r="AD18" s="162" t="s">
        <v>2591</v>
      </c>
      <c r="AE18" s="162"/>
      <c r="AF18" s="162"/>
      <c r="AG18" s="162"/>
      <c r="AH18" s="162"/>
      <c r="AI18" s="162"/>
      <c r="AJ18" s="162"/>
      <c r="AK18" s="162"/>
      <c r="AL18" s="162"/>
      <c r="AM18" s="162"/>
      <c r="AN18" s="162"/>
      <c r="AO18" s="162"/>
      <c r="AP18" s="162"/>
      <c r="AQ18" s="162" t="s">
        <v>262</v>
      </c>
      <c r="AR18" s="162"/>
      <c r="AS18" s="86"/>
      <c r="AT18" s="160" t="s">
        <v>278</v>
      </c>
      <c r="AU18" s="162" t="s">
        <v>262</v>
      </c>
      <c r="AV18" s="162"/>
      <c r="AW18" s="162" t="s">
        <v>262</v>
      </c>
      <c r="AX18" s="162"/>
      <c r="AY18" s="164" t="s">
        <v>1377</v>
      </c>
      <c r="AZ18" s="162"/>
      <c r="BA18" s="91" t="s">
        <v>2529</v>
      </c>
      <c r="BB18" s="92"/>
      <c r="BC18" s="93">
        <v>0</v>
      </c>
      <c r="BD18" s="92"/>
      <c r="BE18" s="93">
        <v>0</v>
      </c>
      <c r="BF18" s="92" t="s">
        <v>2532</v>
      </c>
      <c r="BG18" s="93">
        <v>10</v>
      </c>
      <c r="BH18" s="92" t="s">
        <v>2533</v>
      </c>
      <c r="BI18" s="93">
        <v>20</v>
      </c>
      <c r="BJ18" s="92" t="s">
        <v>2534</v>
      </c>
      <c r="BK18" s="93">
        <v>30</v>
      </c>
      <c r="BL18" s="92" t="s">
        <v>2535</v>
      </c>
      <c r="BM18" s="93">
        <v>40</v>
      </c>
      <c r="BN18" s="92" t="s">
        <v>2536</v>
      </c>
      <c r="BO18" s="93">
        <v>50</v>
      </c>
      <c r="BP18" s="92" t="s">
        <v>2609</v>
      </c>
      <c r="BQ18" s="93">
        <v>60</v>
      </c>
      <c r="BR18" s="92" t="s">
        <v>2537</v>
      </c>
      <c r="BS18" s="93">
        <v>80</v>
      </c>
      <c r="BT18" s="92" t="s">
        <v>2538</v>
      </c>
      <c r="BU18" s="93">
        <v>90</v>
      </c>
      <c r="BV18" s="92" t="s">
        <v>2610</v>
      </c>
      <c r="BW18" s="93">
        <v>100</v>
      </c>
      <c r="BX18" s="92"/>
      <c r="BY18" s="94">
        <v>100</v>
      </c>
      <c r="BZ18" s="182"/>
      <c r="CA18" s="183"/>
      <c r="CB18" s="184"/>
      <c r="CC18" s="182"/>
      <c r="CD18" s="183"/>
      <c r="CE18" s="184"/>
    </row>
    <row r="19" spans="1:83" ht="84.95" customHeight="1" x14ac:dyDescent="0.2">
      <c r="A19" s="388" t="s">
        <v>2587</v>
      </c>
      <c r="B19" s="389">
        <v>2017</v>
      </c>
      <c r="C19" s="389" t="s">
        <v>2</v>
      </c>
      <c r="D19" s="389" t="s">
        <v>20</v>
      </c>
      <c r="E19" s="389" t="s">
        <v>1918</v>
      </c>
      <c r="F19" s="389" t="s">
        <v>2490</v>
      </c>
      <c r="G19" s="246" t="s">
        <v>2588</v>
      </c>
      <c r="H19" s="246" t="s">
        <v>2589</v>
      </c>
      <c r="I19" s="325" t="s">
        <v>2541</v>
      </c>
      <c r="J19" s="246" t="s">
        <v>2547</v>
      </c>
      <c r="K19" s="246" t="s">
        <v>2590</v>
      </c>
      <c r="L19" s="246"/>
      <c r="M19" s="246">
        <v>2</v>
      </c>
      <c r="N19" s="246">
        <v>1</v>
      </c>
      <c r="O19" s="246" t="s">
        <v>2548</v>
      </c>
      <c r="P19" s="247" t="s">
        <v>2035</v>
      </c>
      <c r="Q19" s="246" t="s">
        <v>2612</v>
      </c>
      <c r="R19" s="282"/>
      <c r="S19" s="87"/>
      <c r="T19" s="87"/>
      <c r="U19" s="87"/>
      <c r="V19" s="87"/>
      <c r="W19" s="87"/>
      <c r="X19" s="87"/>
      <c r="Y19" s="87"/>
      <c r="Z19" s="87"/>
      <c r="AA19" s="87"/>
      <c r="AB19" s="87"/>
      <c r="AC19" s="88"/>
      <c r="AD19" s="162" t="s">
        <v>2591</v>
      </c>
      <c r="AE19" s="162"/>
      <c r="AF19" s="162"/>
      <c r="AG19" s="162"/>
      <c r="AH19" s="162"/>
      <c r="AI19" s="162"/>
      <c r="AJ19" s="162"/>
      <c r="AK19" s="162"/>
      <c r="AL19" s="162"/>
      <c r="AM19" s="162"/>
      <c r="AN19" s="162"/>
      <c r="AO19" s="162"/>
      <c r="AP19" s="162"/>
      <c r="AQ19" s="162" t="s">
        <v>262</v>
      </c>
      <c r="AR19" s="162"/>
      <c r="AS19" s="86"/>
      <c r="AT19" s="160" t="s">
        <v>278</v>
      </c>
      <c r="AU19" s="162" t="s">
        <v>262</v>
      </c>
      <c r="AV19" s="162"/>
      <c r="AW19" s="162" t="s">
        <v>262</v>
      </c>
      <c r="AX19" s="162"/>
      <c r="AY19" s="164" t="s">
        <v>1377</v>
      </c>
      <c r="AZ19" s="162"/>
      <c r="BA19" s="91" t="s">
        <v>2529</v>
      </c>
      <c r="BB19" s="92"/>
      <c r="BC19" s="93">
        <v>0</v>
      </c>
      <c r="BD19" s="92"/>
      <c r="BE19" s="93">
        <v>0</v>
      </c>
      <c r="BF19" s="92" t="s">
        <v>2532</v>
      </c>
      <c r="BG19" s="93">
        <v>10</v>
      </c>
      <c r="BH19" s="92" t="s">
        <v>2533</v>
      </c>
      <c r="BI19" s="93">
        <v>20</v>
      </c>
      <c r="BJ19" s="92" t="s">
        <v>2534</v>
      </c>
      <c r="BK19" s="93">
        <v>30</v>
      </c>
      <c r="BL19" s="92" t="s">
        <v>2535</v>
      </c>
      <c r="BM19" s="93">
        <v>40</v>
      </c>
      <c r="BN19" s="92" t="s">
        <v>2536</v>
      </c>
      <c r="BO19" s="93">
        <v>50</v>
      </c>
      <c r="BP19" s="92" t="s">
        <v>2609</v>
      </c>
      <c r="BQ19" s="93">
        <v>60</v>
      </c>
      <c r="BR19" s="92" t="s">
        <v>2537</v>
      </c>
      <c r="BS19" s="93">
        <v>70</v>
      </c>
      <c r="BT19" s="92" t="s">
        <v>2538</v>
      </c>
      <c r="BU19" s="93">
        <v>90</v>
      </c>
      <c r="BV19" s="92" t="s">
        <v>2610</v>
      </c>
      <c r="BW19" s="93">
        <v>100</v>
      </c>
      <c r="BX19" s="92"/>
      <c r="BY19" s="94">
        <v>100</v>
      </c>
      <c r="BZ19" s="182"/>
      <c r="CA19" s="183"/>
      <c r="CB19" s="184"/>
      <c r="CC19" s="182"/>
      <c r="CD19" s="183"/>
      <c r="CE19" s="184"/>
    </row>
    <row r="20" spans="1:83" ht="84.95" customHeight="1" x14ac:dyDescent="0.2">
      <c r="A20" s="388" t="s">
        <v>2587</v>
      </c>
      <c r="B20" s="389">
        <v>2017</v>
      </c>
      <c r="C20" s="389" t="s">
        <v>2</v>
      </c>
      <c r="D20" s="389" t="s">
        <v>20</v>
      </c>
      <c r="E20" s="389" t="s">
        <v>1918</v>
      </c>
      <c r="F20" s="389" t="s">
        <v>2490</v>
      </c>
      <c r="G20" s="246" t="s">
        <v>2588</v>
      </c>
      <c r="H20" s="246" t="s">
        <v>2589</v>
      </c>
      <c r="I20" s="325" t="s">
        <v>2549</v>
      </c>
      <c r="J20" s="246" t="s">
        <v>2550</v>
      </c>
      <c r="K20" s="246" t="s">
        <v>2590</v>
      </c>
      <c r="L20" s="246"/>
      <c r="M20" s="246">
        <v>2</v>
      </c>
      <c r="N20" s="246">
        <v>1</v>
      </c>
      <c r="O20" s="246" t="s">
        <v>2551</v>
      </c>
      <c r="P20" s="247" t="s">
        <v>2035</v>
      </c>
      <c r="Q20" s="246" t="s">
        <v>2552</v>
      </c>
      <c r="R20" s="282"/>
      <c r="S20" s="87"/>
      <c r="T20" s="87"/>
      <c r="U20" s="87"/>
      <c r="V20" s="87"/>
      <c r="W20" s="87"/>
      <c r="X20" s="87"/>
      <c r="Y20" s="87"/>
      <c r="Z20" s="87"/>
      <c r="AA20" s="87"/>
      <c r="AB20" s="87"/>
      <c r="AC20" s="88"/>
      <c r="AD20" s="162" t="s">
        <v>2591</v>
      </c>
      <c r="AE20" s="162"/>
      <c r="AF20" s="162"/>
      <c r="AG20" s="162"/>
      <c r="AH20" s="162"/>
      <c r="AI20" s="162"/>
      <c r="AJ20" s="162"/>
      <c r="AK20" s="162"/>
      <c r="AL20" s="162"/>
      <c r="AM20" s="162"/>
      <c r="AN20" s="162"/>
      <c r="AO20" s="162"/>
      <c r="AP20" s="162"/>
      <c r="AQ20" s="162" t="s">
        <v>262</v>
      </c>
      <c r="AR20" s="162"/>
      <c r="AS20" s="86"/>
      <c r="AT20" s="160" t="s">
        <v>278</v>
      </c>
      <c r="AU20" s="162" t="s">
        <v>262</v>
      </c>
      <c r="AV20" s="162"/>
      <c r="AW20" s="162" t="s">
        <v>262</v>
      </c>
      <c r="AX20" s="162"/>
      <c r="AY20" s="164" t="s">
        <v>1377</v>
      </c>
      <c r="AZ20" s="162"/>
      <c r="BA20" s="91" t="s">
        <v>2529</v>
      </c>
      <c r="BB20" s="92"/>
      <c r="BC20" s="93">
        <v>0</v>
      </c>
      <c r="BD20" s="92"/>
      <c r="BE20" s="93">
        <v>0</v>
      </c>
      <c r="BF20" s="92" t="s">
        <v>2532</v>
      </c>
      <c r="BG20" s="93">
        <v>10</v>
      </c>
      <c r="BH20" s="92" t="s">
        <v>2533</v>
      </c>
      <c r="BI20" s="93">
        <v>20</v>
      </c>
      <c r="BJ20" s="92" t="s">
        <v>2534</v>
      </c>
      <c r="BK20" s="93">
        <v>30</v>
      </c>
      <c r="BL20" s="92" t="s">
        <v>2535</v>
      </c>
      <c r="BM20" s="93">
        <v>40</v>
      </c>
      <c r="BN20" s="92" t="s">
        <v>2536</v>
      </c>
      <c r="BO20" s="93">
        <v>50</v>
      </c>
      <c r="BP20" s="92" t="s">
        <v>2609</v>
      </c>
      <c r="BQ20" s="93">
        <v>60</v>
      </c>
      <c r="BR20" s="92" t="s">
        <v>2537</v>
      </c>
      <c r="BS20" s="93">
        <v>70</v>
      </c>
      <c r="BT20" s="92" t="s">
        <v>2538</v>
      </c>
      <c r="BU20" s="93">
        <v>90</v>
      </c>
      <c r="BV20" s="92" t="s">
        <v>2610</v>
      </c>
      <c r="BW20" s="93">
        <v>100</v>
      </c>
      <c r="BX20" s="92"/>
      <c r="BY20" s="94">
        <v>100</v>
      </c>
      <c r="BZ20" s="182"/>
      <c r="CA20" s="183"/>
      <c r="CB20" s="184"/>
      <c r="CC20" s="182"/>
      <c r="CD20" s="183"/>
      <c r="CE20" s="184"/>
    </row>
    <row r="21" spans="1:83" ht="84.95" customHeight="1" x14ac:dyDescent="0.2">
      <c r="A21" s="388" t="s">
        <v>2587</v>
      </c>
      <c r="B21" s="389">
        <v>2017</v>
      </c>
      <c r="C21" s="389" t="s">
        <v>2</v>
      </c>
      <c r="D21" s="389" t="s">
        <v>20</v>
      </c>
      <c r="E21" s="389" t="s">
        <v>1918</v>
      </c>
      <c r="F21" s="389" t="s">
        <v>2490</v>
      </c>
      <c r="G21" s="246" t="s">
        <v>2588</v>
      </c>
      <c r="H21" s="246" t="s">
        <v>2589</v>
      </c>
      <c r="I21" s="323" t="s">
        <v>2553</v>
      </c>
      <c r="J21" s="246"/>
      <c r="K21" s="246" t="s">
        <v>2590</v>
      </c>
      <c r="L21" s="246"/>
      <c r="M21" s="246"/>
      <c r="N21" s="246">
        <v>1</v>
      </c>
      <c r="O21" s="246"/>
      <c r="P21" s="247"/>
      <c r="Q21" s="246"/>
      <c r="R21" s="282"/>
      <c r="S21" s="87"/>
      <c r="T21" s="87"/>
      <c r="U21" s="87"/>
      <c r="V21" s="87"/>
      <c r="W21" s="87"/>
      <c r="X21" s="87"/>
      <c r="Y21" s="87"/>
      <c r="Z21" s="87"/>
      <c r="AA21" s="87"/>
      <c r="AB21" s="87"/>
      <c r="AC21" s="88"/>
      <c r="AD21" s="162" t="s">
        <v>2591</v>
      </c>
      <c r="AE21" s="162"/>
      <c r="AF21" s="162"/>
      <c r="AG21" s="162"/>
      <c r="AH21" s="162"/>
      <c r="AI21" s="162"/>
      <c r="AJ21" s="162"/>
      <c r="AK21" s="162"/>
      <c r="AL21" s="162"/>
      <c r="AM21" s="162"/>
      <c r="AN21" s="162"/>
      <c r="AO21" s="162"/>
      <c r="AP21" s="162"/>
      <c r="AQ21" s="162" t="s">
        <v>262</v>
      </c>
      <c r="AR21" s="162"/>
      <c r="AS21" s="86"/>
      <c r="AT21" s="160" t="s">
        <v>278</v>
      </c>
      <c r="AU21" s="162" t="s">
        <v>262</v>
      </c>
      <c r="AV21" s="162"/>
      <c r="AW21" s="162" t="s">
        <v>262</v>
      </c>
      <c r="AX21" s="162"/>
      <c r="AY21" s="164" t="s">
        <v>1377</v>
      </c>
      <c r="AZ21" s="162"/>
      <c r="BA21" s="91" t="s">
        <v>2529</v>
      </c>
      <c r="BB21" s="92"/>
      <c r="BC21" s="93">
        <v>0</v>
      </c>
      <c r="BD21" s="92"/>
      <c r="BE21" s="93">
        <v>0</v>
      </c>
      <c r="BF21" s="92" t="s">
        <v>2532</v>
      </c>
      <c r="BG21" s="93">
        <v>10</v>
      </c>
      <c r="BH21" s="92" t="s">
        <v>2533</v>
      </c>
      <c r="BI21" s="93">
        <v>20</v>
      </c>
      <c r="BJ21" s="92" t="s">
        <v>2534</v>
      </c>
      <c r="BK21" s="93">
        <v>30</v>
      </c>
      <c r="BL21" s="92" t="s">
        <v>2535</v>
      </c>
      <c r="BM21" s="93">
        <v>40</v>
      </c>
      <c r="BN21" s="92" t="s">
        <v>2536</v>
      </c>
      <c r="BO21" s="93">
        <v>50</v>
      </c>
      <c r="BP21" s="92" t="s">
        <v>2609</v>
      </c>
      <c r="BQ21" s="93">
        <v>60</v>
      </c>
      <c r="BR21" s="92" t="s">
        <v>2537</v>
      </c>
      <c r="BS21" s="93">
        <v>70</v>
      </c>
      <c r="BT21" s="92" t="s">
        <v>2538</v>
      </c>
      <c r="BU21" s="93">
        <v>90</v>
      </c>
      <c r="BV21" s="92" t="s">
        <v>2610</v>
      </c>
      <c r="BW21" s="93">
        <v>100</v>
      </c>
      <c r="BX21" s="92"/>
      <c r="BY21" s="94">
        <v>100</v>
      </c>
      <c r="BZ21" s="182"/>
      <c r="CA21" s="183"/>
      <c r="CB21" s="184"/>
      <c r="CC21" s="182"/>
      <c r="CD21" s="183"/>
      <c r="CE21" s="184"/>
    </row>
    <row r="22" spans="1:83" ht="88.5" customHeight="1" x14ac:dyDescent="0.2">
      <c r="A22" s="388" t="s">
        <v>2587</v>
      </c>
      <c r="B22" s="389">
        <v>2017</v>
      </c>
      <c r="C22" s="389" t="s">
        <v>2</v>
      </c>
      <c r="D22" s="389" t="s">
        <v>20</v>
      </c>
      <c r="E22" s="389" t="s">
        <v>1918</v>
      </c>
      <c r="F22" s="389" t="s">
        <v>2490</v>
      </c>
      <c r="G22" s="246" t="s">
        <v>2588</v>
      </c>
      <c r="H22" s="246" t="s">
        <v>2589</v>
      </c>
      <c r="I22" s="325" t="s">
        <v>2554</v>
      </c>
      <c r="J22" s="246" t="s">
        <v>2555</v>
      </c>
      <c r="K22" s="246" t="s">
        <v>2590</v>
      </c>
      <c r="L22" s="246"/>
      <c r="M22" s="246">
        <v>2</v>
      </c>
      <c r="N22" s="246">
        <v>1</v>
      </c>
      <c r="O22" s="246" t="s">
        <v>2556</v>
      </c>
      <c r="P22" s="247" t="s">
        <v>2035</v>
      </c>
      <c r="Q22" s="246"/>
      <c r="R22" s="394">
        <v>100000000</v>
      </c>
      <c r="S22" s="87"/>
      <c r="T22" s="87"/>
      <c r="U22" s="87"/>
      <c r="V22" s="87"/>
      <c r="W22" s="87"/>
      <c r="X22" s="87"/>
      <c r="Y22" s="87"/>
      <c r="Z22" s="87"/>
      <c r="AA22" s="87"/>
      <c r="AB22" s="87"/>
      <c r="AC22" s="88"/>
      <c r="AD22" s="162" t="s">
        <v>2591</v>
      </c>
      <c r="AE22" s="162"/>
      <c r="AF22" s="162"/>
      <c r="AG22" s="162"/>
      <c r="AH22" s="162"/>
      <c r="AI22" s="162"/>
      <c r="AJ22" s="162"/>
      <c r="AK22" s="162"/>
      <c r="AL22" s="162"/>
      <c r="AM22" s="162"/>
      <c r="AN22" s="162"/>
      <c r="AO22" s="162"/>
      <c r="AP22" s="162"/>
      <c r="AQ22" s="162" t="s">
        <v>262</v>
      </c>
      <c r="AR22" s="162"/>
      <c r="AS22" s="86"/>
      <c r="AT22" s="160" t="s">
        <v>278</v>
      </c>
      <c r="AU22" s="162" t="s">
        <v>262</v>
      </c>
      <c r="AV22" s="162"/>
      <c r="AW22" s="162" t="s">
        <v>262</v>
      </c>
      <c r="AX22" s="162"/>
      <c r="AY22" s="164" t="s">
        <v>1377</v>
      </c>
      <c r="AZ22" s="162"/>
      <c r="BA22" s="91" t="s">
        <v>2529</v>
      </c>
      <c r="BB22" s="92"/>
      <c r="BC22" s="93"/>
      <c r="BD22" s="92"/>
      <c r="BE22" s="93"/>
      <c r="BF22" s="92"/>
      <c r="BG22" s="93"/>
      <c r="BH22" s="92"/>
      <c r="BI22" s="93"/>
      <c r="BJ22" s="92"/>
      <c r="BK22" s="93"/>
      <c r="BL22" s="92"/>
      <c r="BM22" s="93"/>
      <c r="BN22" s="92"/>
      <c r="BO22" s="93"/>
      <c r="BP22" s="92"/>
      <c r="BQ22" s="93"/>
      <c r="BR22" s="92"/>
      <c r="BS22" s="93"/>
      <c r="BT22" s="92"/>
      <c r="BU22" s="93"/>
      <c r="BV22" s="92"/>
      <c r="BW22" s="93"/>
      <c r="BX22" s="92"/>
      <c r="BY22" s="94"/>
      <c r="BZ22" s="182"/>
      <c r="CA22" s="183"/>
      <c r="CB22" s="184"/>
      <c r="CC22" s="182"/>
      <c r="CD22" s="183"/>
      <c r="CE22" s="184"/>
    </row>
    <row r="23" spans="1:83" ht="84.95" customHeight="1" x14ac:dyDescent="0.2">
      <c r="A23" s="388" t="s">
        <v>2587</v>
      </c>
      <c r="B23" s="389">
        <v>2017</v>
      </c>
      <c r="C23" s="389" t="s">
        <v>2</v>
      </c>
      <c r="D23" s="389" t="s">
        <v>20</v>
      </c>
      <c r="E23" s="389" t="s">
        <v>1918</v>
      </c>
      <c r="F23" s="389" t="s">
        <v>2490</v>
      </c>
      <c r="G23" s="246" t="s">
        <v>2588</v>
      </c>
      <c r="H23" s="246" t="s">
        <v>2608</v>
      </c>
      <c r="I23" s="325" t="s">
        <v>2553</v>
      </c>
      <c r="J23" s="246" t="s">
        <v>2557</v>
      </c>
      <c r="K23" s="246" t="s">
        <v>2590</v>
      </c>
      <c r="L23" s="246"/>
      <c r="M23" s="246">
        <v>2</v>
      </c>
      <c r="N23" s="246">
        <v>1</v>
      </c>
      <c r="O23" s="246" t="s">
        <v>2558</v>
      </c>
      <c r="P23" s="247" t="s">
        <v>2035</v>
      </c>
      <c r="Q23" s="246"/>
      <c r="R23" s="282"/>
      <c r="S23" s="87"/>
      <c r="T23" s="87"/>
      <c r="U23" s="87"/>
      <c r="V23" s="87"/>
      <c r="W23" s="87"/>
      <c r="X23" s="87"/>
      <c r="Y23" s="87"/>
      <c r="Z23" s="87"/>
      <c r="AA23" s="87"/>
      <c r="AB23" s="87"/>
      <c r="AC23" s="88"/>
      <c r="AD23" s="162" t="s">
        <v>2591</v>
      </c>
      <c r="AE23" s="162"/>
      <c r="AF23" s="162"/>
      <c r="AG23" s="162"/>
      <c r="AH23" s="162"/>
      <c r="AI23" s="162"/>
      <c r="AJ23" s="162"/>
      <c r="AK23" s="162"/>
      <c r="AL23" s="162"/>
      <c r="AM23" s="162"/>
      <c r="AN23" s="162"/>
      <c r="AO23" s="162"/>
      <c r="AP23" s="162"/>
      <c r="AQ23" s="162"/>
      <c r="AR23" s="162"/>
      <c r="AS23" s="86"/>
      <c r="AT23" s="160" t="s">
        <v>278</v>
      </c>
      <c r="AU23" s="162"/>
      <c r="AV23" s="162"/>
      <c r="AW23" s="162"/>
      <c r="AX23" s="162"/>
      <c r="AY23" s="164" t="s">
        <v>1377</v>
      </c>
      <c r="AZ23" s="162"/>
      <c r="BA23" s="91" t="s">
        <v>2529</v>
      </c>
      <c r="BB23" s="92"/>
      <c r="BC23" s="93">
        <v>0</v>
      </c>
      <c r="BD23" s="92"/>
      <c r="BE23" s="93">
        <v>0</v>
      </c>
      <c r="BF23" s="92" t="s">
        <v>2532</v>
      </c>
      <c r="BG23" s="93">
        <v>10</v>
      </c>
      <c r="BH23" s="92" t="s">
        <v>2533</v>
      </c>
      <c r="BI23" s="93">
        <v>20</v>
      </c>
      <c r="BJ23" s="92" t="s">
        <v>2534</v>
      </c>
      <c r="BK23" s="93">
        <v>30</v>
      </c>
      <c r="BL23" s="92" t="s">
        <v>2535</v>
      </c>
      <c r="BM23" s="93">
        <v>40</v>
      </c>
      <c r="BN23" s="92" t="s">
        <v>2536</v>
      </c>
      <c r="BO23" s="93">
        <v>50</v>
      </c>
      <c r="BP23" s="92" t="s">
        <v>2609</v>
      </c>
      <c r="BQ23" s="93">
        <v>60</v>
      </c>
      <c r="BR23" s="92" t="s">
        <v>2537</v>
      </c>
      <c r="BS23" s="93">
        <v>70</v>
      </c>
      <c r="BT23" s="92" t="s">
        <v>2538</v>
      </c>
      <c r="BU23" s="93">
        <v>90</v>
      </c>
      <c r="BV23" s="92" t="s">
        <v>2610</v>
      </c>
      <c r="BW23" s="93">
        <v>100</v>
      </c>
      <c r="BX23" s="92"/>
      <c r="BY23" s="94">
        <v>100</v>
      </c>
      <c r="BZ23" s="182"/>
      <c r="CA23" s="183"/>
      <c r="CB23" s="184"/>
      <c r="CC23" s="182"/>
      <c r="CD23" s="183"/>
      <c r="CE23" s="184"/>
    </row>
    <row r="24" spans="1:83" ht="84.95" customHeight="1" x14ac:dyDescent="0.2">
      <c r="A24" s="388" t="s">
        <v>2587</v>
      </c>
      <c r="B24" s="389">
        <v>2017</v>
      </c>
      <c r="C24" s="389" t="s">
        <v>2</v>
      </c>
      <c r="D24" s="389" t="s">
        <v>20</v>
      </c>
      <c r="E24" s="389" t="s">
        <v>1918</v>
      </c>
      <c r="F24" s="389" t="s">
        <v>2490</v>
      </c>
      <c r="G24" s="246" t="s">
        <v>2588</v>
      </c>
      <c r="H24" s="246" t="s">
        <v>2608</v>
      </c>
      <c r="I24" s="323" t="s">
        <v>2613</v>
      </c>
      <c r="J24" s="246"/>
      <c r="K24" s="246" t="s">
        <v>2614</v>
      </c>
      <c r="L24" s="246"/>
      <c r="M24" s="246"/>
      <c r="N24" s="246">
        <v>30</v>
      </c>
      <c r="O24" s="246"/>
      <c r="P24" s="247"/>
      <c r="Q24" s="246"/>
      <c r="R24" s="282"/>
      <c r="S24" s="87"/>
      <c r="T24" s="87"/>
      <c r="U24" s="87"/>
      <c r="V24" s="87"/>
      <c r="W24" s="87"/>
      <c r="X24" s="87"/>
      <c r="Y24" s="87"/>
      <c r="Z24" s="87"/>
      <c r="AA24" s="87"/>
      <c r="AB24" s="87"/>
      <c r="AC24" s="88"/>
      <c r="AD24" s="162"/>
      <c r="AE24" s="162"/>
      <c r="AF24" s="162" t="s">
        <v>2615</v>
      </c>
      <c r="AG24" s="162" t="s">
        <v>2616</v>
      </c>
      <c r="AH24" s="162"/>
      <c r="AI24" s="162"/>
      <c r="AJ24" s="162" t="s">
        <v>262</v>
      </c>
      <c r="AK24" s="162" t="s">
        <v>2617</v>
      </c>
      <c r="AL24" s="162"/>
      <c r="AM24" s="162"/>
      <c r="AN24" s="162" t="s">
        <v>1957</v>
      </c>
      <c r="AO24" s="162"/>
      <c r="AP24" s="162"/>
      <c r="AQ24" s="162"/>
      <c r="AR24" s="162"/>
      <c r="AS24" s="86"/>
      <c r="AT24" s="160" t="s">
        <v>278</v>
      </c>
      <c r="AU24" s="162"/>
      <c r="AV24" s="162"/>
      <c r="AW24" s="162"/>
      <c r="AX24" s="162"/>
      <c r="AY24" s="164" t="s">
        <v>1378</v>
      </c>
      <c r="AZ24" s="162" t="s">
        <v>2618</v>
      </c>
      <c r="BA24" s="91" t="s">
        <v>2559</v>
      </c>
      <c r="BB24" s="92"/>
      <c r="BC24" s="93"/>
      <c r="BD24" s="92"/>
      <c r="BE24" s="93"/>
      <c r="BF24" s="92"/>
      <c r="BG24" s="93"/>
      <c r="BH24" s="92"/>
      <c r="BI24" s="93"/>
      <c r="BJ24" s="92"/>
      <c r="BK24" s="93"/>
      <c r="BL24" s="92"/>
      <c r="BM24" s="93"/>
      <c r="BN24" s="92"/>
      <c r="BO24" s="93"/>
      <c r="BP24" s="92"/>
      <c r="BQ24" s="93"/>
      <c r="BR24" s="92"/>
      <c r="BS24" s="93"/>
      <c r="BT24" s="92"/>
      <c r="BU24" s="93"/>
      <c r="BV24" s="92"/>
      <c r="BW24" s="93"/>
      <c r="BX24" s="92"/>
      <c r="BY24" s="94"/>
      <c r="BZ24" s="182"/>
      <c r="CA24" s="183"/>
      <c r="CB24" s="184"/>
      <c r="CC24" s="182"/>
      <c r="CD24" s="183"/>
      <c r="CE24" s="184"/>
    </row>
    <row r="25" spans="1:83" ht="84.95" customHeight="1" x14ac:dyDescent="0.2">
      <c r="A25" s="388" t="s">
        <v>2587</v>
      </c>
      <c r="B25" s="389">
        <v>2017</v>
      </c>
      <c r="C25" s="389" t="s">
        <v>2</v>
      </c>
      <c r="D25" s="389" t="s">
        <v>20</v>
      </c>
      <c r="E25" s="389" t="s">
        <v>1918</v>
      </c>
      <c r="F25" s="389" t="s">
        <v>2490</v>
      </c>
      <c r="G25" s="246" t="s">
        <v>2588</v>
      </c>
      <c r="H25" s="246" t="s">
        <v>2608</v>
      </c>
      <c r="I25" s="325" t="s">
        <v>2613</v>
      </c>
      <c r="J25" s="246" t="s">
        <v>2619</v>
      </c>
      <c r="K25" s="246" t="s">
        <v>2620</v>
      </c>
      <c r="L25" s="246"/>
      <c r="M25" s="246">
        <v>3</v>
      </c>
      <c r="N25" s="246">
        <v>30</v>
      </c>
      <c r="O25" s="246" t="s">
        <v>2621</v>
      </c>
      <c r="P25" s="247" t="s">
        <v>2035</v>
      </c>
      <c r="Q25" s="246" t="s">
        <v>2560</v>
      </c>
      <c r="R25" s="282"/>
      <c r="S25" s="87"/>
      <c r="T25" s="87"/>
      <c r="U25" s="87"/>
      <c r="V25" s="87"/>
      <c r="W25" s="87"/>
      <c r="X25" s="87"/>
      <c r="Y25" s="87"/>
      <c r="Z25" s="87"/>
      <c r="AA25" s="87"/>
      <c r="AB25" s="87"/>
      <c r="AC25" s="88"/>
      <c r="AD25" s="162"/>
      <c r="AE25" s="162"/>
      <c r="AF25" s="162"/>
      <c r="AG25" s="162" t="s">
        <v>2616</v>
      </c>
      <c r="AH25" s="162"/>
      <c r="AI25" s="162"/>
      <c r="AJ25" s="162" t="s">
        <v>262</v>
      </c>
      <c r="AK25" s="162" t="s">
        <v>2617</v>
      </c>
      <c r="AL25" s="162"/>
      <c r="AM25" s="162"/>
      <c r="AN25" s="162" t="s">
        <v>1957</v>
      </c>
      <c r="AO25" s="162"/>
      <c r="AP25" s="162"/>
      <c r="AQ25" s="162"/>
      <c r="AR25" s="162"/>
      <c r="AS25" s="86"/>
      <c r="AT25" s="160" t="s">
        <v>278</v>
      </c>
      <c r="AU25" s="162" t="s">
        <v>2592</v>
      </c>
      <c r="AV25" s="162" t="s">
        <v>2561</v>
      </c>
      <c r="AW25" s="162"/>
      <c r="AX25" s="162" t="s">
        <v>2561</v>
      </c>
      <c r="AY25" s="164"/>
      <c r="AZ25" s="162"/>
      <c r="BA25" s="91" t="s">
        <v>2559</v>
      </c>
      <c r="BB25" s="92"/>
      <c r="BC25" s="93">
        <v>0</v>
      </c>
      <c r="BD25" s="92" t="s">
        <v>2622</v>
      </c>
      <c r="BE25" s="93">
        <v>25</v>
      </c>
      <c r="BF25" s="92"/>
      <c r="BG25" s="93">
        <v>25</v>
      </c>
      <c r="BH25" s="92"/>
      <c r="BI25" s="93">
        <v>25</v>
      </c>
      <c r="BJ25" s="92"/>
      <c r="BK25" s="93">
        <v>25</v>
      </c>
      <c r="BL25" s="92" t="s">
        <v>2623</v>
      </c>
      <c r="BM25" s="93">
        <v>50</v>
      </c>
      <c r="BN25" s="92"/>
      <c r="BO25" s="93">
        <v>50</v>
      </c>
      <c r="BP25" s="92"/>
      <c r="BQ25" s="93">
        <v>50</v>
      </c>
      <c r="BR25" s="92" t="s">
        <v>2624</v>
      </c>
      <c r="BS25" s="93">
        <v>75</v>
      </c>
      <c r="BT25" s="92"/>
      <c r="BU25" s="93">
        <v>75</v>
      </c>
      <c r="BV25" s="92"/>
      <c r="BW25" s="93">
        <v>75</v>
      </c>
      <c r="BX25" s="92" t="s">
        <v>2625</v>
      </c>
      <c r="BY25" s="94">
        <v>100</v>
      </c>
      <c r="BZ25" s="182"/>
      <c r="CA25" s="183"/>
      <c r="CB25" s="184"/>
      <c r="CC25" s="182"/>
      <c r="CD25" s="183"/>
      <c r="CE25" s="184"/>
    </row>
    <row r="26" spans="1:83" ht="84.95" customHeight="1" x14ac:dyDescent="0.2">
      <c r="A26" s="388" t="s">
        <v>2587</v>
      </c>
      <c r="B26" s="389">
        <v>2017</v>
      </c>
      <c r="C26" s="389" t="s">
        <v>2</v>
      </c>
      <c r="D26" s="389" t="s">
        <v>20</v>
      </c>
      <c r="E26" s="389" t="s">
        <v>1918</v>
      </c>
      <c r="F26" s="389" t="s">
        <v>2490</v>
      </c>
      <c r="G26" s="246"/>
      <c r="H26" s="246"/>
      <c r="I26" s="325" t="s">
        <v>2613</v>
      </c>
      <c r="J26" s="246" t="s">
        <v>2626</v>
      </c>
      <c r="K26" s="246" t="s">
        <v>2620</v>
      </c>
      <c r="L26" s="246"/>
      <c r="M26" s="246">
        <v>3</v>
      </c>
      <c r="N26" s="246">
        <v>11</v>
      </c>
      <c r="O26" s="246" t="s">
        <v>2627</v>
      </c>
      <c r="P26" s="247" t="s">
        <v>2035</v>
      </c>
      <c r="Q26" s="246" t="s">
        <v>2628</v>
      </c>
      <c r="R26" s="282"/>
      <c r="S26" s="87"/>
      <c r="T26" s="87"/>
      <c r="U26" s="87"/>
      <c r="V26" s="87"/>
      <c r="W26" s="87"/>
      <c r="X26" s="87"/>
      <c r="Y26" s="87"/>
      <c r="Z26" s="87"/>
      <c r="AA26" s="87"/>
      <c r="AB26" s="87"/>
      <c r="AC26" s="88"/>
      <c r="AD26" s="162"/>
      <c r="AE26" s="162"/>
      <c r="AF26" s="162" t="s">
        <v>2615</v>
      </c>
      <c r="AG26" s="162" t="s">
        <v>2616</v>
      </c>
      <c r="AH26" s="162"/>
      <c r="AI26" s="162"/>
      <c r="AJ26" s="162" t="s">
        <v>262</v>
      </c>
      <c r="AK26" s="162" t="s">
        <v>2617</v>
      </c>
      <c r="AL26" s="162"/>
      <c r="AM26" s="162"/>
      <c r="AN26" s="162" t="s">
        <v>1957</v>
      </c>
      <c r="AO26" s="162"/>
      <c r="AP26" s="162"/>
      <c r="AQ26" s="162"/>
      <c r="AR26" s="162"/>
      <c r="AS26" s="86"/>
      <c r="AT26" s="160" t="s">
        <v>278</v>
      </c>
      <c r="AU26" s="162" t="s">
        <v>2592</v>
      </c>
      <c r="AV26" s="162"/>
      <c r="AW26" s="162" t="s">
        <v>2592</v>
      </c>
      <c r="AX26" s="162"/>
      <c r="AY26" s="164" t="s">
        <v>1378</v>
      </c>
      <c r="AZ26" s="162" t="s">
        <v>2629</v>
      </c>
      <c r="BA26" s="91" t="s">
        <v>2559</v>
      </c>
      <c r="BB26" s="92"/>
      <c r="BC26" s="93">
        <v>0</v>
      </c>
      <c r="BD26" s="92" t="s">
        <v>2630</v>
      </c>
      <c r="BE26" s="93">
        <v>30</v>
      </c>
      <c r="BF26" s="92"/>
      <c r="BG26" s="93">
        <v>30</v>
      </c>
      <c r="BH26" s="92" t="s">
        <v>2631</v>
      </c>
      <c r="BI26" s="93">
        <v>40</v>
      </c>
      <c r="BJ26" s="92"/>
      <c r="BK26" s="93">
        <v>40</v>
      </c>
      <c r="BL26" s="92" t="s">
        <v>2631</v>
      </c>
      <c r="BM26" s="93">
        <v>50</v>
      </c>
      <c r="BN26" s="92"/>
      <c r="BO26" s="93">
        <v>50</v>
      </c>
      <c r="BP26" s="92" t="s">
        <v>2631</v>
      </c>
      <c r="BQ26" s="93">
        <v>70</v>
      </c>
      <c r="BR26" s="92"/>
      <c r="BS26" s="93">
        <v>70</v>
      </c>
      <c r="BT26" s="92" t="s">
        <v>2631</v>
      </c>
      <c r="BU26" s="93">
        <v>80</v>
      </c>
      <c r="BV26" s="92" t="s">
        <v>2631</v>
      </c>
      <c r="BW26" s="93">
        <v>80</v>
      </c>
      <c r="BX26" s="92" t="s">
        <v>2632</v>
      </c>
      <c r="BY26" s="94">
        <v>100</v>
      </c>
      <c r="BZ26" s="182"/>
      <c r="CA26" s="183"/>
      <c r="CB26" s="184"/>
      <c r="CC26" s="182"/>
      <c r="CD26" s="183"/>
      <c r="CE26" s="184"/>
    </row>
    <row r="27" spans="1:83" ht="84.95" customHeight="1" x14ac:dyDescent="0.2">
      <c r="A27" s="388" t="s">
        <v>2587</v>
      </c>
      <c r="B27" s="389">
        <v>2017</v>
      </c>
      <c r="C27" s="389" t="s">
        <v>2</v>
      </c>
      <c r="D27" s="389" t="s">
        <v>20</v>
      </c>
      <c r="E27" s="389" t="s">
        <v>1918</v>
      </c>
      <c r="F27" s="389" t="s">
        <v>2490</v>
      </c>
      <c r="G27" s="246" t="s">
        <v>2588</v>
      </c>
      <c r="H27" s="246" t="s">
        <v>2608</v>
      </c>
      <c r="I27" s="325" t="s">
        <v>2613</v>
      </c>
      <c r="J27" s="246" t="s">
        <v>2633</v>
      </c>
      <c r="K27" s="246" t="s">
        <v>2620</v>
      </c>
      <c r="L27" s="246"/>
      <c r="M27" s="246">
        <v>2</v>
      </c>
      <c r="N27" s="246">
        <v>1</v>
      </c>
      <c r="O27" s="246" t="s">
        <v>2634</v>
      </c>
      <c r="P27" s="247" t="s">
        <v>2035</v>
      </c>
      <c r="Q27" s="246" t="s">
        <v>2635</v>
      </c>
      <c r="R27" s="282">
        <v>70000000</v>
      </c>
      <c r="S27" s="87"/>
      <c r="T27" s="87"/>
      <c r="U27" s="87"/>
      <c r="V27" s="87"/>
      <c r="W27" s="87"/>
      <c r="X27" s="87"/>
      <c r="Y27" s="87"/>
      <c r="Z27" s="87"/>
      <c r="AA27" s="87"/>
      <c r="AB27" s="87"/>
      <c r="AC27" s="88"/>
      <c r="AD27" s="162"/>
      <c r="AE27" s="162"/>
      <c r="AF27" s="162"/>
      <c r="AG27" s="162"/>
      <c r="AH27" s="162" t="s">
        <v>2636</v>
      </c>
      <c r="AI27" s="162"/>
      <c r="AJ27" s="162" t="s">
        <v>262</v>
      </c>
      <c r="AK27" s="162"/>
      <c r="AL27" s="162"/>
      <c r="AM27" s="162"/>
      <c r="AN27" s="162"/>
      <c r="AO27" s="162" t="s">
        <v>2637</v>
      </c>
      <c r="AP27" s="162" t="s">
        <v>1837</v>
      </c>
      <c r="AQ27" s="162"/>
      <c r="AR27" s="162"/>
      <c r="AS27" s="86"/>
      <c r="AT27" s="162" t="s">
        <v>2562</v>
      </c>
      <c r="AU27" s="162" t="s">
        <v>2563</v>
      </c>
      <c r="AV27" s="162"/>
      <c r="AW27" s="162"/>
      <c r="AX27" s="162"/>
      <c r="AY27" s="164" t="s">
        <v>1378</v>
      </c>
      <c r="AZ27" s="162" t="s">
        <v>2638</v>
      </c>
      <c r="BA27" s="91" t="s">
        <v>2559</v>
      </c>
      <c r="BB27" s="92"/>
      <c r="BC27" s="93">
        <v>0</v>
      </c>
      <c r="BD27" s="92"/>
      <c r="BE27" s="93">
        <v>0</v>
      </c>
      <c r="BF27" s="92" t="s">
        <v>2639</v>
      </c>
      <c r="BG27" s="93">
        <v>30</v>
      </c>
      <c r="BH27" s="92" t="s">
        <v>2640</v>
      </c>
      <c r="BI27" s="93">
        <v>40</v>
      </c>
      <c r="BJ27" s="92"/>
      <c r="BK27" s="93">
        <v>40</v>
      </c>
      <c r="BL27" s="92" t="s">
        <v>2641</v>
      </c>
      <c r="BM27" s="93">
        <v>50</v>
      </c>
      <c r="BN27" s="92" t="s">
        <v>2640</v>
      </c>
      <c r="BO27" s="93">
        <v>60</v>
      </c>
      <c r="BP27" s="92" t="s">
        <v>2642</v>
      </c>
      <c r="BQ27" s="93">
        <v>70</v>
      </c>
      <c r="BR27" s="92" t="s">
        <v>2640</v>
      </c>
      <c r="BS27" s="93">
        <v>70</v>
      </c>
      <c r="BT27" s="92" t="s">
        <v>2643</v>
      </c>
      <c r="BU27" s="93">
        <v>80</v>
      </c>
      <c r="BV27" s="92" t="s">
        <v>2642</v>
      </c>
      <c r="BW27" s="93">
        <v>90</v>
      </c>
      <c r="BX27" s="92" t="s">
        <v>2644</v>
      </c>
      <c r="BY27" s="94">
        <v>100</v>
      </c>
      <c r="BZ27" s="182"/>
      <c r="CA27" s="183"/>
      <c r="CB27" s="184"/>
      <c r="CC27" s="182"/>
      <c r="CD27" s="183"/>
      <c r="CE27" s="184"/>
    </row>
    <row r="28" spans="1:83" ht="84.95" customHeight="1" x14ac:dyDescent="0.2">
      <c r="A28" s="388" t="s">
        <v>2587</v>
      </c>
      <c r="B28" s="389">
        <v>2017</v>
      </c>
      <c r="C28" s="389" t="s">
        <v>2</v>
      </c>
      <c r="D28" s="389" t="s">
        <v>20</v>
      </c>
      <c r="E28" s="389" t="s">
        <v>1918</v>
      </c>
      <c r="F28" s="389" t="s">
        <v>2490</v>
      </c>
      <c r="G28" s="246" t="s">
        <v>2588</v>
      </c>
      <c r="H28" s="246" t="s">
        <v>2608</v>
      </c>
      <c r="I28" s="325" t="s">
        <v>2613</v>
      </c>
      <c r="J28" s="246"/>
      <c r="K28" s="246" t="s">
        <v>2620</v>
      </c>
      <c r="L28" s="246"/>
      <c r="M28" s="246">
        <v>2</v>
      </c>
      <c r="N28" s="246">
        <v>1</v>
      </c>
      <c r="O28" s="246"/>
      <c r="P28" s="247"/>
      <c r="Q28" s="246"/>
      <c r="R28" s="282"/>
      <c r="S28" s="87"/>
      <c r="T28" s="87"/>
      <c r="U28" s="87"/>
      <c r="V28" s="87"/>
      <c r="W28" s="87"/>
      <c r="X28" s="87"/>
      <c r="Y28" s="87"/>
      <c r="Z28" s="87"/>
      <c r="AA28" s="87"/>
      <c r="AB28" s="87"/>
      <c r="AC28" s="88"/>
      <c r="AD28" s="162"/>
      <c r="AE28" s="162"/>
      <c r="AF28" s="162"/>
      <c r="AG28" s="162"/>
      <c r="AH28" s="162"/>
      <c r="AI28" s="162"/>
      <c r="AJ28" s="162"/>
      <c r="AK28" s="162"/>
      <c r="AL28" s="162"/>
      <c r="AM28" s="162"/>
      <c r="AN28" s="162"/>
      <c r="AO28" s="162"/>
      <c r="AP28" s="162"/>
      <c r="AQ28" s="162"/>
      <c r="AR28" s="162"/>
      <c r="AS28" s="86"/>
      <c r="AT28" s="162"/>
      <c r="AU28" s="162"/>
      <c r="AV28" s="162"/>
      <c r="AW28" s="162"/>
      <c r="AX28" s="162"/>
      <c r="AY28" s="164"/>
      <c r="AZ28" s="162"/>
      <c r="BA28" s="91"/>
      <c r="BB28" s="92"/>
      <c r="BC28" s="93"/>
      <c r="BD28" s="92"/>
      <c r="BE28" s="93"/>
      <c r="BF28" s="92"/>
      <c r="BG28" s="93"/>
      <c r="BH28" s="92"/>
      <c r="BI28" s="93"/>
      <c r="BJ28" s="92"/>
      <c r="BK28" s="93"/>
      <c r="BL28" s="92"/>
      <c r="BM28" s="93"/>
      <c r="BN28" s="92"/>
      <c r="BO28" s="93"/>
      <c r="BP28" s="92"/>
      <c r="BQ28" s="93"/>
      <c r="BR28" s="92"/>
      <c r="BS28" s="93"/>
      <c r="BT28" s="92"/>
      <c r="BU28" s="93"/>
      <c r="BV28" s="92"/>
      <c r="BW28" s="93"/>
      <c r="BX28" s="92"/>
      <c r="BY28" s="94"/>
      <c r="BZ28" s="182"/>
      <c r="CA28" s="183"/>
      <c r="CB28" s="184"/>
      <c r="CC28" s="182"/>
      <c r="CD28" s="183"/>
      <c r="CE28" s="184"/>
    </row>
    <row r="29" spans="1:83" ht="84.95" customHeight="1" x14ac:dyDescent="0.2">
      <c r="A29" s="388" t="s">
        <v>2587</v>
      </c>
      <c r="B29" s="389">
        <v>2017</v>
      </c>
      <c r="C29" s="389" t="s">
        <v>2</v>
      </c>
      <c r="D29" s="389" t="s">
        <v>20</v>
      </c>
      <c r="E29" s="389" t="s">
        <v>1918</v>
      </c>
      <c r="F29" s="389" t="s">
        <v>2490</v>
      </c>
      <c r="G29" s="246" t="s">
        <v>2588</v>
      </c>
      <c r="H29" s="246" t="s">
        <v>2608</v>
      </c>
      <c r="I29" s="325" t="s">
        <v>2613</v>
      </c>
      <c r="J29" s="246" t="s">
        <v>2564</v>
      </c>
      <c r="K29" s="246" t="s">
        <v>2620</v>
      </c>
      <c r="L29" s="246"/>
      <c r="M29" s="246">
        <v>2</v>
      </c>
      <c r="N29" s="246">
        <v>1</v>
      </c>
      <c r="O29" s="246" t="s">
        <v>2565</v>
      </c>
      <c r="P29" s="247" t="s">
        <v>2369</v>
      </c>
      <c r="Q29" s="246" t="s">
        <v>2645</v>
      </c>
      <c r="R29" s="282"/>
      <c r="S29" s="87"/>
      <c r="T29" s="87"/>
      <c r="U29" s="87"/>
      <c r="V29" s="87"/>
      <c r="W29" s="87"/>
      <c r="X29" s="87"/>
      <c r="Y29" s="87"/>
      <c r="Z29" s="87"/>
      <c r="AA29" s="87"/>
      <c r="AB29" s="87"/>
      <c r="AC29" s="88"/>
      <c r="AD29" s="162" t="s">
        <v>53</v>
      </c>
      <c r="AE29" s="162"/>
      <c r="AF29" s="162"/>
      <c r="AG29" s="162"/>
      <c r="AH29" s="162"/>
      <c r="AI29" s="162"/>
      <c r="AJ29" s="162" t="s">
        <v>262</v>
      </c>
      <c r="AK29" s="162" t="s">
        <v>2617</v>
      </c>
      <c r="AL29" s="162"/>
      <c r="AM29" s="162"/>
      <c r="AN29" s="162" t="s">
        <v>1957</v>
      </c>
      <c r="AO29" s="162"/>
      <c r="AP29" s="162"/>
      <c r="AQ29" s="162"/>
      <c r="AR29" s="162"/>
      <c r="AS29" s="86"/>
      <c r="AT29" s="160" t="s">
        <v>278</v>
      </c>
      <c r="AU29" s="162" t="s">
        <v>2592</v>
      </c>
      <c r="AV29" s="162" t="s">
        <v>2646</v>
      </c>
      <c r="AW29" s="162" t="s">
        <v>2592</v>
      </c>
      <c r="AX29" s="162" t="s">
        <v>2566</v>
      </c>
      <c r="AY29" s="164" t="s">
        <v>1378</v>
      </c>
      <c r="AZ29" s="162" t="s">
        <v>2647</v>
      </c>
      <c r="BA29" s="91" t="s">
        <v>2559</v>
      </c>
      <c r="BB29" s="92"/>
      <c r="BC29" s="93">
        <v>0</v>
      </c>
      <c r="BD29" s="92"/>
      <c r="BE29" s="93">
        <v>0</v>
      </c>
      <c r="BF29" s="92" t="s">
        <v>2648</v>
      </c>
      <c r="BG29" s="93">
        <v>30</v>
      </c>
      <c r="BH29" s="92" t="s">
        <v>2649</v>
      </c>
      <c r="BI29" s="93">
        <v>40</v>
      </c>
      <c r="BJ29" s="92"/>
      <c r="BK29" s="93">
        <v>40</v>
      </c>
      <c r="BL29" s="92" t="s">
        <v>2650</v>
      </c>
      <c r="BM29" s="93">
        <v>50</v>
      </c>
      <c r="BN29" s="92"/>
      <c r="BO29" s="93">
        <v>50</v>
      </c>
      <c r="BP29" s="92" t="s">
        <v>2651</v>
      </c>
      <c r="BQ29" s="93">
        <v>60</v>
      </c>
      <c r="BR29" s="92" t="s">
        <v>2652</v>
      </c>
      <c r="BS29" s="93">
        <v>70</v>
      </c>
      <c r="BT29" s="92" t="s">
        <v>2653</v>
      </c>
      <c r="BU29" s="93">
        <v>80</v>
      </c>
      <c r="BV29" s="92" t="s">
        <v>2567</v>
      </c>
      <c r="BW29" s="93">
        <v>90</v>
      </c>
      <c r="BX29" s="92" t="s">
        <v>2568</v>
      </c>
      <c r="BY29" s="94">
        <v>100</v>
      </c>
      <c r="BZ29" s="182"/>
      <c r="CA29" s="183"/>
      <c r="CB29" s="184"/>
      <c r="CC29" s="182"/>
      <c r="CD29" s="183"/>
      <c r="CE29" s="184"/>
    </row>
    <row r="30" spans="1:83" ht="84.95" customHeight="1" x14ac:dyDescent="0.2">
      <c r="A30" s="388" t="s">
        <v>2587</v>
      </c>
      <c r="B30" s="389">
        <v>2017</v>
      </c>
      <c r="C30" s="389" t="s">
        <v>2</v>
      </c>
      <c r="D30" s="389" t="s">
        <v>20</v>
      </c>
      <c r="E30" s="389" t="s">
        <v>1918</v>
      </c>
      <c r="F30" s="389" t="s">
        <v>2490</v>
      </c>
      <c r="G30" s="246" t="s">
        <v>2588</v>
      </c>
      <c r="H30" s="246" t="s">
        <v>2608</v>
      </c>
      <c r="I30" s="325" t="s">
        <v>2613</v>
      </c>
      <c r="J30" s="246"/>
      <c r="K30" s="246"/>
      <c r="L30" s="246"/>
      <c r="M30" s="246"/>
      <c r="N30" s="246"/>
      <c r="O30" s="246"/>
      <c r="P30" s="247"/>
      <c r="Q30" s="246"/>
      <c r="R30" s="282"/>
      <c r="S30" s="87"/>
      <c r="T30" s="87"/>
      <c r="U30" s="87"/>
      <c r="V30" s="87"/>
      <c r="W30" s="87"/>
      <c r="X30" s="87"/>
      <c r="Y30" s="87"/>
      <c r="Z30" s="87"/>
      <c r="AA30" s="87"/>
      <c r="AB30" s="87"/>
      <c r="AC30" s="88"/>
      <c r="AD30" s="162"/>
      <c r="AE30" s="162"/>
      <c r="AF30" s="162"/>
      <c r="AG30" s="162"/>
      <c r="AH30" s="162"/>
      <c r="AI30" s="162"/>
      <c r="AJ30" s="162"/>
      <c r="AK30" s="162"/>
      <c r="AL30" s="162"/>
      <c r="AM30" s="162"/>
      <c r="AN30" s="162"/>
      <c r="AO30" s="162"/>
      <c r="AP30" s="162"/>
      <c r="AQ30" s="162"/>
      <c r="AR30" s="162"/>
      <c r="AS30" s="86"/>
      <c r="AT30" s="162"/>
      <c r="AU30" s="162"/>
      <c r="AV30" s="162"/>
      <c r="AW30" s="162"/>
      <c r="AX30" s="162"/>
      <c r="AY30" s="164"/>
      <c r="AZ30" s="162"/>
      <c r="BA30" s="91"/>
      <c r="BB30" s="92"/>
      <c r="BC30" s="93"/>
      <c r="BD30" s="92"/>
      <c r="BE30" s="93"/>
      <c r="BF30" s="92"/>
      <c r="BG30" s="93"/>
      <c r="BH30" s="92"/>
      <c r="BI30" s="93"/>
      <c r="BJ30" s="92"/>
      <c r="BK30" s="93"/>
      <c r="BL30" s="92"/>
      <c r="BM30" s="93"/>
      <c r="BN30" s="92"/>
      <c r="BO30" s="93"/>
      <c r="BP30" s="92"/>
      <c r="BQ30" s="93"/>
      <c r="BR30" s="92"/>
      <c r="BS30" s="93"/>
      <c r="BT30" s="92"/>
      <c r="BU30" s="93"/>
      <c r="BV30" s="92"/>
      <c r="BW30" s="93"/>
      <c r="BX30" s="92"/>
      <c r="BY30" s="94"/>
      <c r="BZ30" s="182"/>
      <c r="CA30" s="183"/>
      <c r="CB30" s="184"/>
      <c r="CC30" s="182"/>
      <c r="CD30" s="183"/>
      <c r="CE30" s="184"/>
    </row>
    <row r="31" spans="1:83" ht="84.95" customHeight="1" x14ac:dyDescent="0.2">
      <c r="A31" s="388" t="s">
        <v>2587</v>
      </c>
      <c r="B31" s="389">
        <v>2017</v>
      </c>
      <c r="C31" s="389" t="s">
        <v>2</v>
      </c>
      <c r="D31" s="389" t="s">
        <v>20</v>
      </c>
      <c r="E31" s="389" t="s">
        <v>1918</v>
      </c>
      <c r="F31" s="389" t="s">
        <v>2490</v>
      </c>
      <c r="G31" s="246"/>
      <c r="H31" s="246"/>
      <c r="I31" s="325" t="s">
        <v>2613</v>
      </c>
      <c r="J31" s="246" t="s">
        <v>2654</v>
      </c>
      <c r="K31" s="246" t="s">
        <v>2620</v>
      </c>
      <c r="L31" s="246"/>
      <c r="M31" s="246">
        <v>1</v>
      </c>
      <c r="N31" s="246">
        <v>1</v>
      </c>
      <c r="O31" s="246" t="s">
        <v>2655</v>
      </c>
      <c r="P31" s="247" t="s">
        <v>2369</v>
      </c>
      <c r="Q31" s="246" t="s">
        <v>2656</v>
      </c>
      <c r="R31" s="282">
        <v>182600000</v>
      </c>
      <c r="S31" s="87"/>
      <c r="T31" s="87"/>
      <c r="U31" s="87"/>
      <c r="V31" s="87"/>
      <c r="W31" s="87"/>
      <c r="X31" s="87"/>
      <c r="Y31" s="87"/>
      <c r="Z31" s="87"/>
      <c r="AA31" s="87"/>
      <c r="AB31" s="87"/>
      <c r="AC31" s="88"/>
      <c r="AD31" s="162" t="s">
        <v>53</v>
      </c>
      <c r="AE31" s="162"/>
      <c r="AF31" s="162" t="s">
        <v>2615</v>
      </c>
      <c r="AG31" s="162" t="s">
        <v>2616</v>
      </c>
      <c r="AH31" s="162"/>
      <c r="AI31" s="162"/>
      <c r="AJ31" s="162" t="s">
        <v>262</v>
      </c>
      <c r="AK31" s="162" t="s">
        <v>2617</v>
      </c>
      <c r="AL31" s="162"/>
      <c r="AM31" s="162"/>
      <c r="AN31" s="162"/>
      <c r="AO31" s="162"/>
      <c r="AP31" s="162"/>
      <c r="AQ31" s="162"/>
      <c r="AR31" s="162"/>
      <c r="AS31" s="86"/>
      <c r="AT31" s="160" t="s">
        <v>278</v>
      </c>
      <c r="AU31" s="162" t="s">
        <v>2592</v>
      </c>
      <c r="AV31" s="162"/>
      <c r="AW31" s="162"/>
      <c r="AX31" s="162"/>
      <c r="AY31" s="164" t="s">
        <v>1378</v>
      </c>
      <c r="AZ31" s="162" t="s">
        <v>2569</v>
      </c>
      <c r="BA31" s="91" t="s">
        <v>2559</v>
      </c>
      <c r="BB31" s="92"/>
      <c r="BC31" s="93"/>
      <c r="BD31" s="92"/>
      <c r="BE31" s="93"/>
      <c r="BF31" s="92" t="s">
        <v>2657</v>
      </c>
      <c r="BG31" s="93">
        <v>30</v>
      </c>
      <c r="BH31" s="92" t="s">
        <v>2658</v>
      </c>
      <c r="BI31" s="93">
        <v>40</v>
      </c>
      <c r="BJ31" s="92"/>
      <c r="BK31" s="93">
        <v>40</v>
      </c>
      <c r="BL31" s="92" t="s">
        <v>2658</v>
      </c>
      <c r="BM31" s="93">
        <v>50</v>
      </c>
      <c r="BN31" s="92"/>
      <c r="BO31" s="93">
        <v>50</v>
      </c>
      <c r="BP31" s="92" t="s">
        <v>2659</v>
      </c>
      <c r="BQ31" s="93">
        <v>60</v>
      </c>
      <c r="BR31" s="92" t="s">
        <v>2660</v>
      </c>
      <c r="BS31" s="93">
        <v>70</v>
      </c>
      <c r="BT31" s="92" t="s">
        <v>2661</v>
      </c>
      <c r="BU31" s="93">
        <v>80</v>
      </c>
      <c r="BV31" s="92" t="s">
        <v>2662</v>
      </c>
      <c r="BW31" s="93">
        <v>90</v>
      </c>
      <c r="BX31" s="92" t="s">
        <v>2663</v>
      </c>
      <c r="BY31" s="94">
        <v>100</v>
      </c>
      <c r="BZ31" s="182"/>
      <c r="CA31" s="183"/>
      <c r="CB31" s="184"/>
      <c r="CC31" s="182"/>
      <c r="CD31" s="183"/>
      <c r="CE31" s="184"/>
    </row>
    <row r="32" spans="1:83" ht="84.95" customHeight="1" x14ac:dyDescent="0.2">
      <c r="A32" s="388" t="s">
        <v>2587</v>
      </c>
      <c r="B32" s="389">
        <v>2017</v>
      </c>
      <c r="C32" s="389" t="s">
        <v>2</v>
      </c>
      <c r="D32" s="389" t="s">
        <v>20</v>
      </c>
      <c r="E32" s="389" t="s">
        <v>1918</v>
      </c>
      <c r="F32" s="389" t="s">
        <v>2490</v>
      </c>
      <c r="G32" s="246" t="s">
        <v>2664</v>
      </c>
      <c r="H32" s="246" t="s">
        <v>2608</v>
      </c>
      <c r="I32" s="325" t="s">
        <v>2613</v>
      </c>
      <c r="J32" s="246" t="s">
        <v>2665</v>
      </c>
      <c r="K32" s="246" t="s">
        <v>2620</v>
      </c>
      <c r="L32" s="246"/>
      <c r="M32" s="246">
        <v>2</v>
      </c>
      <c r="N32" s="246">
        <v>1</v>
      </c>
      <c r="O32" s="246" t="s">
        <v>2634</v>
      </c>
      <c r="P32" s="247"/>
      <c r="Q32" s="246"/>
      <c r="R32" s="282"/>
      <c r="S32" s="87"/>
      <c r="T32" s="87"/>
      <c r="U32" s="87"/>
      <c r="V32" s="87"/>
      <c r="W32" s="87"/>
      <c r="X32" s="87"/>
      <c r="Y32" s="87"/>
      <c r="Z32" s="87"/>
      <c r="AA32" s="87"/>
      <c r="AB32" s="87"/>
      <c r="AC32" s="88"/>
      <c r="AD32" s="162"/>
      <c r="AE32" s="162"/>
      <c r="AF32" s="162"/>
      <c r="AG32" s="162"/>
      <c r="AH32" s="162"/>
      <c r="AI32" s="162"/>
      <c r="AJ32" s="162"/>
      <c r="AK32" s="162"/>
      <c r="AL32" s="162"/>
      <c r="AM32" s="162"/>
      <c r="AN32" s="162"/>
      <c r="AO32" s="162"/>
      <c r="AP32" s="162"/>
      <c r="AQ32" s="162"/>
      <c r="AR32" s="162"/>
      <c r="AS32" s="86"/>
      <c r="AT32" s="162"/>
      <c r="AU32" s="162"/>
      <c r="AV32" s="162"/>
      <c r="AW32" s="162"/>
      <c r="AX32" s="162"/>
      <c r="AY32" s="164"/>
      <c r="AZ32" s="162"/>
      <c r="BA32" s="91"/>
      <c r="BB32" s="92"/>
      <c r="BC32" s="93"/>
      <c r="BD32" s="92"/>
      <c r="BE32" s="93"/>
      <c r="BF32" s="92"/>
      <c r="BG32" s="93"/>
      <c r="BH32" s="92"/>
      <c r="BI32" s="93"/>
      <c r="BJ32" s="92"/>
      <c r="BK32" s="93"/>
      <c r="BL32" s="92"/>
      <c r="BM32" s="93"/>
      <c r="BN32" s="92"/>
      <c r="BO32" s="93"/>
      <c r="BP32" s="92"/>
      <c r="BQ32" s="93"/>
      <c r="BR32" s="92"/>
      <c r="BS32" s="93"/>
      <c r="BT32" s="92"/>
      <c r="BU32" s="93"/>
      <c r="BV32" s="92"/>
      <c r="BW32" s="93"/>
      <c r="BX32" s="92"/>
      <c r="BY32" s="94"/>
      <c r="BZ32" s="182"/>
      <c r="CA32" s="183"/>
      <c r="CB32" s="184"/>
      <c r="CC32" s="182"/>
      <c r="CD32" s="183"/>
      <c r="CE32" s="184"/>
    </row>
    <row r="33" spans="1:83" ht="84.95" customHeight="1" x14ac:dyDescent="0.2">
      <c r="A33" s="388" t="s">
        <v>2587</v>
      </c>
      <c r="B33" s="389">
        <v>2017</v>
      </c>
      <c r="C33" s="389" t="s">
        <v>2</v>
      </c>
      <c r="D33" s="389" t="s">
        <v>20</v>
      </c>
      <c r="E33" s="389" t="s">
        <v>1918</v>
      </c>
      <c r="F33" s="389" t="s">
        <v>2490</v>
      </c>
      <c r="G33" s="246"/>
      <c r="H33" s="246"/>
      <c r="I33" s="323" t="s">
        <v>2666</v>
      </c>
      <c r="J33" s="246"/>
      <c r="K33" s="246" t="s">
        <v>2614</v>
      </c>
      <c r="L33" s="246"/>
      <c r="M33" s="246"/>
      <c r="N33" s="246"/>
      <c r="O33" s="246"/>
      <c r="P33" s="247"/>
      <c r="Q33" s="246"/>
      <c r="R33" s="282"/>
      <c r="S33" s="87"/>
      <c r="T33" s="87"/>
      <c r="U33" s="87"/>
      <c r="V33" s="87"/>
      <c r="W33" s="87"/>
      <c r="X33" s="87"/>
      <c r="Y33" s="87"/>
      <c r="Z33" s="87"/>
      <c r="AA33" s="87"/>
      <c r="AB33" s="87"/>
      <c r="AC33" s="88"/>
      <c r="AD33" s="162"/>
      <c r="AE33" s="162"/>
      <c r="AF33" s="162"/>
      <c r="AG33" s="162"/>
      <c r="AH33" s="162"/>
      <c r="AI33" s="162"/>
      <c r="AJ33" s="162"/>
      <c r="AK33" s="162"/>
      <c r="AL33" s="162"/>
      <c r="AM33" s="162"/>
      <c r="AN33" s="162"/>
      <c r="AO33" s="162"/>
      <c r="AP33" s="162"/>
      <c r="AQ33" s="162"/>
      <c r="AR33" s="162"/>
      <c r="AS33" s="86"/>
      <c r="AT33" s="162"/>
      <c r="AU33" s="162"/>
      <c r="AV33" s="162"/>
      <c r="AW33" s="162"/>
      <c r="AX33" s="162"/>
      <c r="AY33" s="164"/>
      <c r="AZ33" s="162"/>
      <c r="BA33" s="91"/>
      <c r="BB33" s="92"/>
      <c r="BC33" s="93"/>
      <c r="BD33" s="92"/>
      <c r="BE33" s="93"/>
      <c r="BF33" s="92"/>
      <c r="BG33" s="93"/>
      <c r="BH33" s="92"/>
      <c r="BI33" s="93"/>
      <c r="BJ33" s="92"/>
      <c r="BK33" s="93"/>
      <c r="BL33" s="92"/>
      <c r="BM33" s="93"/>
      <c r="BN33" s="92"/>
      <c r="BO33" s="93"/>
      <c r="BP33" s="92"/>
      <c r="BQ33" s="93"/>
      <c r="BR33" s="92"/>
      <c r="BS33" s="93"/>
      <c r="BT33" s="92"/>
      <c r="BU33" s="93"/>
      <c r="BV33" s="92"/>
      <c r="BW33" s="93"/>
      <c r="BX33" s="92"/>
      <c r="BY33" s="94"/>
      <c r="BZ33" s="182"/>
      <c r="CA33" s="183"/>
      <c r="CB33" s="184"/>
      <c r="CC33" s="182"/>
      <c r="CD33" s="183"/>
      <c r="CE33" s="184"/>
    </row>
    <row r="34" spans="1:83" ht="84.95" customHeight="1" x14ac:dyDescent="0.2">
      <c r="A34" s="388" t="s">
        <v>2587</v>
      </c>
      <c r="B34" s="389">
        <v>2017</v>
      </c>
      <c r="C34" s="389" t="s">
        <v>2</v>
      </c>
      <c r="D34" s="389" t="s">
        <v>20</v>
      </c>
      <c r="E34" s="389" t="s">
        <v>1918</v>
      </c>
      <c r="F34" s="389" t="s">
        <v>2490</v>
      </c>
      <c r="G34" s="246" t="s">
        <v>2588</v>
      </c>
      <c r="H34" s="246" t="s">
        <v>2608</v>
      </c>
      <c r="I34" s="325" t="s">
        <v>2666</v>
      </c>
      <c r="J34" s="246" t="s">
        <v>2667</v>
      </c>
      <c r="K34" s="246" t="s">
        <v>2620</v>
      </c>
      <c r="L34" s="246"/>
      <c r="M34" s="246">
        <v>3</v>
      </c>
      <c r="N34" s="246">
        <v>1</v>
      </c>
      <c r="O34" s="246" t="s">
        <v>2570</v>
      </c>
      <c r="P34" s="247"/>
      <c r="Q34" s="246"/>
      <c r="R34" s="282">
        <v>1357000000</v>
      </c>
      <c r="S34" s="87"/>
      <c r="T34" s="87"/>
      <c r="U34" s="87"/>
      <c r="V34" s="87"/>
      <c r="W34" s="87"/>
      <c r="X34" s="87"/>
      <c r="Y34" s="87"/>
      <c r="Z34" s="87"/>
      <c r="AA34" s="87"/>
      <c r="AB34" s="87"/>
      <c r="AC34" s="88"/>
      <c r="AD34" s="162"/>
      <c r="AE34" s="162"/>
      <c r="AF34" s="162"/>
      <c r="AG34" s="162"/>
      <c r="AH34" s="162"/>
      <c r="AI34" s="162"/>
      <c r="AJ34" s="162" t="s">
        <v>262</v>
      </c>
      <c r="AK34" s="162" t="s">
        <v>2617</v>
      </c>
      <c r="AL34" s="162"/>
      <c r="AM34" s="162" t="s">
        <v>1957</v>
      </c>
      <c r="AN34" s="162" t="s">
        <v>1957</v>
      </c>
      <c r="AO34" s="162"/>
      <c r="AP34" s="162"/>
      <c r="AQ34" s="162"/>
      <c r="AR34" s="162"/>
      <c r="AS34" s="86"/>
      <c r="AT34" s="160" t="s">
        <v>278</v>
      </c>
      <c r="AU34" s="162" t="s">
        <v>2592</v>
      </c>
      <c r="AV34" s="162" t="s">
        <v>2668</v>
      </c>
      <c r="AW34" s="162"/>
      <c r="AX34" s="162" t="s">
        <v>2669</v>
      </c>
      <c r="AY34" s="164" t="s">
        <v>1378</v>
      </c>
      <c r="AZ34" s="162" t="s">
        <v>2571</v>
      </c>
      <c r="BA34" s="91" t="s">
        <v>2559</v>
      </c>
      <c r="BB34" s="92"/>
      <c r="BC34" s="93">
        <v>0</v>
      </c>
      <c r="BD34" s="92"/>
      <c r="BE34" s="93">
        <v>0</v>
      </c>
      <c r="BF34" s="92" t="s">
        <v>2572</v>
      </c>
      <c r="BG34" s="93">
        <v>25</v>
      </c>
      <c r="BH34" s="92"/>
      <c r="BI34" s="93">
        <v>25</v>
      </c>
      <c r="BJ34" s="92"/>
      <c r="BK34" s="93">
        <v>25</v>
      </c>
      <c r="BL34" s="92" t="s">
        <v>2573</v>
      </c>
      <c r="BM34" s="93">
        <v>50</v>
      </c>
      <c r="BN34" s="92"/>
      <c r="BO34" s="93">
        <v>50</v>
      </c>
      <c r="BP34" s="92"/>
      <c r="BQ34" s="93">
        <v>50</v>
      </c>
      <c r="BR34" s="92" t="s">
        <v>2574</v>
      </c>
      <c r="BS34" s="93">
        <v>75</v>
      </c>
      <c r="BT34" s="92"/>
      <c r="BU34" s="93">
        <v>75</v>
      </c>
      <c r="BV34" s="92"/>
      <c r="BW34" s="93">
        <v>75</v>
      </c>
      <c r="BX34" s="92" t="s">
        <v>2670</v>
      </c>
      <c r="BY34" s="94">
        <v>100</v>
      </c>
      <c r="BZ34" s="182"/>
      <c r="CA34" s="183"/>
      <c r="CB34" s="184"/>
      <c r="CC34" s="182"/>
      <c r="CD34" s="183"/>
      <c r="CE34" s="184"/>
    </row>
    <row r="35" spans="1:83" ht="84.95" customHeight="1" x14ac:dyDescent="0.2">
      <c r="A35" s="388" t="s">
        <v>2587</v>
      </c>
      <c r="B35" s="389">
        <v>2017</v>
      </c>
      <c r="C35" s="389" t="s">
        <v>2</v>
      </c>
      <c r="D35" s="389" t="s">
        <v>20</v>
      </c>
      <c r="E35" s="389" t="s">
        <v>1918</v>
      </c>
      <c r="F35" s="389" t="s">
        <v>2490</v>
      </c>
      <c r="G35" s="246" t="s">
        <v>1448</v>
      </c>
      <c r="H35" s="246" t="s">
        <v>1458</v>
      </c>
      <c r="I35" s="323" t="s">
        <v>2671</v>
      </c>
      <c r="J35" s="246"/>
      <c r="K35" s="246" t="s">
        <v>1399</v>
      </c>
      <c r="L35" s="246"/>
      <c r="M35" s="246"/>
      <c r="N35" s="246">
        <v>50</v>
      </c>
      <c r="O35" s="246"/>
      <c r="P35" s="247"/>
      <c r="Q35" s="246"/>
      <c r="R35" s="282"/>
      <c r="S35" s="87"/>
      <c r="T35" s="87"/>
      <c r="U35" s="87"/>
      <c r="V35" s="87"/>
      <c r="W35" s="87"/>
      <c r="X35" s="87"/>
      <c r="Y35" s="87"/>
      <c r="Z35" s="87"/>
      <c r="AA35" s="87"/>
      <c r="AB35" s="87"/>
      <c r="AC35" s="88"/>
      <c r="AD35" s="162"/>
      <c r="AE35" s="162"/>
      <c r="AF35" s="162"/>
      <c r="AG35" s="162"/>
      <c r="AH35" s="162"/>
      <c r="AI35" s="162"/>
      <c r="AJ35" s="162"/>
      <c r="AK35" s="162"/>
      <c r="AL35" s="162"/>
      <c r="AM35" s="162"/>
      <c r="AN35" s="162"/>
      <c r="AO35" s="162"/>
      <c r="AP35" s="162"/>
      <c r="AQ35" s="162"/>
      <c r="AR35" s="162"/>
      <c r="AS35" s="86"/>
      <c r="AT35" s="162"/>
      <c r="AU35" s="162"/>
      <c r="AV35" s="162"/>
      <c r="AW35" s="162"/>
      <c r="AX35" s="162"/>
      <c r="AY35" s="164"/>
      <c r="AZ35" s="162"/>
      <c r="BA35" s="91"/>
      <c r="BB35" s="92"/>
      <c r="BC35" s="93"/>
      <c r="BD35" s="92"/>
      <c r="BE35" s="93"/>
      <c r="BF35" s="92"/>
      <c r="BG35" s="93"/>
      <c r="BH35" s="92"/>
      <c r="BI35" s="93"/>
      <c r="BJ35" s="92"/>
      <c r="BK35" s="93"/>
      <c r="BL35" s="92"/>
      <c r="BM35" s="93"/>
      <c r="BN35" s="92"/>
      <c r="BO35" s="93"/>
      <c r="BP35" s="92"/>
      <c r="BQ35" s="93"/>
      <c r="BR35" s="92"/>
      <c r="BS35" s="93"/>
      <c r="BT35" s="92"/>
      <c r="BU35" s="93"/>
      <c r="BV35" s="92"/>
      <c r="BW35" s="93"/>
      <c r="BX35" s="92"/>
      <c r="BY35" s="94"/>
      <c r="BZ35" s="182"/>
      <c r="CA35" s="183"/>
      <c r="CB35" s="184"/>
      <c r="CC35" s="182"/>
      <c r="CD35" s="183"/>
      <c r="CE35" s="184"/>
    </row>
    <row r="36" spans="1:83" ht="84.95" customHeight="1" x14ac:dyDescent="0.2">
      <c r="A36" s="388" t="s">
        <v>2587</v>
      </c>
      <c r="B36" s="389">
        <v>2017</v>
      </c>
      <c r="C36" s="389" t="s">
        <v>2</v>
      </c>
      <c r="D36" s="389" t="s">
        <v>20</v>
      </c>
      <c r="E36" s="389" t="s">
        <v>1918</v>
      </c>
      <c r="F36" s="389" t="s">
        <v>2490</v>
      </c>
      <c r="G36" s="246" t="s">
        <v>1448</v>
      </c>
      <c r="H36" s="246" t="s">
        <v>1458</v>
      </c>
      <c r="I36" s="325" t="s">
        <v>2672</v>
      </c>
      <c r="J36" s="246" t="s">
        <v>2673</v>
      </c>
      <c r="K36" s="246" t="s">
        <v>1399</v>
      </c>
      <c r="L36" s="246"/>
      <c r="M36" s="246">
        <v>2</v>
      </c>
      <c r="N36" s="246">
        <v>50</v>
      </c>
      <c r="O36" s="246" t="s">
        <v>2674</v>
      </c>
      <c r="P36" s="247" t="s">
        <v>1846</v>
      </c>
      <c r="Q36" s="246"/>
      <c r="R36" s="282">
        <v>302400000</v>
      </c>
      <c r="S36" s="87"/>
      <c r="T36" s="87"/>
      <c r="U36" s="87"/>
      <c r="V36" s="87"/>
      <c r="W36" s="87"/>
      <c r="X36" s="87"/>
      <c r="Y36" s="87"/>
      <c r="Z36" s="87"/>
      <c r="AA36" s="87"/>
      <c r="AB36" s="87"/>
      <c r="AC36" s="88"/>
      <c r="AD36" s="162"/>
      <c r="AE36" s="162"/>
      <c r="AF36" s="162"/>
      <c r="AG36" s="162"/>
      <c r="AH36" s="162"/>
      <c r="AI36" s="162"/>
      <c r="AJ36" s="162" t="s">
        <v>262</v>
      </c>
      <c r="AK36" s="162" t="s">
        <v>2617</v>
      </c>
      <c r="AL36" s="162"/>
      <c r="AM36" s="162"/>
      <c r="AN36" s="162"/>
      <c r="AO36" s="162"/>
      <c r="AP36" s="162"/>
      <c r="AQ36" s="162"/>
      <c r="AR36" s="162"/>
      <c r="AS36" s="86"/>
      <c r="AT36" s="160" t="s">
        <v>278</v>
      </c>
      <c r="AU36" s="162"/>
      <c r="AV36" s="162"/>
      <c r="AW36" s="162"/>
      <c r="AX36" s="162"/>
      <c r="AY36" s="164" t="s">
        <v>1376</v>
      </c>
      <c r="AZ36" s="162"/>
      <c r="BA36" s="91" t="s">
        <v>2675</v>
      </c>
      <c r="BB36" s="92"/>
      <c r="BC36" s="93">
        <v>0</v>
      </c>
      <c r="BD36" s="92"/>
      <c r="BE36" s="93">
        <v>0</v>
      </c>
      <c r="BF36" s="92" t="s">
        <v>2575</v>
      </c>
      <c r="BG36" s="93">
        <v>25</v>
      </c>
      <c r="BH36" s="92"/>
      <c r="BI36" s="93">
        <v>25</v>
      </c>
      <c r="BJ36" s="92"/>
      <c r="BK36" s="93">
        <v>25</v>
      </c>
      <c r="BL36" s="92" t="s">
        <v>2576</v>
      </c>
      <c r="BM36" s="93">
        <v>50</v>
      </c>
      <c r="BN36" s="92"/>
      <c r="BO36" s="93">
        <v>50</v>
      </c>
      <c r="BP36" s="92"/>
      <c r="BQ36" s="93">
        <v>50</v>
      </c>
      <c r="BR36" s="92" t="s">
        <v>2577</v>
      </c>
      <c r="BS36" s="93">
        <v>75</v>
      </c>
      <c r="BT36" s="92"/>
      <c r="BU36" s="93">
        <v>75</v>
      </c>
      <c r="BV36" s="92"/>
      <c r="BW36" s="93">
        <v>75</v>
      </c>
      <c r="BX36" s="92" t="s">
        <v>2676</v>
      </c>
      <c r="BY36" s="94">
        <v>100</v>
      </c>
      <c r="BZ36" s="182"/>
      <c r="CA36" s="183"/>
      <c r="CB36" s="184"/>
      <c r="CC36" s="182"/>
      <c r="CD36" s="183"/>
      <c r="CE36" s="184"/>
    </row>
    <row r="37" spans="1:83" ht="84.95" customHeight="1" x14ac:dyDescent="0.2">
      <c r="A37" s="388" t="s">
        <v>2587</v>
      </c>
      <c r="B37" s="389">
        <v>2017</v>
      </c>
      <c r="C37" s="389" t="s">
        <v>2</v>
      </c>
      <c r="D37" s="389" t="s">
        <v>20</v>
      </c>
      <c r="E37" s="389" t="s">
        <v>1918</v>
      </c>
      <c r="F37" s="389" t="s">
        <v>2490</v>
      </c>
      <c r="G37" s="246" t="s">
        <v>1448</v>
      </c>
      <c r="H37" s="246" t="s">
        <v>1458</v>
      </c>
      <c r="I37" s="325" t="s">
        <v>2672</v>
      </c>
      <c r="J37" s="246" t="s">
        <v>2677</v>
      </c>
      <c r="K37" s="246" t="s">
        <v>1406</v>
      </c>
      <c r="L37" s="246"/>
      <c r="M37" s="246">
        <v>2</v>
      </c>
      <c r="N37" s="246">
        <v>50</v>
      </c>
      <c r="O37" s="246" t="s">
        <v>2678</v>
      </c>
      <c r="P37" s="247"/>
      <c r="Q37" s="246"/>
      <c r="R37" s="282">
        <v>88000000</v>
      </c>
      <c r="S37" s="87"/>
      <c r="T37" s="87"/>
      <c r="U37" s="87"/>
      <c r="V37" s="87"/>
      <c r="W37" s="87"/>
      <c r="X37" s="87"/>
      <c r="Y37" s="87"/>
      <c r="Z37" s="87"/>
      <c r="AA37" s="87"/>
      <c r="AB37" s="87"/>
      <c r="AC37" s="88"/>
      <c r="AD37" s="162"/>
      <c r="AE37" s="162"/>
      <c r="AF37" s="162"/>
      <c r="AG37" s="162"/>
      <c r="AH37" s="162"/>
      <c r="AI37" s="162"/>
      <c r="AJ37" s="162" t="s">
        <v>262</v>
      </c>
      <c r="AK37" s="162" t="s">
        <v>2617</v>
      </c>
      <c r="AL37" s="162"/>
      <c r="AM37" s="162"/>
      <c r="AN37" s="162"/>
      <c r="AO37" s="162"/>
      <c r="AP37" s="162"/>
      <c r="AQ37" s="162"/>
      <c r="AR37" s="162"/>
      <c r="AS37" s="86"/>
      <c r="AT37" s="160" t="s">
        <v>278</v>
      </c>
      <c r="AU37" s="162"/>
      <c r="AV37" s="162"/>
      <c r="AW37" s="162"/>
      <c r="AX37" s="162"/>
      <c r="AY37" s="164" t="s">
        <v>1376</v>
      </c>
      <c r="AZ37" s="162"/>
      <c r="BA37" s="91" t="s">
        <v>2675</v>
      </c>
      <c r="BB37" s="92"/>
      <c r="BC37" s="93">
        <v>0</v>
      </c>
      <c r="BD37" s="92"/>
      <c r="BE37" s="93">
        <v>0</v>
      </c>
      <c r="BF37" s="92" t="s">
        <v>2578</v>
      </c>
      <c r="BG37" s="93">
        <v>25</v>
      </c>
      <c r="BH37" s="92"/>
      <c r="BI37" s="93">
        <v>25</v>
      </c>
      <c r="BJ37" s="92"/>
      <c r="BK37" s="93">
        <v>25</v>
      </c>
      <c r="BL37" s="92" t="s">
        <v>2579</v>
      </c>
      <c r="BM37" s="93">
        <v>50</v>
      </c>
      <c r="BN37" s="92"/>
      <c r="BO37" s="93">
        <v>50</v>
      </c>
      <c r="BP37" s="92"/>
      <c r="BQ37" s="93">
        <v>50</v>
      </c>
      <c r="BR37" s="92" t="s">
        <v>2580</v>
      </c>
      <c r="BS37" s="93">
        <v>75</v>
      </c>
      <c r="BT37" s="92"/>
      <c r="BU37" s="93">
        <v>75</v>
      </c>
      <c r="BV37" s="92"/>
      <c r="BW37" s="93">
        <v>75</v>
      </c>
      <c r="BX37" s="92" t="s">
        <v>2679</v>
      </c>
      <c r="BY37" s="94">
        <v>100</v>
      </c>
      <c r="BZ37" s="182"/>
      <c r="CA37" s="183"/>
      <c r="CB37" s="184"/>
      <c r="CC37" s="182"/>
      <c r="CD37" s="183"/>
      <c r="CE37" s="184"/>
    </row>
    <row r="38" spans="1:83" ht="84.95" customHeight="1" x14ac:dyDescent="0.2">
      <c r="A38" s="388" t="s">
        <v>2587</v>
      </c>
      <c r="B38" s="389">
        <v>2017</v>
      </c>
      <c r="C38" s="389" t="s">
        <v>2</v>
      </c>
      <c r="D38" s="389" t="s">
        <v>20</v>
      </c>
      <c r="E38" s="389" t="s">
        <v>1918</v>
      </c>
      <c r="F38" s="389" t="s">
        <v>2490</v>
      </c>
      <c r="G38" s="246" t="s">
        <v>1448</v>
      </c>
      <c r="H38" s="246" t="s">
        <v>1458</v>
      </c>
      <c r="I38" s="325" t="s">
        <v>2672</v>
      </c>
      <c r="J38" s="246" t="s">
        <v>2581</v>
      </c>
      <c r="K38" s="246" t="s">
        <v>1406</v>
      </c>
      <c r="L38" s="246"/>
      <c r="M38" s="246">
        <v>2</v>
      </c>
      <c r="N38" s="246">
        <v>1</v>
      </c>
      <c r="O38" s="246" t="s">
        <v>2582</v>
      </c>
      <c r="P38" s="247" t="s">
        <v>2369</v>
      </c>
      <c r="Q38" s="246"/>
      <c r="R38" s="282"/>
      <c r="S38" s="87"/>
      <c r="T38" s="87"/>
      <c r="U38" s="87"/>
      <c r="V38" s="87"/>
      <c r="W38" s="87"/>
      <c r="X38" s="87"/>
      <c r="Y38" s="87"/>
      <c r="Z38" s="87"/>
      <c r="AA38" s="87"/>
      <c r="AB38" s="87"/>
      <c r="AC38" s="88"/>
      <c r="AD38" s="162"/>
      <c r="AE38" s="162"/>
      <c r="AF38" s="162"/>
      <c r="AG38" s="162"/>
      <c r="AH38" s="162"/>
      <c r="AI38" s="162"/>
      <c r="AJ38" s="162" t="s">
        <v>262</v>
      </c>
      <c r="AK38" s="162" t="s">
        <v>2617</v>
      </c>
      <c r="AL38" s="162"/>
      <c r="AM38" s="162"/>
      <c r="AN38" s="162"/>
      <c r="AO38" s="162"/>
      <c r="AP38" s="162"/>
      <c r="AQ38" s="162"/>
      <c r="AR38" s="162"/>
      <c r="AS38" s="86"/>
      <c r="AT38" s="160" t="s">
        <v>278</v>
      </c>
      <c r="AU38" s="162"/>
      <c r="AV38" s="162"/>
      <c r="AW38" s="162"/>
      <c r="AX38" s="162"/>
      <c r="AY38" s="164" t="s">
        <v>1376</v>
      </c>
      <c r="AZ38" s="162"/>
      <c r="BA38" s="91" t="s">
        <v>2675</v>
      </c>
      <c r="BB38" s="92"/>
      <c r="BC38" s="93">
        <v>0</v>
      </c>
      <c r="BD38" s="92"/>
      <c r="BE38" s="93"/>
      <c r="BF38" s="92" t="s">
        <v>2583</v>
      </c>
      <c r="BG38" s="93">
        <v>25</v>
      </c>
      <c r="BH38" s="92"/>
      <c r="BI38" s="93">
        <v>25</v>
      </c>
      <c r="BJ38" s="92"/>
      <c r="BK38" s="93">
        <v>25</v>
      </c>
      <c r="BL38" s="92" t="s">
        <v>2584</v>
      </c>
      <c r="BM38" s="93">
        <v>50</v>
      </c>
      <c r="BN38" s="92"/>
      <c r="BO38" s="93">
        <v>50</v>
      </c>
      <c r="BP38" s="92"/>
      <c r="BQ38" s="93">
        <v>50</v>
      </c>
      <c r="BR38" s="92" t="s">
        <v>2585</v>
      </c>
      <c r="BS38" s="93">
        <v>75</v>
      </c>
      <c r="BT38" s="92"/>
      <c r="BU38" s="93">
        <v>75</v>
      </c>
      <c r="BV38" s="92"/>
      <c r="BW38" s="93">
        <v>75</v>
      </c>
      <c r="BX38" s="92" t="s">
        <v>2586</v>
      </c>
      <c r="BY38" s="94">
        <v>100</v>
      </c>
      <c r="BZ38" s="182"/>
      <c r="CA38" s="183"/>
      <c r="CB38" s="184"/>
      <c r="CC38" s="182"/>
      <c r="CD38" s="183"/>
      <c r="CE38" s="184"/>
    </row>
    <row r="39" spans="1:83" ht="26.25" customHeight="1" x14ac:dyDescent="0.4">
      <c r="A39" s="610" t="s">
        <v>1956</v>
      </c>
      <c r="B39" s="610"/>
      <c r="C39" s="610"/>
      <c r="D39" s="610"/>
      <c r="E39" s="610"/>
      <c r="F39" s="610"/>
      <c r="G39" s="610"/>
      <c r="H39" s="610"/>
      <c r="I39" s="610"/>
      <c r="J39" s="610"/>
      <c r="K39" s="610"/>
      <c r="L39" s="610"/>
      <c r="M39" s="610"/>
      <c r="N39" s="610"/>
      <c r="O39" s="610"/>
      <c r="P39" s="610"/>
      <c r="Q39" s="610"/>
      <c r="R39" s="251">
        <f t="shared" ref="R39:AC39" si="0">+SUM(R6:R38)</f>
        <v>3940000000</v>
      </c>
      <c r="S39" s="186">
        <f t="shared" si="0"/>
        <v>0</v>
      </c>
      <c r="T39" s="186">
        <f t="shared" si="0"/>
        <v>0</v>
      </c>
      <c r="U39" s="186">
        <f t="shared" si="0"/>
        <v>0</v>
      </c>
      <c r="V39" s="186">
        <f t="shared" si="0"/>
        <v>0</v>
      </c>
      <c r="W39" s="186">
        <f t="shared" si="0"/>
        <v>0</v>
      </c>
      <c r="X39" s="186">
        <f t="shared" si="0"/>
        <v>0</v>
      </c>
      <c r="Y39" s="186">
        <f t="shared" si="0"/>
        <v>0</v>
      </c>
      <c r="Z39" s="186">
        <f t="shared" si="0"/>
        <v>0</v>
      </c>
      <c r="AA39" s="186">
        <f t="shared" si="0"/>
        <v>0</v>
      </c>
      <c r="AB39" s="186">
        <f t="shared" si="0"/>
        <v>0</v>
      </c>
      <c r="AC39" s="186">
        <f t="shared" si="0"/>
        <v>0</v>
      </c>
    </row>
    <row r="40" spans="1:83" x14ac:dyDescent="0.2">
      <c r="A40" s="252"/>
      <c r="B40" s="252"/>
      <c r="C40" s="252"/>
      <c r="D40" s="252"/>
      <c r="E40" s="252"/>
      <c r="F40" s="252"/>
      <c r="G40" s="252"/>
      <c r="H40" s="252"/>
      <c r="I40" s="252"/>
      <c r="J40" s="252"/>
      <c r="K40" s="252"/>
      <c r="L40" s="252"/>
      <c r="M40" s="252"/>
      <c r="N40" s="252"/>
      <c r="O40" s="252"/>
      <c r="P40" s="252"/>
      <c r="Q40" s="252"/>
      <c r="R40" s="252"/>
    </row>
    <row r="41" spans="1:83" x14ac:dyDescent="0.2">
      <c r="A41" s="252"/>
      <c r="B41" s="252"/>
      <c r="C41" s="252"/>
      <c r="D41" s="252"/>
      <c r="E41" s="252"/>
      <c r="F41" s="252"/>
      <c r="G41" s="252"/>
      <c r="H41" s="252"/>
      <c r="I41" s="252"/>
      <c r="J41" s="252"/>
      <c r="K41" s="252"/>
      <c r="L41" s="252"/>
      <c r="M41" s="252"/>
      <c r="N41" s="252"/>
      <c r="O41" s="252"/>
      <c r="P41" s="252"/>
      <c r="Q41" s="252"/>
      <c r="R41" s="252"/>
    </row>
    <row r="42" spans="1:83" x14ac:dyDescent="0.2">
      <c r="A42" s="252"/>
      <c r="B42" s="252"/>
      <c r="C42" s="252"/>
      <c r="D42" s="252"/>
      <c r="E42" s="252"/>
      <c r="F42" s="252"/>
      <c r="G42" s="252"/>
      <c r="H42" s="252"/>
      <c r="I42" s="252"/>
      <c r="J42" s="252"/>
      <c r="K42" s="252"/>
      <c r="L42" s="252"/>
      <c r="M42" s="252"/>
      <c r="N42" s="252"/>
      <c r="O42" s="252"/>
      <c r="P42" s="252"/>
      <c r="Q42" s="252"/>
      <c r="R42" s="252"/>
    </row>
    <row r="43" spans="1:83" ht="18.75" x14ac:dyDescent="0.2">
      <c r="A43" s="252"/>
      <c r="B43" s="252"/>
      <c r="C43" s="252"/>
      <c r="D43" s="252"/>
      <c r="E43" s="252"/>
      <c r="F43" s="252"/>
      <c r="G43" s="252"/>
      <c r="H43" s="252"/>
      <c r="I43" s="252"/>
      <c r="J43" s="252" t="s">
        <v>3998</v>
      </c>
      <c r="K43" s="252"/>
      <c r="L43" s="252"/>
      <c r="M43" s="252"/>
      <c r="N43" s="252"/>
      <c r="O43" s="252"/>
      <c r="P43" s="252"/>
      <c r="Q43" s="252"/>
      <c r="R43" s="282">
        <v>2000000000</v>
      </c>
    </row>
    <row r="44" spans="1:83" ht="18.75" x14ac:dyDescent="0.2">
      <c r="A44" s="252"/>
      <c r="B44" s="252"/>
      <c r="C44" s="252"/>
      <c r="D44" s="252"/>
      <c r="E44" s="252"/>
      <c r="F44" s="252"/>
      <c r="G44" s="252"/>
      <c r="H44" s="252"/>
      <c r="I44" s="252"/>
      <c r="J44" s="252" t="s">
        <v>3049</v>
      </c>
      <c r="K44" s="252"/>
      <c r="L44" s="252"/>
      <c r="M44" s="252"/>
      <c r="N44" s="252"/>
      <c r="O44" s="252"/>
      <c r="P44" s="252"/>
      <c r="Q44" s="252"/>
      <c r="R44" s="282">
        <v>330000000</v>
      </c>
    </row>
    <row r="45" spans="1:83" x14ac:dyDescent="0.2">
      <c r="A45" s="252"/>
      <c r="B45" s="252"/>
      <c r="C45" s="252"/>
      <c r="D45" s="252"/>
      <c r="E45" s="252"/>
      <c r="F45" s="252"/>
      <c r="G45" s="252"/>
      <c r="H45" s="252"/>
      <c r="I45" s="252"/>
      <c r="J45" s="252"/>
      <c r="K45" s="252"/>
      <c r="L45" s="252"/>
      <c r="M45" s="252"/>
      <c r="N45" s="252"/>
      <c r="O45" s="252"/>
      <c r="P45" s="252"/>
      <c r="Q45" s="252"/>
      <c r="R45" s="252"/>
    </row>
    <row r="46" spans="1:83" x14ac:dyDescent="0.2">
      <c r="A46" s="252"/>
      <c r="B46" s="252"/>
      <c r="C46" s="252"/>
      <c r="D46" s="252"/>
      <c r="E46" s="252"/>
      <c r="F46" s="252"/>
      <c r="G46" s="252"/>
      <c r="H46" s="252"/>
      <c r="I46" s="252"/>
      <c r="J46" s="252"/>
      <c r="K46" s="252"/>
      <c r="L46" s="252"/>
      <c r="M46" s="252"/>
      <c r="N46" s="252"/>
      <c r="O46" s="252"/>
      <c r="P46" s="252"/>
      <c r="Q46" s="252"/>
      <c r="R46" s="252"/>
    </row>
    <row r="47" spans="1:83" ht="18.75" x14ac:dyDescent="0.2">
      <c r="A47" s="252"/>
      <c r="B47" s="252"/>
      <c r="C47" s="252"/>
      <c r="D47" s="252"/>
      <c r="E47" s="252"/>
      <c r="F47" s="252"/>
      <c r="G47" s="252"/>
      <c r="H47" s="252"/>
      <c r="I47" s="252"/>
      <c r="J47" s="252" t="s">
        <v>3999</v>
      </c>
      <c r="K47" s="252"/>
      <c r="L47" s="252"/>
      <c r="M47" s="252"/>
      <c r="N47" s="252"/>
      <c r="O47" s="252"/>
      <c r="P47" s="252"/>
      <c r="Q47" s="252"/>
      <c r="R47" s="282">
        <f>R39+R43+R44</f>
        <v>6270000000</v>
      </c>
    </row>
    <row r="48" spans="1:83" x14ac:dyDescent="0.2">
      <c r="A48" s="252"/>
      <c r="B48" s="252"/>
      <c r="C48" s="252"/>
      <c r="D48" s="252"/>
      <c r="E48" s="252"/>
      <c r="F48" s="252"/>
      <c r="G48" s="252"/>
      <c r="H48" s="252"/>
      <c r="I48" s="252"/>
      <c r="J48" s="252"/>
      <c r="K48" s="252"/>
      <c r="L48" s="252"/>
      <c r="M48" s="252"/>
      <c r="N48" s="252"/>
      <c r="O48" s="252"/>
      <c r="P48" s="252"/>
      <c r="Q48" s="252"/>
      <c r="R48" s="252"/>
    </row>
    <row r="49" spans="1:18" x14ac:dyDescent="0.2">
      <c r="A49" s="252"/>
      <c r="B49" s="252"/>
      <c r="C49" s="252"/>
      <c r="D49" s="252"/>
      <c r="E49" s="252"/>
      <c r="F49" s="252"/>
      <c r="G49" s="252"/>
      <c r="H49" s="252"/>
      <c r="I49" s="252"/>
      <c r="J49" s="252"/>
      <c r="K49" s="252"/>
      <c r="L49" s="252"/>
      <c r="M49" s="252"/>
      <c r="N49" s="252"/>
      <c r="O49" s="252"/>
      <c r="P49" s="252"/>
      <c r="Q49" s="252"/>
      <c r="R49" s="252"/>
    </row>
    <row r="50" spans="1:18" x14ac:dyDescent="0.2">
      <c r="A50" s="252"/>
      <c r="B50" s="252"/>
      <c r="C50" s="252"/>
      <c r="D50" s="252"/>
      <c r="E50" s="252"/>
      <c r="F50" s="252"/>
      <c r="G50" s="252"/>
      <c r="H50" s="252"/>
      <c r="I50" s="252"/>
      <c r="J50" s="252"/>
      <c r="K50" s="252"/>
      <c r="L50" s="252"/>
      <c r="M50" s="252"/>
      <c r="N50" s="252"/>
      <c r="O50" s="252"/>
      <c r="P50" s="252"/>
      <c r="Q50" s="252"/>
      <c r="R50" s="252"/>
    </row>
    <row r="51" spans="1:18" x14ac:dyDescent="0.2">
      <c r="A51" s="252"/>
      <c r="B51" s="252"/>
      <c r="C51" s="252"/>
      <c r="D51" s="252"/>
      <c r="E51" s="252"/>
      <c r="F51" s="252"/>
      <c r="G51" s="252"/>
      <c r="H51" s="252"/>
      <c r="I51" s="252"/>
      <c r="J51" s="252"/>
      <c r="K51" s="252"/>
      <c r="L51" s="252"/>
      <c r="M51" s="252"/>
      <c r="N51" s="252"/>
      <c r="O51" s="252"/>
      <c r="P51" s="252"/>
      <c r="Q51" s="252"/>
      <c r="R51" s="252"/>
    </row>
    <row r="52" spans="1:18" x14ac:dyDescent="0.2">
      <c r="A52" s="252"/>
      <c r="B52" s="252"/>
      <c r="C52" s="252"/>
      <c r="D52" s="252"/>
      <c r="E52" s="252"/>
      <c r="F52" s="252"/>
      <c r="G52" s="252"/>
      <c r="H52" s="252"/>
      <c r="I52" s="252"/>
      <c r="J52" s="252"/>
      <c r="K52" s="252"/>
      <c r="L52" s="252"/>
      <c r="M52" s="252"/>
      <c r="N52" s="252"/>
      <c r="O52" s="252"/>
      <c r="P52" s="252"/>
      <c r="Q52" s="252"/>
      <c r="R52" s="252"/>
    </row>
    <row r="53" spans="1:18" x14ac:dyDescent="0.2">
      <c r="A53" s="252"/>
      <c r="B53" s="252"/>
      <c r="C53" s="252"/>
      <c r="D53" s="252"/>
      <c r="E53" s="252"/>
      <c r="F53" s="252"/>
      <c r="G53" s="252"/>
      <c r="H53" s="252"/>
      <c r="I53" s="252"/>
      <c r="J53" s="252"/>
      <c r="K53" s="252"/>
      <c r="L53" s="252"/>
      <c r="M53" s="252"/>
      <c r="N53" s="252"/>
      <c r="O53" s="252"/>
      <c r="P53" s="252"/>
      <c r="Q53" s="252"/>
      <c r="R53" s="252"/>
    </row>
    <row r="54" spans="1:18" x14ac:dyDescent="0.2">
      <c r="A54" s="252"/>
      <c r="B54" s="252"/>
      <c r="C54" s="252"/>
      <c r="D54" s="252"/>
      <c r="E54" s="252"/>
      <c r="F54" s="252"/>
      <c r="G54" s="252"/>
      <c r="H54" s="252"/>
      <c r="I54" s="252"/>
      <c r="J54" s="252"/>
      <c r="K54" s="252"/>
      <c r="L54" s="252"/>
      <c r="M54" s="252"/>
      <c r="N54" s="252"/>
      <c r="O54" s="252"/>
      <c r="P54" s="252"/>
      <c r="Q54" s="252"/>
      <c r="R54" s="252"/>
    </row>
    <row r="55" spans="1:18" x14ac:dyDescent="0.2">
      <c r="A55" s="252"/>
      <c r="B55" s="252"/>
      <c r="C55" s="252"/>
      <c r="D55" s="252"/>
      <c r="E55" s="252"/>
      <c r="F55" s="252"/>
      <c r="G55" s="252"/>
      <c r="H55" s="252"/>
      <c r="I55" s="252"/>
      <c r="J55" s="252"/>
      <c r="K55" s="252"/>
      <c r="L55" s="252"/>
      <c r="M55" s="252"/>
      <c r="N55" s="252"/>
      <c r="O55" s="252"/>
      <c r="P55" s="252"/>
      <c r="Q55" s="252"/>
      <c r="R55" s="252"/>
    </row>
    <row r="56" spans="1:18" x14ac:dyDescent="0.2">
      <c r="A56" s="252"/>
      <c r="B56" s="252"/>
      <c r="C56" s="252"/>
      <c r="D56" s="252"/>
      <c r="E56" s="252"/>
      <c r="F56" s="252"/>
      <c r="G56" s="252"/>
      <c r="H56" s="252"/>
      <c r="I56" s="252"/>
      <c r="J56" s="252"/>
      <c r="K56" s="252"/>
      <c r="L56" s="252"/>
      <c r="M56" s="252"/>
      <c r="N56" s="252"/>
      <c r="O56" s="252"/>
      <c r="P56" s="252"/>
      <c r="Q56" s="252"/>
      <c r="R56" s="252"/>
    </row>
    <row r="57" spans="1:18" x14ac:dyDescent="0.2">
      <c r="A57" s="252"/>
      <c r="B57" s="252"/>
      <c r="C57" s="252"/>
      <c r="D57" s="252"/>
      <c r="E57" s="252"/>
      <c r="F57" s="252"/>
      <c r="G57" s="252"/>
      <c r="H57" s="252"/>
      <c r="I57" s="252"/>
      <c r="J57" s="252"/>
      <c r="K57" s="252"/>
      <c r="L57" s="252"/>
      <c r="M57" s="252"/>
      <c r="N57" s="252"/>
      <c r="O57" s="252"/>
      <c r="P57" s="252"/>
      <c r="Q57" s="252"/>
      <c r="R57" s="252"/>
    </row>
    <row r="58" spans="1:18" x14ac:dyDescent="0.2">
      <c r="A58" s="252"/>
      <c r="B58" s="252"/>
      <c r="C58" s="252"/>
      <c r="D58" s="252"/>
      <c r="E58" s="252"/>
      <c r="F58" s="252"/>
      <c r="G58" s="252"/>
      <c r="H58" s="252"/>
      <c r="I58" s="252"/>
      <c r="J58" s="252"/>
      <c r="K58" s="252"/>
      <c r="L58" s="252"/>
      <c r="M58" s="252"/>
      <c r="N58" s="252"/>
      <c r="O58" s="252"/>
      <c r="P58" s="252"/>
      <c r="Q58" s="252"/>
      <c r="R58" s="252"/>
    </row>
    <row r="59" spans="1:18" x14ac:dyDescent="0.2">
      <c r="A59" s="252"/>
      <c r="B59" s="252"/>
      <c r="C59" s="252"/>
      <c r="D59" s="252"/>
      <c r="E59" s="252"/>
      <c r="F59" s="252"/>
      <c r="G59" s="252"/>
      <c r="H59" s="252"/>
      <c r="I59" s="252"/>
      <c r="J59" s="252"/>
      <c r="K59" s="252"/>
      <c r="L59" s="252"/>
      <c r="M59" s="252"/>
      <c r="N59" s="252"/>
      <c r="O59" s="252"/>
      <c r="P59" s="252"/>
      <c r="Q59" s="252"/>
      <c r="R59" s="252"/>
    </row>
    <row r="60" spans="1:18" x14ac:dyDescent="0.2">
      <c r="A60" s="252"/>
      <c r="B60" s="252"/>
      <c r="C60" s="252"/>
      <c r="D60" s="252"/>
      <c r="E60" s="252"/>
      <c r="F60" s="252"/>
      <c r="G60" s="252"/>
      <c r="H60" s="252"/>
      <c r="I60" s="252"/>
      <c r="J60" s="252"/>
      <c r="K60" s="252"/>
      <c r="L60" s="252"/>
      <c r="M60" s="252"/>
      <c r="N60" s="252"/>
      <c r="O60" s="252"/>
      <c r="P60" s="252"/>
      <c r="Q60" s="252"/>
      <c r="R60" s="252"/>
    </row>
    <row r="61" spans="1:18" x14ac:dyDescent="0.2">
      <c r="A61" s="252"/>
      <c r="B61" s="252"/>
      <c r="C61" s="252"/>
      <c r="D61" s="252"/>
      <c r="E61" s="252"/>
      <c r="F61" s="252"/>
      <c r="G61" s="252"/>
      <c r="H61" s="252"/>
      <c r="I61" s="252"/>
      <c r="J61" s="252"/>
      <c r="K61" s="252"/>
      <c r="L61" s="252"/>
      <c r="M61" s="252"/>
      <c r="N61" s="252"/>
      <c r="O61" s="252"/>
      <c r="P61" s="252"/>
      <c r="Q61" s="252"/>
      <c r="R61" s="252"/>
    </row>
    <row r="62" spans="1:18" x14ac:dyDescent="0.2">
      <c r="A62" s="252"/>
      <c r="B62" s="252"/>
      <c r="C62" s="252"/>
      <c r="D62" s="252"/>
      <c r="E62" s="252"/>
      <c r="F62" s="252"/>
      <c r="G62" s="252"/>
      <c r="H62" s="252"/>
      <c r="I62" s="252"/>
      <c r="J62" s="252"/>
      <c r="K62" s="252"/>
      <c r="L62" s="252"/>
      <c r="M62" s="252"/>
      <c r="N62" s="252"/>
      <c r="O62" s="252"/>
      <c r="P62" s="252"/>
      <c r="Q62" s="252"/>
      <c r="R62" s="252"/>
    </row>
    <row r="63" spans="1:18" x14ac:dyDescent="0.2">
      <c r="A63" s="252"/>
      <c r="B63" s="252"/>
      <c r="C63" s="252"/>
      <c r="D63" s="252"/>
      <c r="E63" s="252"/>
      <c r="F63" s="252"/>
      <c r="G63" s="252"/>
      <c r="H63" s="252"/>
      <c r="I63" s="252"/>
      <c r="J63" s="252"/>
      <c r="K63" s="252"/>
      <c r="L63" s="252"/>
      <c r="M63" s="252"/>
      <c r="N63" s="252"/>
      <c r="O63" s="252"/>
      <c r="P63" s="252"/>
      <c r="Q63" s="252"/>
      <c r="R63" s="252"/>
    </row>
    <row r="64" spans="1:18" x14ac:dyDescent="0.2">
      <c r="A64" s="252"/>
      <c r="B64" s="252"/>
      <c r="C64" s="252"/>
      <c r="D64" s="252"/>
      <c r="E64" s="252"/>
      <c r="F64" s="252"/>
      <c r="G64" s="252"/>
      <c r="H64" s="252"/>
      <c r="I64" s="252"/>
      <c r="J64" s="252"/>
      <c r="K64" s="252"/>
      <c r="L64" s="252"/>
      <c r="M64" s="252"/>
      <c r="N64" s="252"/>
      <c r="O64" s="252"/>
      <c r="P64" s="252"/>
      <c r="Q64" s="252"/>
      <c r="R64" s="252"/>
    </row>
    <row r="65" spans="1:18" x14ac:dyDescent="0.2">
      <c r="A65" s="252"/>
      <c r="B65" s="252"/>
      <c r="C65" s="252"/>
      <c r="D65" s="252"/>
      <c r="E65" s="252"/>
      <c r="F65" s="252"/>
      <c r="G65" s="252"/>
      <c r="H65" s="252"/>
      <c r="I65" s="252"/>
      <c r="J65" s="252"/>
      <c r="K65" s="252"/>
      <c r="L65" s="252"/>
      <c r="M65" s="252"/>
      <c r="N65" s="252"/>
      <c r="O65" s="252"/>
      <c r="P65" s="252"/>
      <c r="Q65" s="252"/>
      <c r="R65" s="252"/>
    </row>
    <row r="66" spans="1:18" x14ac:dyDescent="0.2">
      <c r="A66" s="252"/>
      <c r="B66" s="252"/>
      <c r="C66" s="252"/>
      <c r="D66" s="252"/>
      <c r="E66" s="252"/>
      <c r="F66" s="252"/>
      <c r="G66" s="252"/>
      <c r="H66" s="252"/>
      <c r="I66" s="252"/>
      <c r="J66" s="252"/>
      <c r="K66" s="252"/>
      <c r="L66" s="252"/>
      <c r="M66" s="252"/>
      <c r="N66" s="252"/>
      <c r="O66" s="252"/>
      <c r="P66" s="252"/>
      <c r="Q66" s="252"/>
      <c r="R66" s="252"/>
    </row>
    <row r="67" spans="1:18" x14ac:dyDescent="0.2">
      <c r="A67" s="252"/>
      <c r="B67" s="252"/>
      <c r="C67" s="252"/>
      <c r="D67" s="252"/>
      <c r="E67" s="252"/>
      <c r="F67" s="252"/>
      <c r="G67" s="252"/>
      <c r="H67" s="252"/>
      <c r="I67" s="252"/>
      <c r="J67" s="252"/>
      <c r="K67" s="252"/>
      <c r="L67" s="252"/>
      <c r="M67" s="252"/>
      <c r="N67" s="252"/>
      <c r="O67" s="252"/>
      <c r="P67" s="252"/>
      <c r="Q67" s="252"/>
      <c r="R67" s="252"/>
    </row>
    <row r="68" spans="1:18" x14ac:dyDescent="0.2">
      <c r="A68" s="252"/>
      <c r="B68" s="252"/>
      <c r="C68" s="252"/>
      <c r="D68" s="252"/>
      <c r="E68" s="252"/>
      <c r="F68" s="252"/>
      <c r="G68" s="252"/>
      <c r="H68" s="252"/>
      <c r="I68" s="252"/>
      <c r="J68" s="252"/>
      <c r="K68" s="252"/>
      <c r="L68" s="252"/>
      <c r="M68" s="252"/>
      <c r="N68" s="252"/>
      <c r="O68" s="252"/>
      <c r="P68" s="252"/>
      <c r="Q68" s="252"/>
      <c r="R68" s="252"/>
    </row>
    <row r="69" spans="1:18" x14ac:dyDescent="0.2">
      <c r="A69" s="252"/>
      <c r="B69" s="252"/>
      <c r="C69" s="252"/>
      <c r="D69" s="252"/>
      <c r="E69" s="252"/>
      <c r="F69" s="252"/>
      <c r="G69" s="252"/>
      <c r="H69" s="252"/>
      <c r="I69" s="252"/>
      <c r="J69" s="252"/>
      <c r="K69" s="252"/>
      <c r="L69" s="252"/>
      <c r="M69" s="252"/>
      <c r="N69" s="252"/>
      <c r="O69" s="252"/>
      <c r="P69" s="252"/>
      <c r="Q69" s="252"/>
      <c r="R69" s="252"/>
    </row>
    <row r="70" spans="1:18" x14ac:dyDescent="0.2">
      <c r="A70" s="252"/>
      <c r="B70" s="252"/>
      <c r="C70" s="252"/>
      <c r="D70" s="252"/>
      <c r="E70" s="252"/>
      <c r="F70" s="252"/>
      <c r="G70" s="252"/>
      <c r="H70" s="252"/>
      <c r="I70" s="252"/>
      <c r="J70" s="252"/>
      <c r="K70" s="252"/>
      <c r="L70" s="252"/>
      <c r="M70" s="252"/>
      <c r="N70" s="252"/>
      <c r="O70" s="252"/>
      <c r="P70" s="252"/>
      <c r="Q70" s="252"/>
      <c r="R70" s="252"/>
    </row>
    <row r="71" spans="1:18" x14ac:dyDescent="0.2">
      <c r="A71" s="252"/>
      <c r="B71" s="252"/>
      <c r="C71" s="252"/>
      <c r="D71" s="252"/>
      <c r="E71" s="252"/>
      <c r="F71" s="252"/>
      <c r="G71" s="252"/>
      <c r="H71" s="252"/>
      <c r="I71" s="252"/>
      <c r="J71" s="252"/>
      <c r="K71" s="252"/>
      <c r="L71" s="252"/>
      <c r="M71" s="252"/>
      <c r="N71" s="252"/>
      <c r="O71" s="252"/>
      <c r="P71" s="252"/>
      <c r="Q71" s="252"/>
      <c r="R71" s="252"/>
    </row>
    <row r="72" spans="1:18" x14ac:dyDescent="0.2">
      <c r="A72" s="252"/>
      <c r="B72" s="252"/>
      <c r="C72" s="252"/>
      <c r="D72" s="252"/>
      <c r="E72" s="252"/>
      <c r="F72" s="252"/>
      <c r="G72" s="252"/>
      <c r="H72" s="252"/>
      <c r="I72" s="252"/>
      <c r="J72" s="252"/>
      <c r="K72" s="252"/>
      <c r="L72" s="252"/>
      <c r="M72" s="252"/>
      <c r="N72" s="252"/>
      <c r="O72" s="252"/>
      <c r="P72" s="252"/>
      <c r="Q72" s="252"/>
      <c r="R72" s="252"/>
    </row>
    <row r="73" spans="1:18" x14ac:dyDescent="0.2">
      <c r="A73" s="252"/>
      <c r="B73" s="252"/>
      <c r="C73" s="252"/>
      <c r="D73" s="252"/>
      <c r="E73" s="252"/>
      <c r="F73" s="252"/>
      <c r="G73" s="252"/>
      <c r="H73" s="252"/>
      <c r="I73" s="252"/>
      <c r="J73" s="252"/>
      <c r="K73" s="252"/>
      <c r="L73" s="252"/>
      <c r="M73" s="252"/>
      <c r="N73" s="252"/>
      <c r="O73" s="252"/>
      <c r="P73" s="252"/>
      <c r="Q73" s="252"/>
      <c r="R73" s="252"/>
    </row>
    <row r="74" spans="1:18" x14ac:dyDescent="0.2">
      <c r="A74" s="252"/>
      <c r="B74" s="252"/>
      <c r="C74" s="252"/>
      <c r="D74" s="252"/>
      <c r="E74" s="252"/>
      <c r="F74" s="252"/>
      <c r="G74" s="252"/>
      <c r="H74" s="252"/>
      <c r="I74" s="252"/>
      <c r="J74" s="252"/>
      <c r="K74" s="252"/>
      <c r="L74" s="252"/>
      <c r="M74" s="252"/>
      <c r="N74" s="252"/>
      <c r="O74" s="252"/>
      <c r="P74" s="252"/>
      <c r="Q74" s="252"/>
      <c r="R74" s="252"/>
    </row>
    <row r="75" spans="1:18" x14ac:dyDescent="0.2">
      <c r="A75" s="252"/>
      <c r="B75" s="252"/>
      <c r="C75" s="252"/>
      <c r="D75" s="252"/>
      <c r="E75" s="252"/>
      <c r="F75" s="252"/>
      <c r="G75" s="252"/>
      <c r="H75" s="252"/>
      <c r="I75" s="252"/>
      <c r="J75" s="252"/>
      <c r="K75" s="252"/>
      <c r="L75" s="252"/>
      <c r="M75" s="252"/>
      <c r="N75" s="252"/>
      <c r="O75" s="252"/>
      <c r="P75" s="252"/>
      <c r="Q75" s="252"/>
      <c r="R75" s="252"/>
    </row>
    <row r="76" spans="1:18" x14ac:dyDescent="0.2">
      <c r="A76" s="252"/>
      <c r="B76" s="252"/>
      <c r="C76" s="252"/>
      <c r="D76" s="252"/>
      <c r="E76" s="252"/>
      <c r="F76" s="252"/>
      <c r="G76" s="252"/>
      <c r="H76" s="252"/>
      <c r="I76" s="252"/>
      <c r="J76" s="252"/>
      <c r="K76" s="252"/>
      <c r="L76" s="252"/>
      <c r="M76" s="252"/>
      <c r="N76" s="252"/>
      <c r="O76" s="252"/>
      <c r="P76" s="252"/>
      <c r="Q76" s="252"/>
      <c r="R76" s="252"/>
    </row>
    <row r="77" spans="1:18" x14ac:dyDescent="0.2">
      <c r="A77" s="252"/>
      <c r="B77" s="252"/>
      <c r="C77" s="252"/>
      <c r="D77" s="252"/>
      <c r="E77" s="252"/>
      <c r="F77" s="252"/>
      <c r="G77" s="252"/>
      <c r="H77" s="252"/>
      <c r="I77" s="252"/>
      <c r="J77" s="252"/>
      <c r="K77" s="252"/>
      <c r="L77" s="252"/>
      <c r="M77" s="252"/>
      <c r="N77" s="252"/>
      <c r="O77" s="252"/>
      <c r="P77" s="252"/>
      <c r="Q77" s="252"/>
      <c r="R77" s="252"/>
    </row>
    <row r="78" spans="1:18" x14ac:dyDescent="0.2">
      <c r="A78" s="252"/>
      <c r="B78" s="252"/>
      <c r="C78" s="252"/>
      <c r="D78" s="252"/>
      <c r="E78" s="252"/>
      <c r="F78" s="252"/>
      <c r="G78" s="252"/>
      <c r="H78" s="252"/>
      <c r="I78" s="252"/>
      <c r="J78" s="252"/>
      <c r="K78" s="252"/>
      <c r="L78" s="252"/>
      <c r="M78" s="252"/>
      <c r="N78" s="252"/>
      <c r="O78" s="252"/>
      <c r="P78" s="252"/>
      <c r="Q78" s="252"/>
      <c r="R78" s="252"/>
    </row>
    <row r="79" spans="1:18" x14ac:dyDescent="0.2">
      <c r="A79" s="252"/>
      <c r="B79" s="252"/>
      <c r="C79" s="252"/>
      <c r="D79" s="252"/>
      <c r="E79" s="252"/>
      <c r="F79" s="252"/>
      <c r="G79" s="252"/>
      <c r="H79" s="252"/>
      <c r="I79" s="252"/>
      <c r="J79" s="252"/>
      <c r="K79" s="252"/>
      <c r="L79" s="252"/>
      <c r="M79" s="252"/>
      <c r="N79" s="252"/>
      <c r="O79" s="252"/>
      <c r="P79" s="252"/>
      <c r="Q79" s="252"/>
      <c r="R79" s="252"/>
    </row>
    <row r="80" spans="1:18" x14ac:dyDescent="0.2">
      <c r="A80" s="252"/>
      <c r="B80" s="252"/>
      <c r="C80" s="252"/>
      <c r="D80" s="252"/>
      <c r="E80" s="252"/>
      <c r="F80" s="252"/>
      <c r="G80" s="252"/>
      <c r="H80" s="252"/>
      <c r="I80" s="252"/>
      <c r="J80" s="252"/>
      <c r="K80" s="252"/>
      <c r="L80" s="252"/>
      <c r="M80" s="252"/>
      <c r="N80" s="252"/>
      <c r="O80" s="252"/>
      <c r="P80" s="252"/>
      <c r="Q80" s="252"/>
      <c r="R80" s="252"/>
    </row>
    <row r="81" spans="1:18" x14ac:dyDescent="0.2">
      <c r="A81" s="252"/>
      <c r="B81" s="252"/>
      <c r="C81" s="252"/>
      <c r="D81" s="252"/>
      <c r="E81" s="252"/>
      <c r="F81" s="252"/>
      <c r="G81" s="252"/>
      <c r="H81" s="252"/>
      <c r="I81" s="252"/>
      <c r="J81" s="252"/>
      <c r="K81" s="252"/>
      <c r="L81" s="252"/>
      <c r="M81" s="252"/>
      <c r="N81" s="252"/>
      <c r="O81" s="252"/>
      <c r="P81" s="252"/>
      <c r="Q81" s="252"/>
      <c r="R81" s="252"/>
    </row>
    <row r="82" spans="1:18" x14ac:dyDescent="0.2">
      <c r="A82" s="252"/>
      <c r="B82" s="252"/>
      <c r="C82" s="252"/>
      <c r="D82" s="252"/>
      <c r="E82" s="252"/>
      <c r="F82" s="252"/>
      <c r="G82" s="252"/>
      <c r="H82" s="252"/>
      <c r="I82" s="252"/>
      <c r="J82" s="252"/>
      <c r="K82" s="252"/>
      <c r="L82" s="252"/>
      <c r="M82" s="252"/>
      <c r="N82" s="252"/>
      <c r="O82" s="252"/>
      <c r="P82" s="252"/>
      <c r="Q82" s="252"/>
      <c r="R82" s="252"/>
    </row>
    <row r="83" spans="1:18" x14ac:dyDescent="0.2">
      <c r="A83" s="252"/>
      <c r="B83" s="252"/>
      <c r="C83" s="252"/>
      <c r="D83" s="252"/>
      <c r="E83" s="252"/>
      <c r="F83" s="252"/>
      <c r="G83" s="252"/>
      <c r="H83" s="252"/>
      <c r="I83" s="252"/>
      <c r="J83" s="252"/>
      <c r="K83" s="252"/>
      <c r="L83" s="252"/>
      <c r="M83" s="252"/>
      <c r="N83" s="252"/>
      <c r="O83" s="252"/>
      <c r="P83" s="252"/>
      <c r="Q83" s="252"/>
      <c r="R83" s="252"/>
    </row>
    <row r="84" spans="1:18" x14ac:dyDescent="0.2">
      <c r="A84" s="252"/>
      <c r="B84" s="252"/>
      <c r="C84" s="252"/>
      <c r="D84" s="252"/>
      <c r="E84" s="252"/>
      <c r="F84" s="252"/>
      <c r="G84" s="252"/>
      <c r="H84" s="252"/>
      <c r="I84" s="252"/>
      <c r="J84" s="252"/>
      <c r="K84" s="252"/>
      <c r="L84" s="252"/>
      <c r="M84" s="252"/>
      <c r="N84" s="252"/>
      <c r="O84" s="252"/>
      <c r="P84" s="252"/>
      <c r="Q84" s="252"/>
      <c r="R84" s="252"/>
    </row>
    <row r="85" spans="1:18" x14ac:dyDescent="0.2">
      <c r="A85" s="252"/>
      <c r="B85" s="252"/>
      <c r="C85" s="252"/>
      <c r="D85" s="252"/>
      <c r="E85" s="252"/>
      <c r="F85" s="252"/>
      <c r="G85" s="252"/>
      <c r="H85" s="252"/>
      <c r="I85" s="252"/>
      <c r="J85" s="252"/>
      <c r="K85" s="252"/>
      <c r="L85" s="252"/>
      <c r="M85" s="252"/>
      <c r="N85" s="252"/>
      <c r="O85" s="252"/>
      <c r="P85" s="252"/>
      <c r="Q85" s="252"/>
      <c r="R85" s="252"/>
    </row>
    <row r="86" spans="1:18" x14ac:dyDescent="0.2">
      <c r="A86" s="252"/>
      <c r="B86" s="252"/>
      <c r="C86" s="252"/>
      <c r="D86" s="252"/>
      <c r="E86" s="252"/>
      <c r="F86" s="252"/>
      <c r="G86" s="252"/>
      <c r="H86" s="252"/>
      <c r="I86" s="252"/>
      <c r="J86" s="252"/>
      <c r="K86" s="252"/>
      <c r="L86" s="252"/>
      <c r="M86" s="252"/>
      <c r="N86" s="252"/>
      <c r="O86" s="252"/>
      <c r="P86" s="252"/>
      <c r="Q86" s="252"/>
      <c r="R86" s="252"/>
    </row>
    <row r="87" spans="1:18" x14ac:dyDescent="0.2">
      <c r="A87" s="252"/>
      <c r="B87" s="252"/>
      <c r="C87" s="252"/>
      <c r="D87" s="252"/>
      <c r="E87" s="252"/>
      <c r="F87" s="252"/>
      <c r="G87" s="252"/>
      <c r="H87" s="252"/>
      <c r="I87" s="252"/>
      <c r="J87" s="252"/>
      <c r="K87" s="252"/>
      <c r="L87" s="252"/>
      <c r="M87" s="252"/>
      <c r="N87" s="252"/>
      <c r="O87" s="252"/>
      <c r="P87" s="252"/>
      <c r="Q87" s="252"/>
      <c r="R87" s="252"/>
    </row>
    <row r="88" spans="1:18" x14ac:dyDescent="0.2">
      <c r="A88" s="252"/>
      <c r="B88" s="252"/>
      <c r="C88" s="252"/>
      <c r="D88" s="252"/>
      <c r="E88" s="252"/>
      <c r="F88" s="252"/>
      <c r="G88" s="252"/>
      <c r="H88" s="252"/>
      <c r="I88" s="252"/>
      <c r="J88" s="252"/>
      <c r="K88" s="252"/>
      <c r="L88" s="252"/>
      <c r="M88" s="252"/>
      <c r="N88" s="252"/>
      <c r="O88" s="252"/>
      <c r="P88" s="252"/>
      <c r="Q88" s="252"/>
      <c r="R88" s="252"/>
    </row>
    <row r="89" spans="1:18" x14ac:dyDescent="0.2">
      <c r="A89" s="252"/>
      <c r="B89" s="252"/>
      <c r="C89" s="252"/>
      <c r="D89" s="252"/>
      <c r="E89" s="252"/>
      <c r="F89" s="252"/>
      <c r="G89" s="252"/>
      <c r="H89" s="252"/>
      <c r="I89" s="252"/>
      <c r="J89" s="252"/>
      <c r="K89" s="252"/>
      <c r="L89" s="252"/>
      <c r="M89" s="252"/>
      <c r="N89" s="252"/>
      <c r="O89" s="252"/>
      <c r="P89" s="252"/>
      <c r="Q89" s="252"/>
      <c r="R89" s="252"/>
    </row>
    <row r="90" spans="1:18" x14ac:dyDescent="0.2">
      <c r="A90" s="252"/>
      <c r="B90" s="252"/>
      <c r="C90" s="252"/>
      <c r="D90" s="252"/>
      <c r="E90" s="252"/>
      <c r="F90" s="252"/>
      <c r="G90" s="252"/>
      <c r="H90" s="252"/>
      <c r="I90" s="252"/>
      <c r="J90" s="252"/>
      <c r="K90" s="252"/>
      <c r="L90" s="252"/>
      <c r="M90" s="252"/>
      <c r="N90" s="252"/>
      <c r="O90" s="252"/>
      <c r="P90" s="252"/>
      <c r="Q90" s="252"/>
      <c r="R90" s="252"/>
    </row>
    <row r="91" spans="1:18" x14ac:dyDescent="0.2">
      <c r="A91" s="252"/>
      <c r="B91" s="252"/>
      <c r="C91" s="252"/>
      <c r="D91" s="252"/>
      <c r="E91" s="252"/>
      <c r="F91" s="252"/>
      <c r="G91" s="252"/>
      <c r="H91" s="252"/>
      <c r="I91" s="252"/>
      <c r="J91" s="252"/>
      <c r="K91" s="252"/>
      <c r="L91" s="252"/>
      <c r="M91" s="252"/>
      <c r="N91" s="252"/>
      <c r="O91" s="252"/>
      <c r="P91" s="252"/>
      <c r="Q91" s="252"/>
      <c r="R91" s="252"/>
    </row>
    <row r="92" spans="1:18" x14ac:dyDescent="0.2">
      <c r="A92" s="252"/>
      <c r="B92" s="252"/>
      <c r="C92" s="252"/>
      <c r="D92" s="252"/>
      <c r="E92" s="252"/>
      <c r="F92" s="252"/>
      <c r="G92" s="252"/>
      <c r="H92" s="252"/>
      <c r="I92" s="252"/>
      <c r="J92" s="252"/>
      <c r="K92" s="252"/>
      <c r="L92" s="252"/>
      <c r="M92" s="252"/>
      <c r="N92" s="252"/>
      <c r="O92" s="252"/>
      <c r="P92" s="252"/>
      <c r="Q92" s="252"/>
      <c r="R92" s="252"/>
    </row>
    <row r="93" spans="1:18" x14ac:dyDescent="0.2">
      <c r="A93" s="252"/>
      <c r="B93" s="252"/>
      <c r="C93" s="252"/>
      <c r="D93" s="252"/>
      <c r="E93" s="252"/>
      <c r="F93" s="252"/>
      <c r="G93" s="252"/>
      <c r="H93" s="252"/>
      <c r="I93" s="252"/>
      <c r="J93" s="252"/>
      <c r="K93" s="252"/>
      <c r="L93" s="252"/>
      <c r="M93" s="252"/>
      <c r="N93" s="252"/>
      <c r="O93" s="252"/>
      <c r="P93" s="252"/>
      <c r="Q93" s="252"/>
      <c r="R93" s="252"/>
    </row>
    <row r="94" spans="1:18" x14ac:dyDescent="0.2">
      <c r="A94" s="252"/>
      <c r="B94" s="252"/>
      <c r="C94" s="252"/>
      <c r="D94" s="252"/>
      <c r="E94" s="252"/>
      <c r="F94" s="252"/>
      <c r="G94" s="252"/>
      <c r="H94" s="252"/>
      <c r="I94" s="252"/>
      <c r="J94" s="252"/>
      <c r="K94" s="252"/>
      <c r="L94" s="252"/>
      <c r="M94" s="252"/>
      <c r="N94" s="252"/>
      <c r="O94" s="252"/>
      <c r="P94" s="252"/>
      <c r="Q94" s="252"/>
      <c r="R94" s="252"/>
    </row>
    <row r="95" spans="1:18" x14ac:dyDescent="0.2">
      <c r="A95" s="252"/>
      <c r="B95" s="252"/>
      <c r="C95" s="252"/>
      <c r="D95" s="252"/>
      <c r="E95" s="252"/>
      <c r="F95" s="252"/>
      <c r="G95" s="252"/>
      <c r="H95" s="252"/>
      <c r="I95" s="252"/>
      <c r="J95" s="252"/>
      <c r="K95" s="252"/>
      <c r="L95" s="252"/>
      <c r="M95" s="252"/>
      <c r="N95" s="252"/>
      <c r="O95" s="252"/>
      <c r="P95" s="252"/>
      <c r="Q95" s="252"/>
      <c r="R95" s="252"/>
    </row>
    <row r="96" spans="1:18" x14ac:dyDescent="0.2">
      <c r="A96" s="252"/>
      <c r="B96" s="252"/>
      <c r="C96" s="252"/>
      <c r="D96" s="252"/>
      <c r="E96" s="252"/>
      <c r="F96" s="252"/>
      <c r="G96" s="252"/>
      <c r="H96" s="252"/>
      <c r="I96" s="252"/>
      <c r="J96" s="252"/>
      <c r="K96" s="252"/>
      <c r="L96" s="252"/>
      <c r="M96" s="252"/>
      <c r="N96" s="252"/>
      <c r="O96" s="252"/>
      <c r="P96" s="252"/>
      <c r="Q96" s="252"/>
      <c r="R96" s="252"/>
    </row>
    <row r="97" spans="1:18" x14ac:dyDescent="0.2">
      <c r="A97" s="252"/>
      <c r="B97" s="252"/>
      <c r="C97" s="252"/>
      <c r="D97" s="252"/>
      <c r="E97" s="252"/>
      <c r="F97" s="252"/>
      <c r="G97" s="252"/>
      <c r="H97" s="252"/>
      <c r="I97" s="252"/>
      <c r="J97" s="252"/>
      <c r="K97" s="252"/>
      <c r="L97" s="252"/>
      <c r="M97" s="252"/>
      <c r="N97" s="252"/>
      <c r="O97" s="252"/>
      <c r="P97" s="252"/>
      <c r="Q97" s="252"/>
      <c r="R97" s="252"/>
    </row>
    <row r="98" spans="1:18" x14ac:dyDescent="0.2">
      <c r="A98" s="252"/>
      <c r="B98" s="252"/>
      <c r="C98" s="252"/>
      <c r="D98" s="252"/>
      <c r="E98" s="252"/>
      <c r="F98" s="252"/>
      <c r="G98" s="252"/>
      <c r="H98" s="252"/>
      <c r="I98" s="252"/>
      <c r="J98" s="252"/>
      <c r="K98" s="252"/>
      <c r="L98" s="252"/>
      <c r="M98" s="252"/>
      <c r="N98" s="252"/>
      <c r="O98" s="252"/>
      <c r="P98" s="252"/>
      <c r="Q98" s="252"/>
      <c r="R98" s="252"/>
    </row>
    <row r="99" spans="1:18" x14ac:dyDescent="0.2">
      <c r="A99" s="252"/>
      <c r="B99" s="252"/>
      <c r="C99" s="252"/>
      <c r="D99" s="252"/>
      <c r="E99" s="252"/>
      <c r="F99" s="252"/>
      <c r="G99" s="252"/>
      <c r="H99" s="252"/>
      <c r="I99" s="252"/>
      <c r="J99" s="252"/>
      <c r="K99" s="252"/>
      <c r="L99" s="252"/>
      <c r="M99" s="252"/>
      <c r="N99" s="252"/>
      <c r="O99" s="252"/>
      <c r="P99" s="252"/>
      <c r="Q99" s="252"/>
      <c r="R99" s="252"/>
    </row>
    <row r="100" spans="1:18" x14ac:dyDescent="0.2">
      <c r="A100" s="252"/>
      <c r="B100" s="252"/>
      <c r="C100" s="252"/>
      <c r="D100" s="252"/>
      <c r="E100" s="252"/>
      <c r="F100" s="252"/>
      <c r="G100" s="252"/>
      <c r="H100" s="252"/>
      <c r="I100" s="252"/>
      <c r="J100" s="252"/>
      <c r="K100" s="252"/>
      <c r="L100" s="252"/>
      <c r="M100" s="252"/>
      <c r="N100" s="252"/>
      <c r="O100" s="252"/>
      <c r="P100" s="252"/>
      <c r="Q100" s="252"/>
      <c r="R100" s="252"/>
    </row>
    <row r="101" spans="1:18" x14ac:dyDescent="0.2">
      <c r="A101" s="252"/>
      <c r="B101" s="252"/>
      <c r="C101" s="252"/>
      <c r="D101" s="252"/>
      <c r="E101" s="252"/>
      <c r="F101" s="252"/>
      <c r="G101" s="252"/>
      <c r="H101" s="252"/>
      <c r="I101" s="252"/>
      <c r="J101" s="252"/>
      <c r="K101" s="252"/>
      <c r="L101" s="252"/>
      <c r="M101" s="252"/>
      <c r="N101" s="252"/>
      <c r="O101" s="252"/>
      <c r="P101" s="252"/>
      <c r="Q101" s="252"/>
      <c r="R101" s="252"/>
    </row>
    <row r="102" spans="1:18" x14ac:dyDescent="0.2">
      <c r="A102" s="252"/>
      <c r="B102" s="252"/>
      <c r="C102" s="252"/>
      <c r="D102" s="252"/>
      <c r="E102" s="252"/>
      <c r="F102" s="252"/>
      <c r="G102" s="252"/>
      <c r="H102" s="252"/>
      <c r="I102" s="252"/>
      <c r="J102" s="252"/>
      <c r="K102" s="252"/>
      <c r="L102" s="252"/>
      <c r="M102" s="252"/>
      <c r="N102" s="252"/>
      <c r="O102" s="252"/>
      <c r="P102" s="252"/>
      <c r="Q102" s="252"/>
      <c r="R102" s="252"/>
    </row>
    <row r="103" spans="1:18" x14ac:dyDescent="0.2">
      <c r="A103" s="252"/>
      <c r="B103" s="252"/>
      <c r="C103" s="252"/>
      <c r="D103" s="252"/>
      <c r="E103" s="252"/>
      <c r="F103" s="252"/>
      <c r="G103" s="252"/>
      <c r="H103" s="252"/>
      <c r="I103" s="252"/>
      <c r="J103" s="252"/>
      <c r="K103" s="252"/>
      <c r="L103" s="252"/>
      <c r="M103" s="252"/>
      <c r="N103" s="252"/>
      <c r="O103" s="252"/>
      <c r="P103" s="252"/>
      <c r="Q103" s="252"/>
      <c r="R103" s="252"/>
    </row>
    <row r="104" spans="1:18" x14ac:dyDescent="0.2">
      <c r="A104" s="252"/>
      <c r="B104" s="252"/>
      <c r="C104" s="252"/>
      <c r="D104" s="252"/>
      <c r="E104" s="252"/>
      <c r="F104" s="252"/>
      <c r="G104" s="252"/>
      <c r="H104" s="252"/>
      <c r="I104" s="252"/>
      <c r="J104" s="252"/>
      <c r="K104" s="252"/>
      <c r="L104" s="252"/>
      <c r="M104" s="252"/>
      <c r="N104" s="252"/>
      <c r="O104" s="252"/>
      <c r="P104" s="252"/>
      <c r="Q104" s="252"/>
      <c r="R104" s="252"/>
    </row>
    <row r="105" spans="1:18" x14ac:dyDescent="0.2">
      <c r="A105" s="252"/>
      <c r="B105" s="252"/>
      <c r="C105" s="252"/>
      <c r="D105" s="252"/>
      <c r="E105" s="252"/>
      <c r="F105" s="252"/>
      <c r="G105" s="252"/>
      <c r="H105" s="252"/>
      <c r="I105" s="252"/>
      <c r="J105" s="252"/>
      <c r="K105" s="252"/>
      <c r="L105" s="252"/>
      <c r="M105" s="252"/>
      <c r="N105" s="252"/>
      <c r="O105" s="252"/>
      <c r="P105" s="252"/>
      <c r="Q105" s="252"/>
      <c r="R105" s="252"/>
    </row>
    <row r="106" spans="1:18" x14ac:dyDescent="0.2">
      <c r="A106" s="252"/>
      <c r="B106" s="252"/>
      <c r="C106" s="252"/>
      <c r="D106" s="252"/>
      <c r="E106" s="252"/>
      <c r="F106" s="252"/>
      <c r="G106" s="252"/>
      <c r="H106" s="252"/>
      <c r="I106" s="252"/>
      <c r="J106" s="252"/>
      <c r="K106" s="252"/>
      <c r="L106" s="252"/>
      <c r="M106" s="252"/>
      <c r="N106" s="252"/>
      <c r="O106" s="252"/>
      <c r="P106" s="252"/>
      <c r="Q106" s="252"/>
      <c r="R106" s="252"/>
    </row>
    <row r="107" spans="1:18" x14ac:dyDescent="0.2">
      <c r="A107" s="252"/>
      <c r="B107" s="252"/>
      <c r="C107" s="252"/>
      <c r="D107" s="252"/>
      <c r="E107" s="252"/>
      <c r="F107" s="252"/>
      <c r="G107" s="252"/>
      <c r="H107" s="252"/>
      <c r="I107" s="252"/>
      <c r="J107" s="252"/>
      <c r="K107" s="252"/>
      <c r="L107" s="252"/>
      <c r="M107" s="252"/>
      <c r="N107" s="252"/>
      <c r="O107" s="252"/>
      <c r="P107" s="252"/>
      <c r="Q107" s="252"/>
      <c r="R107" s="252"/>
    </row>
    <row r="108" spans="1:18" x14ac:dyDescent="0.2">
      <c r="A108" s="252"/>
      <c r="B108" s="252"/>
      <c r="C108" s="252"/>
      <c r="D108" s="252"/>
      <c r="E108" s="252"/>
      <c r="F108" s="252"/>
      <c r="G108" s="252"/>
      <c r="H108" s="252"/>
      <c r="I108" s="252"/>
      <c r="J108" s="252"/>
      <c r="K108" s="252"/>
      <c r="L108" s="252"/>
      <c r="M108" s="252"/>
      <c r="N108" s="252"/>
      <c r="O108" s="252"/>
      <c r="P108" s="252"/>
      <c r="Q108" s="252"/>
      <c r="R108" s="252"/>
    </row>
    <row r="109" spans="1:18" x14ac:dyDescent="0.2">
      <c r="A109" s="252"/>
      <c r="B109" s="252"/>
      <c r="C109" s="252"/>
      <c r="D109" s="252"/>
      <c r="E109" s="252"/>
      <c r="F109" s="252"/>
      <c r="G109" s="252"/>
      <c r="H109" s="252"/>
      <c r="I109" s="252"/>
      <c r="J109" s="252"/>
      <c r="K109" s="252"/>
      <c r="L109" s="252"/>
      <c r="M109" s="252"/>
      <c r="N109" s="252"/>
      <c r="O109" s="252"/>
      <c r="P109" s="252"/>
      <c r="Q109" s="252"/>
      <c r="R109" s="252"/>
    </row>
    <row r="110" spans="1:18" x14ac:dyDescent="0.2">
      <c r="A110" s="252"/>
      <c r="B110" s="252"/>
      <c r="C110" s="252"/>
      <c r="D110" s="252"/>
      <c r="E110" s="252"/>
      <c r="F110" s="252"/>
      <c r="G110" s="252"/>
      <c r="H110" s="252"/>
      <c r="I110" s="252"/>
      <c r="J110" s="252"/>
      <c r="K110" s="252"/>
      <c r="L110" s="252"/>
      <c r="M110" s="252"/>
      <c r="N110" s="252"/>
      <c r="O110" s="252"/>
      <c r="P110" s="252"/>
      <c r="Q110" s="252"/>
      <c r="R110" s="252"/>
    </row>
    <row r="111" spans="1:18" x14ac:dyDescent="0.2">
      <c r="A111" s="252"/>
      <c r="B111" s="252"/>
      <c r="C111" s="252"/>
      <c r="D111" s="252"/>
      <c r="E111" s="252"/>
      <c r="F111" s="252"/>
      <c r="G111" s="252"/>
      <c r="H111" s="252"/>
      <c r="I111" s="252"/>
      <c r="J111" s="252"/>
      <c r="K111" s="252"/>
      <c r="L111" s="252"/>
      <c r="M111" s="252"/>
      <c r="N111" s="252"/>
      <c r="O111" s="252"/>
      <c r="P111" s="252"/>
      <c r="Q111" s="252"/>
      <c r="R111" s="252"/>
    </row>
    <row r="112" spans="1:18" x14ac:dyDescent="0.2">
      <c r="A112" s="252"/>
      <c r="B112" s="252"/>
      <c r="C112" s="252"/>
      <c r="D112" s="252"/>
      <c r="E112" s="252"/>
      <c r="F112" s="252"/>
      <c r="G112" s="252"/>
      <c r="H112" s="252"/>
      <c r="I112" s="252"/>
      <c r="J112" s="252"/>
      <c r="K112" s="252"/>
      <c r="L112" s="252"/>
      <c r="M112" s="252"/>
      <c r="N112" s="252"/>
      <c r="O112" s="252"/>
      <c r="P112" s="252"/>
      <c r="Q112" s="252"/>
      <c r="R112" s="252"/>
    </row>
    <row r="113" spans="1:18" x14ac:dyDescent="0.2">
      <c r="A113" s="252"/>
      <c r="B113" s="252"/>
      <c r="C113" s="252"/>
      <c r="D113" s="252"/>
      <c r="E113" s="252"/>
      <c r="F113" s="252"/>
      <c r="G113" s="252"/>
      <c r="H113" s="252"/>
      <c r="I113" s="252"/>
      <c r="J113" s="252"/>
      <c r="K113" s="252"/>
      <c r="L113" s="252"/>
      <c r="M113" s="252"/>
      <c r="N113" s="252"/>
      <c r="O113" s="252"/>
      <c r="P113" s="252"/>
      <c r="Q113" s="252"/>
      <c r="R113" s="252"/>
    </row>
    <row r="114" spans="1:18" x14ac:dyDescent="0.2">
      <c r="A114" s="252"/>
      <c r="B114" s="252"/>
      <c r="C114" s="252"/>
      <c r="D114" s="252"/>
      <c r="E114" s="252"/>
      <c r="F114" s="252"/>
      <c r="G114" s="252"/>
      <c r="H114" s="252"/>
      <c r="I114" s="252"/>
      <c r="J114" s="252"/>
      <c r="K114" s="252"/>
      <c r="L114" s="252"/>
      <c r="M114" s="252"/>
      <c r="N114" s="252"/>
      <c r="O114" s="252"/>
      <c r="P114" s="252"/>
      <c r="Q114" s="252"/>
      <c r="R114" s="252"/>
    </row>
    <row r="115" spans="1:18" x14ac:dyDescent="0.2">
      <c r="A115" s="252"/>
      <c r="B115" s="252"/>
      <c r="C115" s="252"/>
      <c r="D115" s="252"/>
      <c r="E115" s="252"/>
      <c r="F115" s="252"/>
      <c r="G115" s="252"/>
      <c r="H115" s="252"/>
      <c r="I115" s="252"/>
      <c r="J115" s="252"/>
      <c r="K115" s="252"/>
      <c r="L115" s="252"/>
      <c r="M115" s="252"/>
      <c r="N115" s="252"/>
      <c r="O115" s="252"/>
      <c r="P115" s="252"/>
      <c r="Q115" s="252"/>
      <c r="R115" s="252"/>
    </row>
    <row r="116" spans="1:18" x14ac:dyDescent="0.2">
      <c r="A116" s="252"/>
      <c r="B116" s="252"/>
      <c r="C116" s="252"/>
      <c r="D116" s="252"/>
      <c r="E116" s="252"/>
      <c r="F116" s="252"/>
      <c r="G116" s="252"/>
      <c r="H116" s="252"/>
      <c r="I116" s="252"/>
      <c r="J116" s="252"/>
      <c r="K116" s="252"/>
      <c r="L116" s="252"/>
      <c r="M116" s="252"/>
      <c r="N116" s="252"/>
      <c r="O116" s="252"/>
      <c r="P116" s="252"/>
      <c r="Q116" s="252"/>
      <c r="R116" s="252"/>
    </row>
    <row r="117" spans="1:18" x14ac:dyDescent="0.2">
      <c r="A117" s="252"/>
      <c r="B117" s="252"/>
      <c r="C117" s="252"/>
      <c r="D117" s="252"/>
      <c r="E117" s="252"/>
      <c r="F117" s="252"/>
      <c r="G117" s="252"/>
      <c r="H117" s="252"/>
      <c r="I117" s="252"/>
      <c r="J117" s="252"/>
      <c r="K117" s="252"/>
      <c r="L117" s="252"/>
      <c r="M117" s="252"/>
      <c r="N117" s="252"/>
      <c r="O117" s="252"/>
      <c r="P117" s="252"/>
      <c r="Q117" s="252"/>
      <c r="R117" s="252"/>
    </row>
    <row r="118" spans="1:18" x14ac:dyDescent="0.2">
      <c r="A118" s="252"/>
      <c r="B118" s="252"/>
      <c r="C118" s="252"/>
      <c r="D118" s="252"/>
      <c r="E118" s="252"/>
      <c r="F118" s="252"/>
      <c r="G118" s="252"/>
      <c r="H118" s="252"/>
      <c r="I118" s="252"/>
      <c r="J118" s="252"/>
      <c r="K118" s="252"/>
      <c r="L118" s="252"/>
      <c r="M118" s="252"/>
      <c r="N118" s="252"/>
      <c r="O118" s="252"/>
      <c r="P118" s="252"/>
      <c r="Q118" s="252"/>
      <c r="R118" s="252"/>
    </row>
    <row r="119" spans="1:18" x14ac:dyDescent="0.2">
      <c r="A119" s="252"/>
      <c r="B119" s="252"/>
      <c r="C119" s="252"/>
      <c r="D119" s="252"/>
      <c r="E119" s="252"/>
      <c r="F119" s="252"/>
      <c r="G119" s="252"/>
      <c r="H119" s="252"/>
      <c r="I119" s="252"/>
      <c r="J119" s="252"/>
      <c r="K119" s="252"/>
      <c r="L119" s="252"/>
      <c r="M119" s="252"/>
      <c r="N119" s="252"/>
      <c r="O119" s="252"/>
      <c r="P119" s="252"/>
      <c r="Q119" s="252"/>
      <c r="R119" s="252"/>
    </row>
    <row r="120" spans="1:18" x14ac:dyDescent="0.2">
      <c r="A120" s="252"/>
      <c r="B120" s="252"/>
      <c r="C120" s="252"/>
      <c r="D120" s="252"/>
      <c r="E120" s="252"/>
      <c r="F120" s="252"/>
      <c r="G120" s="252"/>
      <c r="H120" s="252"/>
      <c r="I120" s="252"/>
      <c r="J120" s="252"/>
      <c r="K120" s="252"/>
      <c r="L120" s="252"/>
      <c r="M120" s="252"/>
      <c r="N120" s="252"/>
      <c r="O120" s="252"/>
      <c r="P120" s="252"/>
      <c r="Q120" s="252"/>
      <c r="R120" s="252"/>
    </row>
    <row r="121" spans="1:18" x14ac:dyDescent="0.2">
      <c r="A121" s="252"/>
      <c r="B121" s="252"/>
      <c r="C121" s="252"/>
      <c r="D121" s="252"/>
      <c r="E121" s="252"/>
      <c r="F121" s="252"/>
      <c r="G121" s="252"/>
      <c r="H121" s="252"/>
      <c r="I121" s="252"/>
      <c r="J121" s="252"/>
      <c r="K121" s="252"/>
      <c r="L121" s="252"/>
      <c r="M121" s="252"/>
      <c r="N121" s="252"/>
      <c r="O121" s="252"/>
      <c r="P121" s="252"/>
      <c r="Q121" s="252"/>
      <c r="R121" s="252"/>
    </row>
    <row r="122" spans="1:18" x14ac:dyDescent="0.2">
      <c r="A122" s="252"/>
      <c r="B122" s="252"/>
      <c r="C122" s="252"/>
      <c r="D122" s="252"/>
      <c r="E122" s="252"/>
      <c r="F122" s="252"/>
      <c r="G122" s="252"/>
      <c r="H122" s="252"/>
      <c r="I122" s="252"/>
      <c r="J122" s="252"/>
      <c r="K122" s="252"/>
      <c r="L122" s="252"/>
      <c r="M122" s="252"/>
      <c r="N122" s="252"/>
      <c r="O122" s="252"/>
      <c r="P122" s="252"/>
      <c r="Q122" s="252"/>
      <c r="R122" s="252"/>
    </row>
    <row r="123" spans="1:18" x14ac:dyDescent="0.2">
      <c r="A123" s="252"/>
      <c r="B123" s="252"/>
      <c r="C123" s="252"/>
      <c r="D123" s="252"/>
      <c r="E123" s="252"/>
      <c r="F123" s="252"/>
      <c r="G123" s="252"/>
      <c r="H123" s="252"/>
      <c r="I123" s="252"/>
      <c r="J123" s="252"/>
      <c r="K123" s="252"/>
      <c r="L123" s="252"/>
      <c r="M123" s="252"/>
      <c r="N123" s="252"/>
      <c r="O123" s="252"/>
      <c r="P123" s="252"/>
      <c r="Q123" s="252"/>
      <c r="R123" s="252"/>
    </row>
    <row r="124" spans="1:18" x14ac:dyDescent="0.2">
      <c r="A124" s="252"/>
      <c r="B124" s="252"/>
      <c r="C124" s="252"/>
      <c r="D124" s="252"/>
      <c r="E124" s="252"/>
      <c r="F124" s="252"/>
      <c r="G124" s="252"/>
      <c r="H124" s="252"/>
      <c r="I124" s="252"/>
      <c r="J124" s="252"/>
      <c r="K124" s="252"/>
      <c r="L124" s="252"/>
      <c r="M124" s="252"/>
      <c r="N124" s="252"/>
      <c r="O124" s="252"/>
      <c r="P124" s="252"/>
      <c r="Q124" s="252"/>
      <c r="R124" s="252"/>
    </row>
    <row r="125" spans="1:18" x14ac:dyDescent="0.2">
      <c r="A125" s="252"/>
      <c r="B125" s="252"/>
      <c r="C125" s="252"/>
      <c r="D125" s="252"/>
      <c r="E125" s="252"/>
      <c r="F125" s="252"/>
      <c r="G125" s="252"/>
      <c r="H125" s="252"/>
      <c r="I125" s="252"/>
      <c r="J125" s="252"/>
      <c r="K125" s="252"/>
      <c r="L125" s="252"/>
      <c r="M125" s="252"/>
      <c r="N125" s="252"/>
      <c r="O125" s="252"/>
      <c r="P125" s="252"/>
      <c r="Q125" s="252"/>
      <c r="R125" s="252"/>
    </row>
    <row r="126" spans="1:18" x14ac:dyDescent="0.2">
      <c r="A126" s="252"/>
      <c r="B126" s="252"/>
      <c r="C126" s="252"/>
      <c r="D126" s="252"/>
      <c r="E126" s="252"/>
      <c r="F126" s="252"/>
      <c r="G126" s="252"/>
      <c r="H126" s="252"/>
      <c r="I126" s="252"/>
      <c r="J126" s="252"/>
      <c r="K126" s="252"/>
      <c r="L126" s="252"/>
      <c r="M126" s="252"/>
      <c r="N126" s="252"/>
      <c r="O126" s="252"/>
      <c r="P126" s="252"/>
      <c r="Q126" s="252"/>
      <c r="R126" s="252"/>
    </row>
    <row r="127" spans="1:18" x14ac:dyDescent="0.2">
      <c r="A127" s="252"/>
      <c r="B127" s="252"/>
      <c r="C127" s="252"/>
      <c r="D127" s="252"/>
      <c r="E127" s="252"/>
      <c r="F127" s="252"/>
      <c r="G127" s="252"/>
      <c r="H127" s="252"/>
      <c r="I127" s="252"/>
      <c r="J127" s="252"/>
      <c r="K127" s="252"/>
      <c r="L127" s="252"/>
      <c r="M127" s="252"/>
      <c r="N127" s="252"/>
      <c r="O127" s="252"/>
      <c r="P127" s="252"/>
      <c r="Q127" s="252"/>
      <c r="R127" s="252"/>
    </row>
    <row r="128" spans="1:18" x14ac:dyDescent="0.2">
      <c r="A128" s="252"/>
      <c r="B128" s="252"/>
      <c r="C128" s="252"/>
      <c r="D128" s="252"/>
      <c r="E128" s="252"/>
      <c r="F128" s="252"/>
      <c r="G128" s="252"/>
      <c r="H128" s="252"/>
      <c r="I128" s="252"/>
      <c r="J128" s="252"/>
      <c r="K128" s="252"/>
      <c r="L128" s="252"/>
      <c r="M128" s="252"/>
      <c r="N128" s="252"/>
      <c r="O128" s="252"/>
      <c r="P128" s="252"/>
      <c r="Q128" s="252"/>
      <c r="R128" s="252"/>
    </row>
    <row r="129" spans="1:18" x14ac:dyDescent="0.2">
      <c r="A129" s="252"/>
      <c r="B129" s="252"/>
      <c r="C129" s="252"/>
      <c r="D129" s="252"/>
      <c r="E129" s="252"/>
      <c r="F129" s="252"/>
      <c r="G129" s="252"/>
      <c r="H129" s="252"/>
      <c r="I129" s="252"/>
      <c r="J129" s="252"/>
      <c r="K129" s="252"/>
      <c r="L129" s="252"/>
      <c r="M129" s="252"/>
      <c r="N129" s="252"/>
      <c r="O129" s="252"/>
      <c r="P129" s="252"/>
      <c r="Q129" s="252"/>
      <c r="R129" s="252"/>
    </row>
    <row r="130" spans="1:18" x14ac:dyDescent="0.2">
      <c r="A130" s="252"/>
      <c r="B130" s="252"/>
      <c r="C130" s="252"/>
      <c r="D130" s="252"/>
      <c r="E130" s="252"/>
      <c r="F130" s="252"/>
      <c r="G130" s="252"/>
      <c r="H130" s="252"/>
      <c r="I130" s="252"/>
      <c r="J130" s="252"/>
      <c r="K130" s="252"/>
      <c r="L130" s="252"/>
      <c r="M130" s="252"/>
      <c r="N130" s="252"/>
      <c r="O130" s="252"/>
      <c r="P130" s="252"/>
      <c r="Q130" s="252"/>
      <c r="R130" s="252"/>
    </row>
    <row r="131" spans="1:18" x14ac:dyDescent="0.2">
      <c r="A131" s="252"/>
      <c r="B131" s="252"/>
      <c r="C131" s="252"/>
      <c r="D131" s="252"/>
      <c r="E131" s="252"/>
      <c r="F131" s="252"/>
      <c r="G131" s="252"/>
      <c r="H131" s="252"/>
      <c r="I131" s="252"/>
      <c r="J131" s="252"/>
      <c r="K131" s="252"/>
      <c r="L131" s="252"/>
      <c r="M131" s="252"/>
      <c r="N131" s="252"/>
      <c r="O131" s="252"/>
      <c r="P131" s="252"/>
      <c r="Q131" s="252"/>
      <c r="R131" s="252"/>
    </row>
    <row r="132" spans="1:18" x14ac:dyDescent="0.2">
      <c r="A132" s="252"/>
      <c r="B132" s="252"/>
      <c r="C132" s="252"/>
      <c r="D132" s="252"/>
      <c r="E132" s="252"/>
      <c r="F132" s="252"/>
      <c r="G132" s="252"/>
      <c r="H132" s="252"/>
      <c r="I132" s="252"/>
      <c r="J132" s="252"/>
      <c r="K132" s="252"/>
      <c r="L132" s="252"/>
      <c r="M132" s="252"/>
      <c r="N132" s="252"/>
      <c r="O132" s="252"/>
      <c r="P132" s="252"/>
      <c r="Q132" s="252"/>
      <c r="R132" s="252"/>
    </row>
    <row r="133" spans="1:18" x14ac:dyDescent="0.2">
      <c r="A133" s="252"/>
      <c r="B133" s="252"/>
      <c r="C133" s="252"/>
      <c r="D133" s="252"/>
      <c r="E133" s="252"/>
      <c r="F133" s="252"/>
      <c r="G133" s="252"/>
      <c r="H133" s="252"/>
      <c r="I133" s="252"/>
      <c r="J133" s="252"/>
      <c r="K133" s="252"/>
      <c r="L133" s="252"/>
      <c r="M133" s="252"/>
      <c r="N133" s="252"/>
      <c r="O133" s="252"/>
      <c r="P133" s="252"/>
      <c r="Q133" s="252"/>
      <c r="R133" s="252"/>
    </row>
    <row r="134" spans="1:18" x14ac:dyDescent="0.2">
      <c r="A134" s="252"/>
      <c r="B134" s="252"/>
      <c r="C134" s="252"/>
      <c r="D134" s="252"/>
      <c r="E134" s="252"/>
      <c r="F134" s="252"/>
      <c r="G134" s="252"/>
      <c r="H134" s="252"/>
      <c r="I134" s="252"/>
      <c r="J134" s="252"/>
      <c r="K134" s="252"/>
      <c r="L134" s="252"/>
      <c r="M134" s="252"/>
      <c r="N134" s="252"/>
      <c r="O134" s="252"/>
      <c r="P134" s="252"/>
      <c r="Q134" s="252"/>
      <c r="R134" s="252"/>
    </row>
    <row r="135" spans="1:18" x14ac:dyDescent="0.2">
      <c r="A135" s="252"/>
      <c r="B135" s="252"/>
      <c r="C135" s="252"/>
      <c r="D135" s="252"/>
      <c r="E135" s="252"/>
      <c r="F135" s="252"/>
      <c r="G135" s="252"/>
      <c r="H135" s="252"/>
      <c r="I135" s="252"/>
      <c r="J135" s="252"/>
      <c r="K135" s="252"/>
      <c r="L135" s="252"/>
      <c r="M135" s="252"/>
      <c r="N135" s="252"/>
      <c r="O135" s="252"/>
      <c r="P135" s="252"/>
      <c r="Q135" s="252"/>
      <c r="R135" s="252"/>
    </row>
    <row r="136" spans="1:18" x14ac:dyDescent="0.2">
      <c r="A136" s="252"/>
      <c r="B136" s="252"/>
      <c r="C136" s="252"/>
      <c r="D136" s="252"/>
      <c r="E136" s="252"/>
      <c r="F136" s="252"/>
      <c r="G136" s="252"/>
      <c r="H136" s="252"/>
      <c r="I136" s="252"/>
      <c r="J136" s="252"/>
      <c r="K136" s="252"/>
      <c r="L136" s="252"/>
      <c r="M136" s="252"/>
      <c r="N136" s="252"/>
      <c r="O136" s="252"/>
      <c r="P136" s="252"/>
      <c r="Q136" s="252"/>
      <c r="R136" s="252"/>
    </row>
    <row r="137" spans="1:18" x14ac:dyDescent="0.2">
      <c r="A137" s="252"/>
      <c r="B137" s="252"/>
      <c r="C137" s="252"/>
      <c r="D137" s="252"/>
      <c r="E137" s="252"/>
      <c r="F137" s="252"/>
      <c r="G137" s="252"/>
      <c r="H137" s="252"/>
      <c r="I137" s="252"/>
      <c r="J137" s="252"/>
      <c r="K137" s="252"/>
      <c r="L137" s="252"/>
      <c r="M137" s="252"/>
      <c r="N137" s="252"/>
      <c r="O137" s="252"/>
      <c r="P137" s="252"/>
      <c r="Q137" s="252"/>
      <c r="R137" s="252"/>
    </row>
    <row r="138" spans="1:18" x14ac:dyDescent="0.2">
      <c r="A138" s="252"/>
      <c r="B138" s="252"/>
      <c r="C138" s="252"/>
      <c r="D138" s="252"/>
      <c r="E138" s="252"/>
      <c r="F138" s="252"/>
      <c r="G138" s="252"/>
      <c r="H138" s="252"/>
      <c r="I138" s="252"/>
      <c r="J138" s="252"/>
      <c r="K138" s="252"/>
      <c r="L138" s="252"/>
      <c r="M138" s="252"/>
      <c r="N138" s="252"/>
      <c r="O138" s="252"/>
      <c r="P138" s="252"/>
      <c r="Q138" s="252"/>
      <c r="R138" s="252"/>
    </row>
    <row r="139" spans="1:18" x14ac:dyDescent="0.2">
      <c r="A139" s="252"/>
      <c r="B139" s="252"/>
      <c r="C139" s="252"/>
      <c r="D139" s="252"/>
      <c r="E139" s="252"/>
      <c r="F139" s="252"/>
      <c r="G139" s="252"/>
      <c r="H139" s="252"/>
      <c r="I139" s="252"/>
      <c r="J139" s="252"/>
      <c r="K139" s="252"/>
      <c r="L139" s="252"/>
      <c r="M139" s="252"/>
      <c r="N139" s="252"/>
      <c r="O139" s="252"/>
      <c r="P139" s="252"/>
      <c r="Q139" s="252"/>
      <c r="R139" s="252"/>
    </row>
    <row r="140" spans="1:18" x14ac:dyDescent="0.2">
      <c r="A140" s="252"/>
      <c r="B140" s="252"/>
      <c r="C140" s="252"/>
      <c r="D140" s="252"/>
      <c r="E140" s="252"/>
      <c r="F140" s="252"/>
      <c r="G140" s="252"/>
      <c r="H140" s="252"/>
      <c r="I140" s="252"/>
      <c r="J140" s="252"/>
      <c r="K140" s="252"/>
      <c r="L140" s="252"/>
      <c r="M140" s="252"/>
      <c r="N140" s="252"/>
      <c r="O140" s="252"/>
      <c r="P140" s="252"/>
      <c r="Q140" s="252"/>
      <c r="R140" s="252"/>
    </row>
    <row r="141" spans="1:18" x14ac:dyDescent="0.2">
      <c r="A141" s="252"/>
      <c r="B141" s="252"/>
      <c r="C141" s="252"/>
      <c r="D141" s="252"/>
      <c r="E141" s="252"/>
      <c r="F141" s="252"/>
      <c r="G141" s="252"/>
      <c r="H141" s="252"/>
      <c r="I141" s="252"/>
      <c r="J141" s="252"/>
      <c r="K141" s="252"/>
      <c r="L141" s="252"/>
      <c r="M141" s="252"/>
      <c r="N141" s="252"/>
      <c r="O141" s="252"/>
      <c r="P141" s="252"/>
      <c r="Q141" s="252"/>
      <c r="R141" s="252"/>
    </row>
    <row r="142" spans="1:18" x14ac:dyDescent="0.2">
      <c r="A142" s="252"/>
      <c r="B142" s="252"/>
      <c r="C142" s="252"/>
      <c r="D142" s="252"/>
      <c r="E142" s="252"/>
      <c r="F142" s="252"/>
      <c r="G142" s="252"/>
      <c r="H142" s="252"/>
      <c r="I142" s="252"/>
      <c r="J142" s="252"/>
      <c r="K142" s="252"/>
      <c r="L142" s="252"/>
      <c r="M142" s="252"/>
      <c r="N142" s="252"/>
      <c r="O142" s="252"/>
      <c r="P142" s="252"/>
      <c r="Q142" s="252"/>
      <c r="R142" s="252"/>
    </row>
    <row r="143" spans="1:18" x14ac:dyDescent="0.2">
      <c r="A143" s="252"/>
      <c r="B143" s="252"/>
      <c r="C143" s="252"/>
      <c r="D143" s="252"/>
      <c r="E143" s="252"/>
      <c r="F143" s="252"/>
      <c r="G143" s="252"/>
      <c r="H143" s="252"/>
      <c r="I143" s="252"/>
      <c r="J143" s="252"/>
      <c r="K143" s="252"/>
      <c r="L143" s="252"/>
      <c r="M143" s="252"/>
      <c r="N143" s="252"/>
      <c r="O143" s="252"/>
      <c r="P143" s="252"/>
      <c r="Q143" s="252"/>
      <c r="R143" s="252"/>
    </row>
    <row r="144" spans="1:18" x14ac:dyDescent="0.2">
      <c r="A144" s="252"/>
      <c r="B144" s="252"/>
      <c r="C144" s="252"/>
      <c r="D144" s="252"/>
      <c r="E144" s="252"/>
      <c r="F144" s="252"/>
      <c r="G144" s="252"/>
      <c r="H144" s="252"/>
      <c r="I144" s="252"/>
      <c r="J144" s="252"/>
      <c r="K144" s="252"/>
      <c r="L144" s="252"/>
      <c r="M144" s="252"/>
      <c r="N144" s="252"/>
      <c r="O144" s="252"/>
      <c r="P144" s="252"/>
      <c r="Q144" s="252"/>
      <c r="R144" s="252"/>
    </row>
    <row r="145" spans="1:18" x14ac:dyDescent="0.2">
      <c r="A145" s="252"/>
      <c r="B145" s="252"/>
      <c r="C145" s="252"/>
      <c r="D145" s="252"/>
      <c r="E145" s="252"/>
      <c r="F145" s="252"/>
      <c r="G145" s="252"/>
      <c r="H145" s="252"/>
      <c r="I145" s="252"/>
      <c r="J145" s="252"/>
      <c r="K145" s="252"/>
      <c r="L145" s="252"/>
      <c r="M145" s="252"/>
      <c r="N145" s="252"/>
      <c r="O145" s="252"/>
      <c r="P145" s="252"/>
      <c r="Q145" s="252"/>
      <c r="R145" s="252"/>
    </row>
    <row r="146" spans="1:18" x14ac:dyDescent="0.2">
      <c r="A146" s="252"/>
      <c r="B146" s="252"/>
      <c r="C146" s="252"/>
      <c r="D146" s="252"/>
      <c r="E146" s="252"/>
      <c r="F146" s="252"/>
      <c r="G146" s="252"/>
      <c r="H146" s="252"/>
      <c r="I146" s="252"/>
      <c r="J146" s="252"/>
      <c r="K146" s="252"/>
      <c r="L146" s="252"/>
      <c r="M146" s="252"/>
      <c r="N146" s="252"/>
      <c r="O146" s="252"/>
      <c r="P146" s="252"/>
      <c r="Q146" s="252"/>
      <c r="R146" s="252"/>
    </row>
    <row r="147" spans="1:18" x14ac:dyDescent="0.2">
      <c r="A147" s="252"/>
      <c r="B147" s="252"/>
      <c r="C147" s="252"/>
      <c r="D147" s="252"/>
      <c r="E147" s="252"/>
      <c r="F147" s="252"/>
      <c r="G147" s="252"/>
      <c r="H147" s="252"/>
      <c r="I147" s="252"/>
      <c r="J147" s="252"/>
      <c r="K147" s="252"/>
      <c r="L147" s="252"/>
      <c r="M147" s="252"/>
      <c r="N147" s="252"/>
      <c r="O147" s="252"/>
      <c r="P147" s="252"/>
      <c r="Q147" s="252"/>
      <c r="R147" s="252"/>
    </row>
    <row r="148" spans="1:18" x14ac:dyDescent="0.2">
      <c r="A148" s="252"/>
      <c r="B148" s="252"/>
      <c r="C148" s="252"/>
      <c r="D148" s="252"/>
      <c r="E148" s="252"/>
      <c r="F148" s="252"/>
      <c r="G148" s="252"/>
      <c r="H148" s="252"/>
      <c r="I148" s="252"/>
      <c r="J148" s="252"/>
      <c r="K148" s="252"/>
      <c r="L148" s="252"/>
      <c r="M148" s="252"/>
      <c r="N148" s="252"/>
      <c r="O148" s="252"/>
      <c r="P148" s="252"/>
      <c r="Q148" s="252"/>
      <c r="R148" s="252"/>
    </row>
    <row r="149" spans="1:18" x14ac:dyDescent="0.2">
      <c r="A149" s="252"/>
      <c r="B149" s="252"/>
      <c r="C149" s="252"/>
      <c r="D149" s="252"/>
      <c r="E149" s="252"/>
      <c r="F149" s="252"/>
      <c r="G149" s="252"/>
      <c r="H149" s="252"/>
      <c r="I149" s="252"/>
      <c r="J149" s="252"/>
      <c r="K149" s="252"/>
      <c r="L149" s="252"/>
      <c r="M149" s="252"/>
      <c r="N149" s="252"/>
      <c r="O149" s="252"/>
      <c r="P149" s="252"/>
      <c r="Q149" s="252"/>
      <c r="R149" s="252"/>
    </row>
    <row r="150" spans="1:18" x14ac:dyDescent="0.2">
      <c r="A150" s="252"/>
      <c r="B150" s="252"/>
      <c r="C150" s="252"/>
      <c r="D150" s="252"/>
      <c r="E150" s="252"/>
      <c r="F150" s="252"/>
      <c r="G150" s="252"/>
      <c r="H150" s="252"/>
      <c r="I150" s="252"/>
      <c r="J150" s="252"/>
      <c r="K150" s="252"/>
      <c r="L150" s="252"/>
      <c r="M150" s="252"/>
      <c r="N150" s="252"/>
      <c r="O150" s="252"/>
      <c r="P150" s="252"/>
      <c r="Q150" s="252"/>
      <c r="R150" s="252"/>
    </row>
    <row r="151" spans="1:18" x14ac:dyDescent="0.2">
      <c r="A151" s="252"/>
      <c r="B151" s="252"/>
      <c r="C151" s="252"/>
      <c r="D151" s="252"/>
      <c r="E151" s="252"/>
      <c r="F151" s="252"/>
      <c r="G151" s="252"/>
      <c r="H151" s="252"/>
      <c r="I151" s="252"/>
      <c r="J151" s="252"/>
      <c r="K151" s="252"/>
      <c r="L151" s="252"/>
      <c r="M151" s="252"/>
      <c r="N151" s="252"/>
      <c r="O151" s="252"/>
      <c r="P151" s="252"/>
      <c r="Q151" s="252"/>
      <c r="R151" s="252"/>
    </row>
    <row r="152" spans="1:18" x14ac:dyDescent="0.2">
      <c r="A152" s="252"/>
      <c r="B152" s="252"/>
      <c r="C152" s="252"/>
      <c r="D152" s="252"/>
      <c r="E152" s="252"/>
      <c r="F152" s="252"/>
      <c r="G152" s="252"/>
      <c r="H152" s="252"/>
      <c r="I152" s="252"/>
      <c r="J152" s="252"/>
      <c r="K152" s="252"/>
      <c r="L152" s="252"/>
      <c r="M152" s="252"/>
      <c r="N152" s="252"/>
      <c r="O152" s="252"/>
      <c r="P152" s="252"/>
      <c r="Q152" s="252"/>
      <c r="R152" s="252"/>
    </row>
    <row r="153" spans="1:18" x14ac:dyDescent="0.2">
      <c r="A153" s="252"/>
      <c r="B153" s="252"/>
      <c r="C153" s="252"/>
      <c r="D153" s="252"/>
      <c r="E153" s="252"/>
      <c r="F153" s="252"/>
      <c r="G153" s="252"/>
      <c r="H153" s="252"/>
      <c r="I153" s="252"/>
      <c r="J153" s="252"/>
      <c r="K153" s="252"/>
      <c r="L153" s="252"/>
      <c r="M153" s="252"/>
      <c r="N153" s="252"/>
      <c r="O153" s="252"/>
      <c r="P153" s="252"/>
      <c r="Q153" s="252"/>
      <c r="R153" s="252"/>
    </row>
    <row r="154" spans="1:18" x14ac:dyDescent="0.2">
      <c r="A154" s="252"/>
      <c r="B154" s="252"/>
      <c r="C154" s="252"/>
      <c r="D154" s="252"/>
      <c r="E154" s="252"/>
      <c r="F154" s="252"/>
      <c r="G154" s="252"/>
      <c r="H154" s="252"/>
      <c r="I154" s="252"/>
      <c r="J154" s="252"/>
      <c r="K154" s="252"/>
      <c r="L154" s="252"/>
      <c r="M154" s="252"/>
      <c r="N154" s="252"/>
      <c r="O154" s="252"/>
      <c r="P154" s="252"/>
      <c r="Q154" s="252"/>
      <c r="R154" s="252"/>
    </row>
    <row r="155" spans="1:18" x14ac:dyDescent="0.2">
      <c r="A155" s="252"/>
      <c r="B155" s="252"/>
      <c r="C155" s="252"/>
      <c r="D155" s="252"/>
      <c r="E155" s="252"/>
      <c r="F155" s="252"/>
      <c r="G155" s="252"/>
      <c r="H155" s="252"/>
      <c r="I155" s="252"/>
      <c r="J155" s="252"/>
      <c r="K155" s="252"/>
      <c r="L155" s="252"/>
      <c r="M155" s="252"/>
      <c r="N155" s="252"/>
      <c r="O155" s="252"/>
      <c r="P155" s="252"/>
      <c r="Q155" s="252"/>
      <c r="R155" s="252"/>
    </row>
    <row r="156" spans="1:18" x14ac:dyDescent="0.2">
      <c r="A156" s="252"/>
      <c r="B156" s="252"/>
      <c r="C156" s="252"/>
      <c r="D156" s="252"/>
      <c r="E156" s="252"/>
      <c r="F156" s="252"/>
      <c r="G156" s="252"/>
      <c r="H156" s="252"/>
      <c r="I156" s="252"/>
      <c r="J156" s="252"/>
      <c r="K156" s="252"/>
      <c r="L156" s="252"/>
      <c r="M156" s="252"/>
      <c r="N156" s="252"/>
      <c r="O156" s="252"/>
      <c r="P156" s="252"/>
      <c r="Q156" s="252"/>
      <c r="R156" s="252"/>
    </row>
    <row r="157" spans="1:18" x14ac:dyDescent="0.2">
      <c r="A157" s="252"/>
      <c r="B157" s="252"/>
      <c r="C157" s="252"/>
      <c r="D157" s="252"/>
      <c r="E157" s="252"/>
      <c r="F157" s="252"/>
      <c r="G157" s="252"/>
      <c r="H157" s="252"/>
      <c r="I157" s="252"/>
      <c r="J157" s="252"/>
      <c r="K157" s="252"/>
      <c r="L157" s="252"/>
      <c r="M157" s="252"/>
      <c r="N157" s="252"/>
      <c r="O157" s="252"/>
      <c r="P157" s="252"/>
      <c r="Q157" s="252"/>
      <c r="R157" s="252"/>
    </row>
    <row r="158" spans="1:18" x14ac:dyDescent="0.2">
      <c r="A158" s="252"/>
      <c r="B158" s="252"/>
      <c r="C158" s="252"/>
      <c r="D158" s="252"/>
      <c r="E158" s="252"/>
      <c r="F158" s="252"/>
      <c r="G158" s="252"/>
      <c r="H158" s="252"/>
      <c r="I158" s="252"/>
      <c r="J158" s="252"/>
      <c r="K158" s="252"/>
      <c r="L158" s="252"/>
      <c r="M158" s="252"/>
      <c r="N158" s="252"/>
      <c r="O158" s="252"/>
      <c r="P158" s="252"/>
      <c r="Q158" s="252"/>
      <c r="R158" s="252"/>
    </row>
    <row r="159" spans="1:18" x14ac:dyDescent="0.2">
      <c r="A159" s="252"/>
      <c r="B159" s="252"/>
      <c r="C159" s="252"/>
      <c r="D159" s="252"/>
      <c r="E159" s="252"/>
      <c r="F159" s="252"/>
      <c r="G159" s="252"/>
      <c r="H159" s="252"/>
      <c r="I159" s="252"/>
      <c r="J159" s="252"/>
      <c r="K159" s="252"/>
      <c r="L159" s="252"/>
      <c r="M159" s="252"/>
      <c r="N159" s="252"/>
      <c r="O159" s="252"/>
      <c r="P159" s="252"/>
      <c r="Q159" s="252"/>
      <c r="R159" s="252"/>
    </row>
    <row r="160" spans="1:18" x14ac:dyDescent="0.2">
      <c r="A160" s="252"/>
      <c r="B160" s="252"/>
      <c r="C160" s="252"/>
      <c r="D160" s="252"/>
      <c r="E160" s="252"/>
      <c r="F160" s="252"/>
      <c r="G160" s="252"/>
      <c r="H160" s="252"/>
      <c r="I160" s="252"/>
      <c r="J160" s="252"/>
      <c r="K160" s="252"/>
      <c r="L160" s="252"/>
      <c r="M160" s="252"/>
      <c r="N160" s="252"/>
      <c r="O160" s="252"/>
      <c r="P160" s="252"/>
      <c r="Q160" s="252"/>
      <c r="R160" s="252"/>
    </row>
    <row r="161" spans="1:18" x14ac:dyDescent="0.2">
      <c r="A161" s="252"/>
      <c r="B161" s="252"/>
      <c r="C161" s="252"/>
      <c r="D161" s="252"/>
      <c r="E161" s="252"/>
      <c r="F161" s="252"/>
      <c r="G161" s="252"/>
      <c r="H161" s="252"/>
      <c r="I161" s="252"/>
      <c r="J161" s="252"/>
      <c r="K161" s="252"/>
      <c r="L161" s="252"/>
      <c r="M161" s="252"/>
      <c r="N161" s="252"/>
      <c r="O161" s="252"/>
      <c r="P161" s="252"/>
      <c r="Q161" s="252"/>
      <c r="R161" s="252"/>
    </row>
    <row r="162" spans="1:18" x14ac:dyDescent="0.2">
      <c r="A162" s="252"/>
      <c r="B162" s="252"/>
      <c r="C162" s="252"/>
      <c r="D162" s="252"/>
      <c r="E162" s="252"/>
      <c r="F162" s="252"/>
      <c r="G162" s="252"/>
      <c r="H162" s="252"/>
      <c r="I162" s="252"/>
      <c r="J162" s="252"/>
      <c r="K162" s="252"/>
      <c r="L162" s="252"/>
      <c r="M162" s="252"/>
      <c r="N162" s="252"/>
      <c r="O162" s="252"/>
      <c r="P162" s="252"/>
      <c r="Q162" s="252"/>
      <c r="R162" s="252"/>
    </row>
    <row r="163" spans="1:18" x14ac:dyDescent="0.2">
      <c r="A163" s="252"/>
      <c r="B163" s="252"/>
      <c r="C163" s="252"/>
      <c r="D163" s="252"/>
      <c r="E163" s="252"/>
      <c r="F163" s="252"/>
      <c r="G163" s="252"/>
      <c r="H163" s="252"/>
      <c r="I163" s="252"/>
      <c r="J163" s="252"/>
      <c r="K163" s="252"/>
      <c r="L163" s="252"/>
      <c r="M163" s="252"/>
      <c r="N163" s="252"/>
      <c r="O163" s="252"/>
      <c r="P163" s="252"/>
      <c r="Q163" s="252"/>
      <c r="R163" s="252"/>
    </row>
    <row r="164" spans="1:18" x14ac:dyDescent="0.2">
      <c r="A164" s="252"/>
      <c r="B164" s="252"/>
      <c r="C164" s="252"/>
      <c r="D164" s="252"/>
      <c r="E164" s="252"/>
      <c r="F164" s="252"/>
      <c r="G164" s="252"/>
      <c r="H164" s="252"/>
      <c r="I164" s="252"/>
      <c r="J164" s="252"/>
      <c r="K164" s="252"/>
      <c r="L164" s="252"/>
      <c r="M164" s="252"/>
      <c r="N164" s="252"/>
      <c r="O164" s="252"/>
      <c r="P164" s="252"/>
      <c r="Q164" s="252"/>
      <c r="R164" s="252"/>
    </row>
    <row r="165" spans="1:18" x14ac:dyDescent="0.2">
      <c r="A165" s="252"/>
      <c r="B165" s="252"/>
      <c r="C165" s="252"/>
      <c r="D165" s="252"/>
      <c r="E165" s="252"/>
      <c r="F165" s="252"/>
      <c r="G165" s="252"/>
      <c r="H165" s="252"/>
      <c r="I165" s="252"/>
      <c r="J165" s="252"/>
      <c r="K165" s="252"/>
      <c r="L165" s="252"/>
      <c r="M165" s="252"/>
      <c r="N165" s="252"/>
      <c r="O165" s="252"/>
      <c r="P165" s="252"/>
      <c r="Q165" s="252"/>
      <c r="R165" s="252"/>
    </row>
    <row r="166" spans="1:18" x14ac:dyDescent="0.2">
      <c r="A166" s="252"/>
      <c r="B166" s="252"/>
      <c r="C166" s="252"/>
      <c r="D166" s="252"/>
      <c r="E166" s="252"/>
      <c r="F166" s="252"/>
      <c r="G166" s="252"/>
      <c r="H166" s="252"/>
      <c r="I166" s="252"/>
      <c r="J166" s="252"/>
      <c r="K166" s="252"/>
      <c r="L166" s="252"/>
      <c r="M166" s="252"/>
      <c r="N166" s="252"/>
      <c r="O166" s="252"/>
      <c r="P166" s="252"/>
      <c r="Q166" s="252"/>
      <c r="R166" s="252"/>
    </row>
    <row r="167" spans="1:18" x14ac:dyDescent="0.2">
      <c r="A167" s="252"/>
      <c r="B167" s="252"/>
      <c r="C167" s="252"/>
      <c r="D167" s="252"/>
      <c r="E167" s="252"/>
      <c r="F167" s="252"/>
      <c r="G167" s="252"/>
      <c r="H167" s="252"/>
      <c r="I167" s="252"/>
      <c r="J167" s="252"/>
      <c r="K167" s="252"/>
      <c r="L167" s="252"/>
      <c r="M167" s="252"/>
      <c r="N167" s="252"/>
      <c r="O167" s="252"/>
      <c r="P167" s="252"/>
      <c r="Q167" s="252"/>
      <c r="R167" s="252"/>
    </row>
    <row r="168" spans="1:18" x14ac:dyDescent="0.2">
      <c r="A168" s="252"/>
      <c r="B168" s="252"/>
      <c r="C168" s="252"/>
      <c r="D168" s="252"/>
      <c r="E168" s="252"/>
      <c r="F168" s="252"/>
      <c r="G168" s="252"/>
      <c r="H168" s="252"/>
      <c r="I168" s="252"/>
      <c r="J168" s="252"/>
      <c r="K168" s="252"/>
      <c r="L168" s="252"/>
      <c r="M168" s="252"/>
      <c r="N168" s="252"/>
      <c r="O168" s="252"/>
      <c r="P168" s="252"/>
      <c r="Q168" s="252"/>
      <c r="R168" s="252"/>
    </row>
    <row r="169" spans="1:18" x14ac:dyDescent="0.2">
      <c r="A169" s="252"/>
      <c r="B169" s="252"/>
      <c r="C169" s="252"/>
      <c r="D169" s="252"/>
      <c r="E169" s="252"/>
      <c r="F169" s="252"/>
      <c r="G169" s="252"/>
      <c r="H169" s="252"/>
      <c r="I169" s="252"/>
      <c r="J169" s="252"/>
      <c r="K169" s="252"/>
      <c r="L169" s="252"/>
      <c r="M169" s="252"/>
      <c r="N169" s="252"/>
      <c r="O169" s="252"/>
      <c r="P169" s="252"/>
      <c r="Q169" s="252"/>
      <c r="R169" s="252"/>
    </row>
    <row r="170" spans="1:18" x14ac:dyDescent="0.2">
      <c r="A170" s="252"/>
      <c r="B170" s="252"/>
      <c r="C170" s="252"/>
      <c r="D170" s="252"/>
      <c r="E170" s="252"/>
      <c r="F170" s="252"/>
      <c r="G170" s="252"/>
      <c r="H170" s="252"/>
      <c r="I170" s="252"/>
      <c r="J170" s="252"/>
      <c r="K170" s="252"/>
      <c r="L170" s="252"/>
      <c r="M170" s="252"/>
      <c r="N170" s="252"/>
      <c r="O170" s="252"/>
      <c r="P170" s="252"/>
      <c r="Q170" s="252"/>
      <c r="R170" s="252"/>
    </row>
    <row r="171" spans="1:18" x14ac:dyDescent="0.2">
      <c r="A171" s="252"/>
      <c r="B171" s="252"/>
      <c r="C171" s="252"/>
      <c r="D171" s="252"/>
      <c r="E171" s="252"/>
      <c r="F171" s="252"/>
      <c r="G171" s="252"/>
      <c r="H171" s="252"/>
      <c r="I171" s="252"/>
      <c r="J171" s="252"/>
      <c r="K171" s="252"/>
      <c r="L171" s="252"/>
      <c r="M171" s="252"/>
      <c r="N171" s="252"/>
      <c r="O171" s="252"/>
      <c r="P171" s="252"/>
      <c r="Q171" s="252"/>
      <c r="R171" s="252"/>
    </row>
    <row r="172" spans="1:18" x14ac:dyDescent="0.2">
      <c r="A172" s="252"/>
      <c r="B172" s="252"/>
      <c r="C172" s="252"/>
      <c r="D172" s="252"/>
      <c r="E172" s="252"/>
      <c r="F172" s="252"/>
      <c r="G172" s="252"/>
      <c r="H172" s="252"/>
      <c r="I172" s="252"/>
      <c r="J172" s="252"/>
      <c r="K172" s="252"/>
      <c r="L172" s="252"/>
      <c r="M172" s="252"/>
      <c r="N172" s="252"/>
      <c r="O172" s="252"/>
      <c r="P172" s="252"/>
      <c r="Q172" s="252"/>
      <c r="R172" s="252"/>
    </row>
    <row r="173" spans="1:18" x14ac:dyDescent="0.2">
      <c r="A173" s="252"/>
      <c r="B173" s="252"/>
      <c r="C173" s="252"/>
      <c r="D173" s="252"/>
      <c r="E173" s="252"/>
      <c r="F173" s="252"/>
      <c r="G173" s="252"/>
      <c r="H173" s="252"/>
      <c r="I173" s="252"/>
      <c r="J173" s="252"/>
      <c r="K173" s="252"/>
      <c r="L173" s="252"/>
      <c r="M173" s="252"/>
      <c r="N173" s="252"/>
      <c r="O173" s="252"/>
      <c r="P173" s="252"/>
      <c r="Q173" s="252"/>
      <c r="R173" s="252"/>
    </row>
    <row r="174" spans="1:18" x14ac:dyDescent="0.2">
      <c r="A174" s="252"/>
      <c r="B174" s="252"/>
      <c r="C174" s="252"/>
      <c r="D174" s="252"/>
      <c r="E174" s="252"/>
      <c r="F174" s="252"/>
      <c r="G174" s="252"/>
      <c r="H174" s="252"/>
      <c r="I174" s="252"/>
      <c r="J174" s="252"/>
      <c r="K174" s="252"/>
      <c r="L174" s="252"/>
      <c r="M174" s="252"/>
      <c r="N174" s="252"/>
      <c r="O174" s="252"/>
      <c r="P174" s="252"/>
      <c r="Q174" s="252"/>
      <c r="R174" s="252"/>
    </row>
    <row r="175" spans="1:18" x14ac:dyDescent="0.2">
      <c r="A175" s="252"/>
      <c r="B175" s="252"/>
      <c r="C175" s="252"/>
      <c r="D175" s="252"/>
      <c r="E175" s="252"/>
      <c r="F175" s="252"/>
      <c r="G175" s="252"/>
      <c r="H175" s="252"/>
      <c r="I175" s="252"/>
      <c r="J175" s="252"/>
      <c r="K175" s="252"/>
      <c r="L175" s="252"/>
      <c r="M175" s="252"/>
      <c r="N175" s="252"/>
      <c r="O175" s="252"/>
      <c r="P175" s="252"/>
      <c r="Q175" s="252"/>
      <c r="R175" s="252"/>
    </row>
    <row r="176" spans="1:18" x14ac:dyDescent="0.2">
      <c r="A176" s="252"/>
      <c r="B176" s="252"/>
      <c r="C176" s="252"/>
      <c r="D176" s="252"/>
      <c r="E176" s="252"/>
      <c r="F176" s="252"/>
      <c r="G176" s="252"/>
      <c r="H176" s="252"/>
      <c r="I176" s="252"/>
      <c r="J176" s="252"/>
      <c r="K176" s="252"/>
      <c r="L176" s="252"/>
      <c r="M176" s="252"/>
      <c r="N176" s="252"/>
      <c r="O176" s="252"/>
      <c r="P176" s="252"/>
      <c r="Q176" s="252"/>
      <c r="R176" s="252"/>
    </row>
    <row r="177" spans="1:18" x14ac:dyDescent="0.2">
      <c r="A177" s="252"/>
      <c r="B177" s="252"/>
      <c r="C177" s="252"/>
      <c r="D177" s="252"/>
      <c r="E177" s="252"/>
      <c r="F177" s="252"/>
      <c r="G177" s="252"/>
      <c r="H177" s="252"/>
      <c r="I177" s="252"/>
      <c r="J177" s="252"/>
      <c r="K177" s="252"/>
      <c r="L177" s="252"/>
      <c r="M177" s="252"/>
      <c r="N177" s="252"/>
      <c r="O177" s="252"/>
      <c r="P177" s="252"/>
      <c r="Q177" s="252"/>
      <c r="R177" s="252"/>
    </row>
    <row r="178" spans="1:18" x14ac:dyDescent="0.2">
      <c r="A178" s="252"/>
      <c r="B178" s="252"/>
      <c r="C178" s="252"/>
      <c r="D178" s="252"/>
      <c r="E178" s="252"/>
      <c r="F178" s="252"/>
      <c r="G178" s="252"/>
      <c r="H178" s="252"/>
      <c r="I178" s="252"/>
      <c r="J178" s="252"/>
      <c r="K178" s="252"/>
      <c r="L178" s="252"/>
      <c r="M178" s="252"/>
      <c r="N178" s="252"/>
      <c r="O178" s="252"/>
      <c r="P178" s="252"/>
      <c r="Q178" s="252"/>
      <c r="R178" s="252"/>
    </row>
    <row r="179" spans="1:18" x14ac:dyDescent="0.2">
      <c r="A179" s="252"/>
      <c r="B179" s="252"/>
      <c r="C179" s="252"/>
      <c r="D179" s="252"/>
      <c r="E179" s="252"/>
      <c r="F179" s="252"/>
      <c r="G179" s="252"/>
      <c r="H179" s="252"/>
      <c r="I179" s="252"/>
      <c r="J179" s="252"/>
      <c r="K179" s="252"/>
      <c r="L179" s="252"/>
      <c r="M179" s="252"/>
      <c r="N179" s="252"/>
      <c r="O179" s="252"/>
      <c r="P179" s="252"/>
      <c r="Q179" s="252"/>
      <c r="R179" s="252"/>
    </row>
    <row r="180" spans="1:18" x14ac:dyDescent="0.2">
      <c r="A180" s="252"/>
      <c r="B180" s="252"/>
      <c r="C180" s="252"/>
      <c r="D180" s="252"/>
      <c r="E180" s="252"/>
      <c r="F180" s="252"/>
      <c r="G180" s="252"/>
      <c r="H180" s="252"/>
      <c r="I180" s="252"/>
      <c r="J180" s="252"/>
      <c r="K180" s="252"/>
      <c r="L180" s="252"/>
      <c r="M180" s="252"/>
      <c r="N180" s="252"/>
      <c r="O180" s="252"/>
      <c r="P180" s="252"/>
      <c r="Q180" s="252"/>
      <c r="R180" s="252"/>
    </row>
    <row r="181" spans="1:18" x14ac:dyDescent="0.2">
      <c r="A181" s="252"/>
      <c r="B181" s="252"/>
      <c r="C181" s="252"/>
      <c r="D181" s="252"/>
      <c r="E181" s="252"/>
      <c r="F181" s="252"/>
      <c r="G181" s="252"/>
      <c r="H181" s="252"/>
      <c r="I181" s="252"/>
      <c r="J181" s="252"/>
      <c r="K181" s="252"/>
      <c r="L181" s="252"/>
      <c r="M181" s="252"/>
      <c r="N181" s="252"/>
      <c r="O181" s="252"/>
      <c r="P181" s="252"/>
      <c r="Q181" s="252"/>
      <c r="R181" s="252"/>
    </row>
    <row r="182" spans="1:18" x14ac:dyDescent="0.2">
      <c r="A182" s="252"/>
      <c r="B182" s="252"/>
      <c r="C182" s="252"/>
      <c r="D182" s="252"/>
      <c r="E182" s="252"/>
      <c r="F182" s="252"/>
      <c r="G182" s="252"/>
      <c r="H182" s="252"/>
      <c r="I182" s="252"/>
      <c r="J182" s="252"/>
      <c r="K182" s="252"/>
      <c r="L182" s="252"/>
      <c r="M182" s="252"/>
      <c r="N182" s="252"/>
      <c r="O182" s="252"/>
      <c r="P182" s="252"/>
      <c r="Q182" s="252"/>
      <c r="R182" s="252"/>
    </row>
    <row r="183" spans="1:18" x14ac:dyDescent="0.2">
      <c r="A183" s="252"/>
      <c r="B183" s="252"/>
      <c r="C183" s="252"/>
      <c r="D183" s="252"/>
      <c r="E183" s="252"/>
      <c r="F183" s="252"/>
      <c r="G183" s="252"/>
      <c r="H183" s="252"/>
      <c r="I183" s="252"/>
      <c r="J183" s="252"/>
      <c r="K183" s="252"/>
      <c r="L183" s="252"/>
      <c r="M183" s="252"/>
      <c r="N183" s="252"/>
      <c r="O183" s="252"/>
      <c r="P183" s="252"/>
      <c r="Q183" s="252"/>
      <c r="R183" s="252"/>
    </row>
    <row r="184" spans="1:18" x14ac:dyDescent="0.2">
      <c r="A184" s="252"/>
      <c r="B184" s="252"/>
      <c r="C184" s="252"/>
      <c r="D184" s="252"/>
      <c r="E184" s="252"/>
      <c r="F184" s="252"/>
      <c r="G184" s="252"/>
      <c r="H184" s="252"/>
      <c r="I184" s="252"/>
      <c r="J184" s="252"/>
      <c r="K184" s="252"/>
      <c r="L184" s="252"/>
      <c r="M184" s="252"/>
      <c r="N184" s="252"/>
      <c r="O184" s="252"/>
      <c r="P184" s="252"/>
      <c r="Q184" s="252"/>
      <c r="R184" s="252"/>
    </row>
    <row r="185" spans="1:18" x14ac:dyDescent="0.2">
      <c r="A185" s="252"/>
      <c r="B185" s="252"/>
      <c r="C185" s="252"/>
      <c r="D185" s="252"/>
      <c r="E185" s="252"/>
      <c r="F185" s="252"/>
      <c r="G185" s="252"/>
      <c r="H185" s="252"/>
      <c r="I185" s="252"/>
      <c r="J185" s="252"/>
      <c r="K185" s="252"/>
      <c r="L185" s="252"/>
      <c r="M185" s="252"/>
      <c r="N185" s="252"/>
      <c r="O185" s="252"/>
      <c r="P185" s="252"/>
      <c r="Q185" s="252"/>
      <c r="R185" s="252"/>
    </row>
    <row r="186" spans="1:18" x14ac:dyDescent="0.2">
      <c r="A186" s="252"/>
      <c r="B186" s="252"/>
      <c r="C186" s="252"/>
      <c r="D186" s="252"/>
      <c r="E186" s="252"/>
      <c r="F186" s="252"/>
      <c r="G186" s="252"/>
      <c r="H186" s="252"/>
      <c r="I186" s="252"/>
      <c r="J186" s="252"/>
      <c r="K186" s="252"/>
      <c r="L186" s="252"/>
      <c r="M186" s="252"/>
      <c r="N186" s="252"/>
      <c r="O186" s="252"/>
      <c r="P186" s="252"/>
      <c r="Q186" s="252"/>
      <c r="R186" s="252"/>
    </row>
    <row r="187" spans="1:18" x14ac:dyDescent="0.2">
      <c r="A187" s="252"/>
      <c r="B187" s="252"/>
      <c r="C187" s="252"/>
      <c r="D187" s="252"/>
      <c r="E187" s="252"/>
      <c r="F187" s="252"/>
      <c r="G187" s="252"/>
      <c r="H187" s="252"/>
      <c r="I187" s="252"/>
      <c r="J187" s="252"/>
      <c r="K187" s="252"/>
      <c r="L187" s="252"/>
      <c r="M187" s="252"/>
      <c r="N187" s="252"/>
      <c r="O187" s="252"/>
      <c r="P187" s="252"/>
      <c r="Q187" s="252"/>
      <c r="R187" s="252"/>
    </row>
    <row r="188" spans="1:18" x14ac:dyDescent="0.2">
      <c r="A188" s="252"/>
      <c r="B188" s="252"/>
      <c r="C188" s="252"/>
      <c r="D188" s="252"/>
      <c r="E188" s="252"/>
      <c r="F188" s="252"/>
      <c r="G188" s="252"/>
      <c r="H188" s="252"/>
      <c r="I188" s="252"/>
      <c r="J188" s="252"/>
      <c r="K188" s="252"/>
      <c r="L188" s="252"/>
      <c r="M188" s="252"/>
      <c r="N188" s="252"/>
      <c r="O188" s="252"/>
      <c r="P188" s="252"/>
      <c r="Q188" s="252"/>
      <c r="R188" s="252"/>
    </row>
    <row r="189" spans="1:18" x14ac:dyDescent="0.2">
      <c r="A189" s="252"/>
      <c r="B189" s="252"/>
      <c r="C189" s="252"/>
      <c r="D189" s="252"/>
      <c r="E189" s="252"/>
      <c r="F189" s="252"/>
      <c r="G189" s="252"/>
      <c r="H189" s="252"/>
      <c r="I189" s="252"/>
      <c r="J189" s="252"/>
      <c r="K189" s="252"/>
      <c r="L189" s="252"/>
      <c r="M189" s="252"/>
      <c r="N189" s="252"/>
      <c r="O189" s="252"/>
      <c r="P189" s="252"/>
      <c r="Q189" s="252"/>
      <c r="R189" s="252"/>
    </row>
    <row r="190" spans="1:18" x14ac:dyDescent="0.2">
      <c r="A190" s="252"/>
      <c r="B190" s="252"/>
      <c r="C190" s="252"/>
      <c r="D190" s="252"/>
      <c r="E190" s="252"/>
      <c r="F190" s="252"/>
      <c r="G190" s="252"/>
      <c r="H190" s="252"/>
      <c r="I190" s="252"/>
      <c r="J190" s="252"/>
      <c r="K190" s="252"/>
      <c r="L190" s="252"/>
      <c r="M190" s="252"/>
      <c r="N190" s="252"/>
      <c r="O190" s="252"/>
      <c r="P190" s="252"/>
      <c r="Q190" s="252"/>
      <c r="R190" s="252"/>
    </row>
    <row r="191" spans="1:18" x14ac:dyDescent="0.2">
      <c r="A191" s="252"/>
      <c r="B191" s="252"/>
      <c r="C191" s="252"/>
      <c r="D191" s="252"/>
      <c r="E191" s="252"/>
      <c r="F191" s="252"/>
      <c r="G191" s="252"/>
      <c r="H191" s="252"/>
      <c r="I191" s="252"/>
      <c r="J191" s="252"/>
      <c r="K191" s="252"/>
      <c r="L191" s="252"/>
      <c r="M191" s="252"/>
      <c r="N191" s="252"/>
      <c r="O191" s="252"/>
      <c r="P191" s="252"/>
      <c r="Q191" s="252"/>
      <c r="R191" s="252"/>
    </row>
    <row r="192" spans="1:18" x14ac:dyDescent="0.2">
      <c r="A192" s="252"/>
      <c r="B192" s="252"/>
      <c r="C192" s="252"/>
      <c r="D192" s="252"/>
      <c r="E192" s="252"/>
      <c r="F192" s="252"/>
      <c r="G192" s="252"/>
      <c r="H192" s="252"/>
      <c r="I192" s="252"/>
      <c r="J192" s="252"/>
      <c r="K192" s="252"/>
      <c r="L192" s="252"/>
      <c r="M192" s="252"/>
      <c r="N192" s="252"/>
      <c r="O192" s="252"/>
      <c r="P192" s="252"/>
      <c r="Q192" s="252"/>
      <c r="R192" s="252"/>
    </row>
    <row r="193" spans="1:18" x14ac:dyDescent="0.2">
      <c r="A193" s="252"/>
      <c r="B193" s="252"/>
      <c r="C193" s="252"/>
      <c r="D193" s="252"/>
      <c r="E193" s="252"/>
      <c r="F193" s="252"/>
      <c r="G193" s="252"/>
      <c r="H193" s="252"/>
      <c r="I193" s="252"/>
      <c r="J193" s="252"/>
      <c r="K193" s="252"/>
      <c r="L193" s="252"/>
      <c r="M193" s="252"/>
      <c r="N193" s="252"/>
      <c r="O193" s="252"/>
      <c r="P193" s="252"/>
      <c r="Q193" s="252"/>
      <c r="R193" s="252"/>
    </row>
    <row r="194" spans="1:18" x14ac:dyDescent="0.2">
      <c r="A194" s="252"/>
      <c r="B194" s="252"/>
      <c r="C194" s="252"/>
      <c r="D194" s="252"/>
      <c r="E194" s="252"/>
      <c r="F194" s="252"/>
      <c r="G194" s="252"/>
      <c r="H194" s="252"/>
      <c r="I194" s="252"/>
      <c r="J194" s="252"/>
      <c r="K194" s="252"/>
      <c r="L194" s="252"/>
      <c r="M194" s="252"/>
      <c r="N194" s="252"/>
      <c r="O194" s="252"/>
      <c r="P194" s="252"/>
      <c r="Q194" s="252"/>
      <c r="R194" s="252"/>
    </row>
    <row r="195" spans="1:18" x14ac:dyDescent="0.2">
      <c r="A195" s="252"/>
      <c r="B195" s="252"/>
      <c r="C195" s="252"/>
      <c r="D195" s="252"/>
      <c r="E195" s="252"/>
      <c r="F195" s="252"/>
      <c r="G195" s="252"/>
      <c r="H195" s="252"/>
      <c r="I195" s="252"/>
      <c r="J195" s="252"/>
      <c r="K195" s="252"/>
      <c r="L195" s="252"/>
      <c r="M195" s="252"/>
      <c r="N195" s="252"/>
      <c r="O195" s="252"/>
      <c r="P195" s="252"/>
      <c r="Q195" s="252"/>
      <c r="R195" s="252"/>
    </row>
    <row r="196" spans="1:18" x14ac:dyDescent="0.2">
      <c r="A196" s="252"/>
      <c r="B196" s="252"/>
      <c r="C196" s="252"/>
      <c r="D196" s="252"/>
      <c r="E196" s="252"/>
      <c r="F196" s="252"/>
      <c r="G196" s="252"/>
      <c r="H196" s="252"/>
      <c r="I196" s="252"/>
      <c r="J196" s="252"/>
      <c r="K196" s="252"/>
      <c r="L196" s="252"/>
      <c r="M196" s="252"/>
      <c r="N196" s="252"/>
      <c r="O196" s="252"/>
      <c r="P196" s="252"/>
      <c r="Q196" s="252"/>
      <c r="R196" s="252"/>
    </row>
    <row r="197" spans="1:18" x14ac:dyDescent="0.2">
      <c r="A197" s="252"/>
      <c r="B197" s="252"/>
      <c r="C197" s="252"/>
      <c r="D197" s="252"/>
      <c r="E197" s="252"/>
      <c r="F197" s="252"/>
      <c r="G197" s="252"/>
      <c r="H197" s="252"/>
      <c r="I197" s="252"/>
      <c r="J197" s="252"/>
      <c r="K197" s="252"/>
      <c r="L197" s="252"/>
      <c r="M197" s="252"/>
      <c r="N197" s="252"/>
      <c r="O197" s="252"/>
      <c r="P197" s="252"/>
      <c r="Q197" s="252"/>
      <c r="R197" s="252"/>
    </row>
    <row r="198" spans="1:18" x14ac:dyDescent="0.2">
      <c r="A198" s="252"/>
      <c r="B198" s="252"/>
      <c r="C198" s="252"/>
      <c r="D198" s="252"/>
      <c r="E198" s="252"/>
      <c r="F198" s="252"/>
      <c r="G198" s="252"/>
      <c r="H198" s="252"/>
      <c r="I198" s="252"/>
      <c r="J198" s="252"/>
      <c r="K198" s="252"/>
      <c r="L198" s="252"/>
      <c r="M198" s="252"/>
      <c r="N198" s="252"/>
      <c r="O198" s="252"/>
      <c r="P198" s="252"/>
      <c r="Q198" s="252"/>
      <c r="R198" s="252"/>
    </row>
    <row r="199" spans="1:18" x14ac:dyDescent="0.2">
      <c r="A199" s="252"/>
      <c r="B199" s="252"/>
      <c r="C199" s="252"/>
      <c r="D199" s="252"/>
      <c r="E199" s="252"/>
      <c r="F199" s="252"/>
      <c r="G199" s="252"/>
      <c r="H199" s="252"/>
      <c r="I199" s="252"/>
      <c r="J199" s="252"/>
      <c r="K199" s="252"/>
      <c r="L199" s="252"/>
      <c r="M199" s="252"/>
      <c r="N199" s="252"/>
      <c r="O199" s="252"/>
      <c r="P199" s="252"/>
      <c r="Q199" s="252"/>
      <c r="R199" s="252"/>
    </row>
    <row r="200" spans="1:18" x14ac:dyDescent="0.2">
      <c r="A200" s="252"/>
      <c r="B200" s="252"/>
      <c r="C200" s="252"/>
      <c r="D200" s="252"/>
      <c r="E200" s="252"/>
      <c r="F200" s="252"/>
      <c r="G200" s="252"/>
      <c r="H200" s="252"/>
      <c r="I200" s="252"/>
      <c r="J200" s="252"/>
      <c r="K200" s="252"/>
      <c r="L200" s="252"/>
      <c r="M200" s="252"/>
      <c r="N200" s="252"/>
      <c r="O200" s="252"/>
      <c r="P200" s="252"/>
      <c r="Q200" s="252"/>
      <c r="R200" s="252"/>
    </row>
    <row r="201" spans="1:18" x14ac:dyDescent="0.2">
      <c r="A201" s="252"/>
      <c r="B201" s="252"/>
      <c r="C201" s="252"/>
      <c r="D201" s="252"/>
      <c r="E201" s="252"/>
      <c r="F201" s="252"/>
      <c r="G201" s="252"/>
      <c r="H201" s="252"/>
      <c r="I201" s="252"/>
      <c r="J201" s="252"/>
      <c r="K201" s="252"/>
      <c r="L201" s="252"/>
      <c r="M201" s="252"/>
      <c r="N201" s="252"/>
      <c r="O201" s="252"/>
      <c r="P201" s="252"/>
      <c r="Q201" s="252"/>
      <c r="R201" s="252"/>
    </row>
    <row r="202" spans="1:18" x14ac:dyDescent="0.2">
      <c r="A202" s="252"/>
      <c r="B202" s="252"/>
      <c r="C202" s="252"/>
      <c r="D202" s="252"/>
      <c r="E202" s="252"/>
      <c r="F202" s="252"/>
      <c r="G202" s="252"/>
      <c r="H202" s="252"/>
      <c r="I202" s="252"/>
      <c r="J202" s="252"/>
      <c r="K202" s="252"/>
      <c r="L202" s="252"/>
      <c r="M202" s="252"/>
      <c r="N202" s="252"/>
      <c r="O202" s="252"/>
      <c r="P202" s="252"/>
      <c r="Q202" s="252"/>
      <c r="R202" s="252"/>
    </row>
    <row r="203" spans="1:18" x14ac:dyDescent="0.2">
      <c r="A203" s="252"/>
      <c r="B203" s="252"/>
      <c r="C203" s="252"/>
      <c r="D203" s="252"/>
      <c r="E203" s="252"/>
      <c r="F203" s="252"/>
      <c r="G203" s="252"/>
      <c r="H203" s="252"/>
      <c r="I203" s="252"/>
      <c r="J203" s="252"/>
      <c r="K203" s="252"/>
      <c r="L203" s="252"/>
      <c r="M203" s="252"/>
      <c r="N203" s="252"/>
      <c r="O203" s="252"/>
      <c r="P203" s="252"/>
      <c r="Q203" s="252"/>
      <c r="R203" s="252"/>
    </row>
    <row r="204" spans="1:18" x14ac:dyDescent="0.2">
      <c r="A204" s="252"/>
      <c r="B204" s="252"/>
      <c r="C204" s="252"/>
      <c r="D204" s="252"/>
      <c r="E204" s="252"/>
      <c r="F204" s="252"/>
      <c r="G204" s="252"/>
      <c r="H204" s="252"/>
      <c r="I204" s="252"/>
      <c r="J204" s="252"/>
      <c r="K204" s="252"/>
      <c r="L204" s="252"/>
      <c r="M204" s="252"/>
      <c r="N204" s="252"/>
      <c r="O204" s="252"/>
      <c r="P204" s="252"/>
      <c r="Q204" s="252"/>
      <c r="R204" s="252"/>
    </row>
    <row r="205" spans="1:18" x14ac:dyDescent="0.2">
      <c r="A205" s="252"/>
      <c r="B205" s="252"/>
      <c r="C205" s="252"/>
      <c r="D205" s="252"/>
      <c r="E205" s="252"/>
      <c r="F205" s="252"/>
      <c r="G205" s="252"/>
      <c r="H205" s="252"/>
      <c r="I205" s="252"/>
      <c r="J205" s="252"/>
      <c r="K205" s="252"/>
      <c r="L205" s="252"/>
      <c r="M205" s="252"/>
      <c r="N205" s="252"/>
      <c r="O205" s="252"/>
      <c r="P205" s="252"/>
      <c r="Q205" s="252"/>
      <c r="R205" s="252"/>
    </row>
    <row r="206" spans="1:18" x14ac:dyDescent="0.2">
      <c r="A206" s="252"/>
      <c r="B206" s="252"/>
      <c r="C206" s="252"/>
      <c r="D206" s="252"/>
      <c r="E206" s="252"/>
      <c r="F206" s="252"/>
      <c r="G206" s="252"/>
      <c r="H206" s="252"/>
      <c r="I206" s="252"/>
      <c r="J206" s="252"/>
      <c r="K206" s="252"/>
      <c r="L206" s="252"/>
      <c r="M206" s="252"/>
      <c r="N206" s="252"/>
      <c r="O206" s="252"/>
      <c r="P206" s="252"/>
      <c r="Q206" s="252"/>
      <c r="R206" s="252"/>
    </row>
    <row r="207" spans="1:18" x14ac:dyDescent="0.2">
      <c r="A207" s="252"/>
      <c r="B207" s="252"/>
      <c r="C207" s="252"/>
      <c r="D207" s="252"/>
      <c r="E207" s="252"/>
      <c r="F207" s="252"/>
      <c r="G207" s="252"/>
      <c r="H207" s="252"/>
      <c r="I207" s="252"/>
      <c r="J207" s="252"/>
      <c r="K207" s="252"/>
      <c r="L207" s="252"/>
      <c r="M207" s="252"/>
      <c r="N207" s="252"/>
      <c r="O207" s="252"/>
      <c r="P207" s="252"/>
      <c r="Q207" s="252"/>
      <c r="R207" s="252"/>
    </row>
    <row r="208" spans="1:18" x14ac:dyDescent="0.2">
      <c r="A208" s="252"/>
      <c r="B208" s="252"/>
      <c r="C208" s="252"/>
      <c r="D208" s="252"/>
      <c r="E208" s="252"/>
      <c r="F208" s="252"/>
      <c r="G208" s="252"/>
      <c r="H208" s="252"/>
      <c r="I208" s="252"/>
      <c r="J208" s="252"/>
      <c r="K208" s="252"/>
      <c r="L208" s="252"/>
      <c r="M208" s="252"/>
      <c r="N208" s="252"/>
      <c r="O208" s="252"/>
      <c r="P208" s="252"/>
      <c r="Q208" s="252"/>
      <c r="R208" s="252"/>
    </row>
    <row r="209" spans="1:18" x14ac:dyDescent="0.2">
      <c r="A209" s="252"/>
      <c r="B209" s="252"/>
      <c r="C209" s="252"/>
      <c r="D209" s="252"/>
      <c r="E209" s="252"/>
      <c r="F209" s="252"/>
      <c r="G209" s="252"/>
      <c r="H209" s="252"/>
      <c r="I209" s="252"/>
      <c r="J209" s="252"/>
      <c r="K209" s="252"/>
      <c r="L209" s="252"/>
      <c r="M209" s="252"/>
      <c r="N209" s="252"/>
      <c r="O209" s="252"/>
      <c r="P209" s="252"/>
      <c r="Q209" s="252"/>
      <c r="R209" s="252"/>
    </row>
    <row r="210" spans="1:18" x14ac:dyDescent="0.2">
      <c r="A210" s="252"/>
      <c r="B210" s="252"/>
      <c r="C210" s="252"/>
      <c r="D210" s="252"/>
      <c r="E210" s="252"/>
      <c r="F210" s="252"/>
      <c r="G210" s="252"/>
      <c r="H210" s="252"/>
      <c r="I210" s="252"/>
      <c r="J210" s="252"/>
      <c r="K210" s="252"/>
      <c r="L210" s="252"/>
      <c r="M210" s="252"/>
      <c r="N210" s="252"/>
      <c r="O210" s="252"/>
      <c r="P210" s="252"/>
      <c r="Q210" s="252"/>
      <c r="R210" s="252"/>
    </row>
    <row r="211" spans="1:18" x14ac:dyDescent="0.2">
      <c r="A211" s="252"/>
      <c r="B211" s="252"/>
      <c r="C211" s="252"/>
      <c r="D211" s="252"/>
      <c r="E211" s="252"/>
      <c r="F211" s="252"/>
      <c r="G211" s="252"/>
      <c r="H211" s="252"/>
      <c r="I211" s="252"/>
      <c r="J211" s="252"/>
      <c r="K211" s="252"/>
      <c r="L211" s="252"/>
      <c r="M211" s="252"/>
      <c r="N211" s="252"/>
      <c r="O211" s="252"/>
      <c r="P211" s="252"/>
      <c r="Q211" s="252"/>
      <c r="R211" s="252"/>
    </row>
    <row r="212" spans="1:18" x14ac:dyDescent="0.2">
      <c r="A212" s="252"/>
      <c r="B212" s="252"/>
      <c r="C212" s="252"/>
      <c r="D212" s="252"/>
      <c r="E212" s="252"/>
      <c r="F212" s="252"/>
      <c r="G212" s="252"/>
      <c r="H212" s="252"/>
      <c r="I212" s="252"/>
      <c r="J212" s="252"/>
      <c r="K212" s="252"/>
      <c r="L212" s="252"/>
      <c r="M212" s="252"/>
      <c r="N212" s="252"/>
      <c r="O212" s="252"/>
      <c r="P212" s="252"/>
      <c r="Q212" s="252"/>
      <c r="R212" s="252"/>
    </row>
    <row r="213" spans="1:18" x14ac:dyDescent="0.2">
      <c r="A213" s="252"/>
      <c r="B213" s="252"/>
      <c r="C213" s="252"/>
      <c r="D213" s="252"/>
      <c r="E213" s="252"/>
      <c r="F213" s="252"/>
      <c r="G213" s="252"/>
      <c r="H213" s="252"/>
      <c r="I213" s="252"/>
      <c r="J213" s="252"/>
      <c r="K213" s="252"/>
      <c r="L213" s="252"/>
      <c r="M213" s="252"/>
      <c r="N213" s="252"/>
      <c r="O213" s="252"/>
      <c r="P213" s="252"/>
      <c r="Q213" s="252"/>
      <c r="R213" s="252"/>
    </row>
    <row r="214" spans="1:18" x14ac:dyDescent="0.2">
      <c r="A214" s="252"/>
      <c r="B214" s="252"/>
      <c r="C214" s="252"/>
      <c r="D214" s="252"/>
      <c r="E214" s="252"/>
      <c r="F214" s="252"/>
      <c r="G214" s="252"/>
      <c r="H214" s="252"/>
      <c r="I214" s="252"/>
      <c r="J214" s="252"/>
      <c r="K214" s="252"/>
      <c r="L214" s="252"/>
      <c r="M214" s="252"/>
      <c r="N214" s="252"/>
      <c r="O214" s="252"/>
      <c r="P214" s="252"/>
      <c r="Q214" s="252"/>
      <c r="R214" s="252"/>
    </row>
    <row r="215" spans="1:18" x14ac:dyDescent="0.2">
      <c r="A215" s="252"/>
      <c r="B215" s="252"/>
      <c r="C215" s="252"/>
      <c r="D215" s="252"/>
      <c r="E215" s="252"/>
      <c r="F215" s="252"/>
      <c r="G215" s="252"/>
      <c r="H215" s="252"/>
      <c r="I215" s="252"/>
      <c r="J215" s="252"/>
      <c r="K215" s="252"/>
      <c r="L215" s="252"/>
      <c r="M215" s="252"/>
      <c r="N215" s="252"/>
      <c r="O215" s="252"/>
      <c r="P215" s="252"/>
      <c r="Q215" s="252"/>
      <c r="R215" s="252"/>
    </row>
    <row r="216" spans="1:18" x14ac:dyDescent="0.2">
      <c r="A216" s="252"/>
      <c r="B216" s="252"/>
      <c r="C216" s="252"/>
      <c r="D216" s="252"/>
      <c r="E216" s="252"/>
      <c r="F216" s="252"/>
      <c r="G216" s="252"/>
      <c r="H216" s="252"/>
      <c r="I216" s="252"/>
      <c r="J216" s="252"/>
      <c r="K216" s="252"/>
      <c r="L216" s="252"/>
      <c r="M216" s="252"/>
      <c r="N216" s="252"/>
      <c r="O216" s="252"/>
      <c r="P216" s="252"/>
      <c r="Q216" s="252"/>
      <c r="R216" s="252"/>
    </row>
    <row r="217" spans="1:18" x14ac:dyDescent="0.2">
      <c r="A217" s="252"/>
      <c r="B217" s="252"/>
      <c r="C217" s="252"/>
      <c r="D217" s="252"/>
      <c r="E217" s="252"/>
      <c r="F217" s="252"/>
      <c r="G217" s="252"/>
      <c r="H217" s="252"/>
      <c r="I217" s="252"/>
      <c r="J217" s="252"/>
      <c r="K217" s="252"/>
      <c r="L217" s="252"/>
      <c r="M217" s="252"/>
      <c r="N217" s="252"/>
      <c r="O217" s="252"/>
      <c r="P217" s="252"/>
      <c r="Q217" s="252"/>
      <c r="R217" s="252"/>
    </row>
    <row r="218" spans="1:18" x14ac:dyDescent="0.2">
      <c r="A218" s="252"/>
      <c r="B218" s="252"/>
      <c r="C218" s="252"/>
      <c r="D218" s="252"/>
      <c r="E218" s="252"/>
      <c r="F218" s="252"/>
      <c r="G218" s="252"/>
      <c r="H218" s="252"/>
      <c r="I218" s="252"/>
      <c r="J218" s="252"/>
      <c r="K218" s="252"/>
      <c r="L218" s="252"/>
      <c r="M218" s="252"/>
      <c r="N218" s="252"/>
      <c r="O218" s="252"/>
      <c r="P218" s="252"/>
      <c r="Q218" s="252"/>
      <c r="R218" s="252"/>
    </row>
    <row r="219" spans="1:18" x14ac:dyDescent="0.2">
      <c r="A219" s="252"/>
      <c r="B219" s="252"/>
      <c r="C219" s="252"/>
      <c r="D219" s="252"/>
      <c r="E219" s="252"/>
      <c r="F219" s="252"/>
      <c r="G219" s="252"/>
      <c r="H219" s="252"/>
      <c r="I219" s="252"/>
      <c r="J219" s="252"/>
      <c r="K219" s="252"/>
      <c r="L219" s="252"/>
      <c r="M219" s="252"/>
      <c r="N219" s="252"/>
      <c r="O219" s="252"/>
      <c r="P219" s="252"/>
      <c r="Q219" s="252"/>
      <c r="R219" s="252"/>
    </row>
    <row r="220" spans="1:18" x14ac:dyDescent="0.2">
      <c r="A220" s="252"/>
      <c r="B220" s="252"/>
      <c r="C220" s="252"/>
      <c r="D220" s="252"/>
      <c r="E220" s="252"/>
      <c r="F220" s="252"/>
      <c r="G220" s="252"/>
      <c r="H220" s="252"/>
      <c r="I220" s="252"/>
      <c r="J220" s="252"/>
      <c r="K220" s="252"/>
      <c r="L220" s="252"/>
      <c r="M220" s="252"/>
      <c r="N220" s="252"/>
      <c r="O220" s="252"/>
      <c r="P220" s="252"/>
      <c r="Q220" s="252"/>
      <c r="R220" s="252"/>
    </row>
    <row r="221" spans="1:18" x14ac:dyDescent="0.2">
      <c r="A221" s="252"/>
      <c r="B221" s="252"/>
      <c r="C221" s="252"/>
      <c r="D221" s="252"/>
      <c r="E221" s="252"/>
      <c r="F221" s="252"/>
      <c r="G221" s="252"/>
      <c r="H221" s="252"/>
      <c r="I221" s="252"/>
      <c r="J221" s="252"/>
      <c r="K221" s="252"/>
      <c r="L221" s="252"/>
      <c r="M221" s="252"/>
      <c r="N221" s="252"/>
      <c r="O221" s="252"/>
      <c r="P221" s="252"/>
      <c r="Q221" s="252"/>
      <c r="R221" s="252"/>
    </row>
    <row r="222" spans="1:18" x14ac:dyDescent="0.2">
      <c r="A222" s="252"/>
      <c r="B222" s="252"/>
      <c r="C222" s="252"/>
      <c r="D222" s="252"/>
      <c r="E222" s="252"/>
      <c r="F222" s="252"/>
      <c r="G222" s="252"/>
      <c r="H222" s="252"/>
      <c r="I222" s="252"/>
      <c r="J222" s="252"/>
      <c r="K222" s="252"/>
      <c r="L222" s="252"/>
      <c r="M222" s="252"/>
      <c r="N222" s="252"/>
      <c r="O222" s="252"/>
      <c r="P222" s="252"/>
      <c r="Q222" s="252"/>
      <c r="R222" s="252"/>
    </row>
    <row r="223" spans="1:18" x14ac:dyDescent="0.2">
      <c r="A223" s="252"/>
      <c r="B223" s="252"/>
      <c r="C223" s="252"/>
      <c r="D223" s="252"/>
      <c r="E223" s="252"/>
      <c r="F223" s="252"/>
      <c r="G223" s="252"/>
      <c r="H223" s="252"/>
      <c r="I223" s="252"/>
      <c r="J223" s="252"/>
      <c r="K223" s="252"/>
      <c r="L223" s="252"/>
      <c r="M223" s="252"/>
      <c r="N223" s="252"/>
      <c r="O223" s="252"/>
      <c r="P223" s="252"/>
      <c r="Q223" s="252"/>
      <c r="R223" s="252"/>
    </row>
    <row r="224" spans="1:18" x14ac:dyDescent="0.2">
      <c r="A224" s="252"/>
      <c r="B224" s="252"/>
      <c r="C224" s="252"/>
      <c r="D224" s="252"/>
      <c r="E224" s="252"/>
      <c r="F224" s="252"/>
      <c r="G224" s="252"/>
      <c r="H224" s="252"/>
      <c r="I224" s="252"/>
      <c r="J224" s="252"/>
      <c r="K224" s="252"/>
      <c r="L224" s="252"/>
      <c r="M224" s="252"/>
      <c r="N224" s="252"/>
      <c r="O224" s="252"/>
      <c r="P224" s="252"/>
      <c r="Q224" s="252"/>
      <c r="R224" s="252"/>
    </row>
    <row r="225" spans="1:18" x14ac:dyDescent="0.2">
      <c r="A225" s="252"/>
      <c r="B225" s="252"/>
      <c r="C225" s="252"/>
      <c r="D225" s="252"/>
      <c r="E225" s="252"/>
      <c r="F225" s="252"/>
      <c r="G225" s="252"/>
      <c r="H225" s="252"/>
      <c r="I225" s="252"/>
      <c r="J225" s="252"/>
      <c r="K225" s="252"/>
      <c r="L225" s="252"/>
      <c r="M225" s="252"/>
      <c r="N225" s="252"/>
      <c r="O225" s="252"/>
      <c r="P225" s="252"/>
      <c r="Q225" s="252"/>
      <c r="R225" s="252"/>
    </row>
    <row r="226" spans="1:18" x14ac:dyDescent="0.2">
      <c r="A226" s="252"/>
      <c r="B226" s="252"/>
      <c r="C226" s="252"/>
      <c r="D226" s="252"/>
      <c r="E226" s="252"/>
      <c r="F226" s="252"/>
      <c r="G226" s="252"/>
      <c r="H226" s="252"/>
      <c r="I226" s="252"/>
      <c r="J226" s="252"/>
      <c r="K226" s="252"/>
      <c r="L226" s="252"/>
      <c r="M226" s="252"/>
      <c r="N226" s="252"/>
      <c r="O226" s="252"/>
      <c r="P226" s="252"/>
      <c r="Q226" s="252"/>
      <c r="R226" s="252"/>
    </row>
    <row r="227" spans="1:18" x14ac:dyDescent="0.2">
      <c r="A227" s="252"/>
      <c r="B227" s="252"/>
      <c r="C227" s="252"/>
      <c r="D227" s="252"/>
      <c r="E227" s="252"/>
      <c r="F227" s="252"/>
      <c r="G227" s="252"/>
      <c r="H227" s="252"/>
      <c r="I227" s="252"/>
      <c r="J227" s="252"/>
      <c r="K227" s="252"/>
      <c r="L227" s="252"/>
      <c r="M227" s="252"/>
      <c r="N227" s="252"/>
      <c r="O227" s="252"/>
      <c r="P227" s="252"/>
      <c r="Q227" s="252"/>
      <c r="R227" s="252"/>
    </row>
    <row r="228" spans="1:18" x14ac:dyDescent="0.2">
      <c r="A228" s="252"/>
      <c r="B228" s="252"/>
      <c r="C228" s="252"/>
      <c r="D228" s="252"/>
      <c r="E228" s="252"/>
      <c r="F228" s="252"/>
      <c r="G228" s="252"/>
      <c r="H228" s="252"/>
      <c r="I228" s="252"/>
      <c r="J228" s="252"/>
      <c r="K228" s="252"/>
      <c r="L228" s="252"/>
      <c r="M228" s="252"/>
      <c r="N228" s="252"/>
      <c r="O228" s="252"/>
      <c r="P228" s="252"/>
      <c r="Q228" s="252"/>
      <c r="R228" s="252"/>
    </row>
    <row r="229" spans="1:18" x14ac:dyDescent="0.2">
      <c r="A229" s="252"/>
      <c r="B229" s="252"/>
      <c r="C229" s="252"/>
      <c r="D229" s="252"/>
      <c r="E229" s="252"/>
      <c r="F229" s="252"/>
      <c r="G229" s="252"/>
      <c r="H229" s="252"/>
      <c r="I229" s="252"/>
      <c r="J229" s="252"/>
      <c r="K229" s="252"/>
      <c r="L229" s="252"/>
      <c r="M229" s="252"/>
      <c r="N229" s="252"/>
      <c r="O229" s="252"/>
      <c r="P229" s="252"/>
      <c r="Q229" s="252"/>
      <c r="R229" s="252"/>
    </row>
    <row r="230" spans="1:18" x14ac:dyDescent="0.2">
      <c r="A230" s="252"/>
      <c r="B230" s="252"/>
      <c r="C230" s="252"/>
      <c r="D230" s="252"/>
      <c r="E230" s="252"/>
      <c r="F230" s="252"/>
      <c r="G230" s="252"/>
      <c r="H230" s="252"/>
      <c r="I230" s="252"/>
      <c r="J230" s="252"/>
      <c r="K230" s="252"/>
      <c r="L230" s="252"/>
      <c r="M230" s="252"/>
      <c r="N230" s="252"/>
      <c r="O230" s="252"/>
      <c r="P230" s="252"/>
      <c r="Q230" s="252"/>
      <c r="R230" s="252"/>
    </row>
    <row r="231" spans="1:18" x14ac:dyDescent="0.2">
      <c r="A231" s="252"/>
      <c r="B231" s="252"/>
      <c r="C231" s="252"/>
      <c r="D231" s="252"/>
      <c r="E231" s="252"/>
      <c r="F231" s="252"/>
      <c r="G231" s="252"/>
      <c r="H231" s="252"/>
      <c r="I231" s="252"/>
      <c r="J231" s="252"/>
      <c r="K231" s="252"/>
      <c r="L231" s="252"/>
      <c r="M231" s="252"/>
      <c r="N231" s="252"/>
      <c r="O231" s="252"/>
      <c r="P231" s="252"/>
      <c r="Q231" s="252"/>
      <c r="R231" s="252"/>
    </row>
    <row r="232" spans="1:18" x14ac:dyDescent="0.2">
      <c r="A232" s="252"/>
      <c r="B232" s="252"/>
      <c r="C232" s="252"/>
      <c r="D232" s="252"/>
      <c r="E232" s="252"/>
      <c r="F232" s="252"/>
      <c r="G232" s="252"/>
      <c r="H232" s="252"/>
      <c r="I232" s="252"/>
      <c r="J232" s="252"/>
      <c r="K232" s="252"/>
      <c r="L232" s="252"/>
      <c r="M232" s="252"/>
      <c r="N232" s="252"/>
      <c r="O232" s="252"/>
      <c r="P232" s="252"/>
      <c r="Q232" s="252"/>
      <c r="R232" s="252"/>
    </row>
    <row r="233" spans="1:18" x14ac:dyDescent="0.2">
      <c r="A233" s="252"/>
      <c r="B233" s="252"/>
      <c r="C233" s="252"/>
      <c r="D233" s="252"/>
      <c r="E233" s="252"/>
      <c r="F233" s="252"/>
      <c r="G233" s="252"/>
      <c r="H233" s="252"/>
      <c r="I233" s="252"/>
      <c r="J233" s="252"/>
      <c r="K233" s="252"/>
      <c r="L233" s="252"/>
      <c r="M233" s="252"/>
      <c r="N233" s="252"/>
      <c r="O233" s="252"/>
      <c r="P233" s="252"/>
      <c r="Q233" s="252"/>
      <c r="R233" s="252"/>
    </row>
    <row r="234" spans="1:18" x14ac:dyDescent="0.2">
      <c r="A234" s="252"/>
      <c r="B234" s="252"/>
      <c r="C234" s="252"/>
      <c r="D234" s="252"/>
      <c r="E234" s="252"/>
      <c r="F234" s="252"/>
      <c r="G234" s="252"/>
      <c r="H234" s="252"/>
      <c r="I234" s="252"/>
      <c r="J234" s="252"/>
      <c r="K234" s="252"/>
      <c r="L234" s="252"/>
      <c r="M234" s="252"/>
      <c r="N234" s="252"/>
      <c r="O234" s="252"/>
      <c r="P234" s="252"/>
      <c r="Q234" s="252"/>
      <c r="R234" s="252"/>
    </row>
    <row r="235" spans="1:18" x14ac:dyDescent="0.2">
      <c r="A235" s="252"/>
      <c r="B235" s="252"/>
      <c r="C235" s="252"/>
      <c r="D235" s="252"/>
      <c r="E235" s="252"/>
      <c r="F235" s="252"/>
      <c r="G235" s="252"/>
      <c r="H235" s="252"/>
      <c r="I235" s="252"/>
      <c r="J235" s="252"/>
      <c r="K235" s="252"/>
      <c r="L235" s="252"/>
      <c r="M235" s="252"/>
      <c r="N235" s="252"/>
      <c r="O235" s="252"/>
      <c r="P235" s="252"/>
      <c r="Q235" s="252"/>
      <c r="R235" s="252"/>
    </row>
    <row r="236" spans="1:18" x14ac:dyDescent="0.2">
      <c r="A236" s="252"/>
      <c r="B236" s="252"/>
      <c r="C236" s="252"/>
      <c r="D236" s="252"/>
      <c r="E236" s="252"/>
      <c r="F236" s="252"/>
      <c r="G236" s="252"/>
      <c r="H236" s="252"/>
      <c r="I236" s="252"/>
      <c r="J236" s="252"/>
      <c r="K236" s="252"/>
      <c r="L236" s="252"/>
      <c r="M236" s="252"/>
      <c r="N236" s="252"/>
      <c r="O236" s="252"/>
      <c r="P236" s="252"/>
      <c r="Q236" s="252"/>
      <c r="R236" s="252"/>
    </row>
    <row r="237" spans="1:18" x14ac:dyDescent="0.2">
      <c r="A237" s="252"/>
      <c r="B237" s="252"/>
      <c r="C237" s="252"/>
      <c r="D237" s="252"/>
      <c r="E237" s="252"/>
      <c r="F237" s="252"/>
      <c r="G237" s="252"/>
      <c r="H237" s="252"/>
      <c r="I237" s="252"/>
      <c r="J237" s="252"/>
      <c r="K237" s="252"/>
      <c r="L237" s="252"/>
      <c r="M237" s="252"/>
      <c r="N237" s="252"/>
      <c r="O237" s="252"/>
      <c r="P237" s="252"/>
      <c r="Q237" s="252"/>
      <c r="R237" s="252"/>
    </row>
    <row r="238" spans="1:18" x14ac:dyDescent="0.2">
      <c r="A238" s="252"/>
      <c r="B238" s="252"/>
      <c r="C238" s="252"/>
      <c r="D238" s="252"/>
      <c r="E238" s="252"/>
      <c r="F238" s="252"/>
      <c r="G238" s="252"/>
      <c r="H238" s="252"/>
      <c r="I238" s="252"/>
      <c r="J238" s="252"/>
      <c r="K238" s="252"/>
      <c r="L238" s="252"/>
      <c r="M238" s="252"/>
      <c r="N238" s="252"/>
      <c r="O238" s="252"/>
      <c r="P238" s="252"/>
      <c r="Q238" s="252"/>
      <c r="R238" s="252"/>
    </row>
    <row r="239" spans="1:18" x14ac:dyDescent="0.2">
      <c r="A239" s="252"/>
      <c r="B239" s="252"/>
      <c r="C239" s="252"/>
      <c r="D239" s="252"/>
      <c r="E239" s="252"/>
      <c r="F239" s="252"/>
      <c r="G239" s="252"/>
      <c r="H239" s="252"/>
      <c r="I239" s="252"/>
      <c r="J239" s="252"/>
      <c r="K239" s="252"/>
      <c r="L239" s="252"/>
      <c r="M239" s="252"/>
      <c r="N239" s="252"/>
      <c r="O239" s="252"/>
      <c r="P239" s="252"/>
      <c r="Q239" s="252"/>
      <c r="R239" s="252"/>
    </row>
    <row r="240" spans="1:18" x14ac:dyDescent="0.2">
      <c r="A240" s="252"/>
      <c r="B240" s="252"/>
      <c r="C240" s="252"/>
      <c r="D240" s="252"/>
      <c r="E240" s="252"/>
      <c r="F240" s="252"/>
      <c r="G240" s="252"/>
      <c r="H240" s="252"/>
      <c r="I240" s="252"/>
      <c r="J240" s="252"/>
      <c r="K240" s="252"/>
      <c r="L240" s="252"/>
      <c r="M240" s="252"/>
      <c r="N240" s="252"/>
      <c r="O240" s="252"/>
      <c r="P240" s="252"/>
      <c r="Q240" s="252"/>
      <c r="R240" s="252"/>
    </row>
    <row r="241" spans="1:18" x14ac:dyDescent="0.2">
      <c r="A241" s="252"/>
      <c r="B241" s="252"/>
      <c r="C241" s="252"/>
      <c r="D241" s="252"/>
      <c r="E241" s="252"/>
      <c r="F241" s="252"/>
      <c r="G241" s="252"/>
      <c r="H241" s="252"/>
      <c r="I241" s="252"/>
      <c r="J241" s="252"/>
      <c r="K241" s="252"/>
      <c r="L241" s="252"/>
      <c r="M241" s="252"/>
      <c r="N241" s="252"/>
      <c r="O241" s="252"/>
      <c r="P241" s="252"/>
      <c r="Q241" s="252"/>
      <c r="R241" s="252"/>
    </row>
    <row r="242" spans="1:18" x14ac:dyDescent="0.2">
      <c r="A242" s="252"/>
      <c r="B242" s="252"/>
      <c r="C242" s="252"/>
      <c r="D242" s="252"/>
      <c r="E242" s="252"/>
      <c r="F242" s="252"/>
      <c r="G242" s="252"/>
      <c r="H242" s="252"/>
      <c r="I242" s="252"/>
      <c r="J242" s="252"/>
      <c r="K242" s="252"/>
      <c r="L242" s="252"/>
      <c r="M242" s="252"/>
      <c r="N242" s="252"/>
      <c r="O242" s="252"/>
      <c r="P242" s="252"/>
      <c r="Q242" s="252"/>
      <c r="R242" s="252"/>
    </row>
    <row r="243" spans="1:18" x14ac:dyDescent="0.2">
      <c r="A243" s="252"/>
      <c r="B243" s="252"/>
      <c r="C243" s="252"/>
      <c r="D243" s="252"/>
      <c r="E243" s="252"/>
      <c r="F243" s="252"/>
      <c r="G243" s="252"/>
      <c r="H243" s="252"/>
      <c r="I243" s="252"/>
      <c r="J243" s="252"/>
      <c r="K243" s="252"/>
      <c r="L243" s="252"/>
      <c r="M243" s="252"/>
      <c r="N243" s="252"/>
      <c r="O243" s="252"/>
      <c r="P243" s="252"/>
      <c r="Q243" s="252"/>
      <c r="R243" s="252"/>
    </row>
    <row r="244" spans="1:18" x14ac:dyDescent="0.2">
      <c r="A244" s="252"/>
      <c r="B244" s="252"/>
      <c r="C244" s="252"/>
      <c r="D244" s="252"/>
      <c r="E244" s="252"/>
      <c r="F244" s="252"/>
      <c r="G244" s="252"/>
      <c r="H244" s="252"/>
      <c r="I244" s="252"/>
      <c r="J244" s="252"/>
      <c r="K244" s="252"/>
      <c r="L244" s="252"/>
      <c r="M244" s="252"/>
      <c r="N244" s="252"/>
      <c r="O244" s="252"/>
      <c r="P244" s="252"/>
      <c r="Q244" s="252"/>
      <c r="R244" s="252"/>
    </row>
    <row r="245" spans="1:18" x14ac:dyDescent="0.2">
      <c r="A245" s="252"/>
      <c r="B245" s="252"/>
      <c r="C245" s="252"/>
      <c r="D245" s="252"/>
      <c r="E245" s="252"/>
      <c r="F245" s="252"/>
      <c r="G245" s="252"/>
      <c r="H245" s="252"/>
      <c r="I245" s="252"/>
      <c r="J245" s="252"/>
      <c r="K245" s="252"/>
      <c r="L245" s="252"/>
      <c r="M245" s="252"/>
      <c r="N245" s="252"/>
      <c r="O245" s="252"/>
      <c r="P245" s="252"/>
      <c r="Q245" s="252"/>
      <c r="R245" s="252"/>
    </row>
    <row r="246" spans="1:18" x14ac:dyDescent="0.2">
      <c r="A246" s="252"/>
      <c r="B246" s="252"/>
      <c r="C246" s="252"/>
      <c r="D246" s="252"/>
      <c r="E246" s="252"/>
      <c r="F246" s="252"/>
      <c r="G246" s="252"/>
      <c r="H246" s="252"/>
      <c r="I246" s="252"/>
      <c r="J246" s="252"/>
      <c r="K246" s="252"/>
      <c r="L246" s="252"/>
      <c r="M246" s="252"/>
      <c r="N246" s="252"/>
      <c r="O246" s="252"/>
      <c r="P246" s="252"/>
      <c r="Q246" s="252"/>
      <c r="R246" s="252"/>
    </row>
    <row r="247" spans="1:18" x14ac:dyDescent="0.2">
      <c r="A247" s="252"/>
      <c r="B247" s="252"/>
      <c r="C247" s="252"/>
      <c r="D247" s="252"/>
      <c r="E247" s="252"/>
      <c r="F247" s="252"/>
      <c r="G247" s="252"/>
      <c r="H247" s="252"/>
      <c r="I247" s="252"/>
      <c r="J247" s="252"/>
      <c r="K247" s="252"/>
      <c r="L247" s="252"/>
      <c r="M247" s="252"/>
      <c r="N247" s="252"/>
      <c r="O247" s="252"/>
      <c r="P247" s="252"/>
      <c r="Q247" s="252"/>
      <c r="R247" s="252"/>
    </row>
    <row r="248" spans="1:18" x14ac:dyDescent="0.2">
      <c r="A248" s="252"/>
      <c r="B248" s="252"/>
      <c r="C248" s="252"/>
      <c r="D248" s="252"/>
      <c r="E248" s="252"/>
      <c r="F248" s="252"/>
      <c r="G248" s="252"/>
      <c r="H248" s="252"/>
      <c r="I248" s="252"/>
      <c r="J248" s="252"/>
      <c r="K248" s="252"/>
      <c r="L248" s="252"/>
      <c r="M248" s="252"/>
      <c r="N248" s="252"/>
      <c r="O248" s="252"/>
      <c r="P248" s="252"/>
      <c r="Q248" s="252"/>
      <c r="R248" s="252"/>
    </row>
    <row r="249" spans="1:18" x14ac:dyDescent="0.2">
      <c r="A249" s="252"/>
      <c r="B249" s="252"/>
      <c r="C249" s="252"/>
      <c r="D249" s="252"/>
      <c r="E249" s="252"/>
      <c r="F249" s="252"/>
      <c r="G249" s="252"/>
      <c r="H249" s="252"/>
      <c r="I249" s="252"/>
      <c r="J249" s="252"/>
      <c r="K249" s="252"/>
      <c r="L249" s="252"/>
      <c r="M249" s="252"/>
      <c r="N249" s="252"/>
      <c r="O249" s="252"/>
      <c r="P249" s="252"/>
      <c r="Q249" s="252"/>
      <c r="R249" s="252"/>
    </row>
    <row r="250" spans="1:18" x14ac:dyDescent="0.2">
      <c r="A250" s="252"/>
      <c r="B250" s="252"/>
      <c r="C250" s="252"/>
      <c r="D250" s="252"/>
      <c r="E250" s="252"/>
      <c r="F250" s="252"/>
      <c r="G250" s="252"/>
      <c r="H250" s="252"/>
      <c r="I250" s="252"/>
      <c r="J250" s="252"/>
      <c r="K250" s="252"/>
      <c r="L250" s="252"/>
      <c r="M250" s="252"/>
      <c r="N250" s="252"/>
      <c r="O250" s="252"/>
      <c r="P250" s="252"/>
      <c r="Q250" s="252"/>
      <c r="R250" s="252"/>
    </row>
    <row r="251" spans="1:18" x14ac:dyDescent="0.2">
      <c r="A251" s="252"/>
      <c r="B251" s="252"/>
      <c r="C251" s="252"/>
      <c r="D251" s="252"/>
      <c r="E251" s="252"/>
      <c r="F251" s="252"/>
      <c r="G251" s="252"/>
      <c r="H251" s="252"/>
      <c r="I251" s="252"/>
      <c r="J251" s="252"/>
      <c r="K251" s="252"/>
      <c r="L251" s="252"/>
      <c r="M251" s="252"/>
      <c r="N251" s="252"/>
      <c r="O251" s="252"/>
      <c r="P251" s="252"/>
      <c r="Q251" s="252"/>
      <c r="R251" s="252"/>
    </row>
    <row r="252" spans="1:18" x14ac:dyDescent="0.2">
      <c r="A252" s="252"/>
      <c r="B252" s="252"/>
      <c r="C252" s="252"/>
      <c r="D252" s="252"/>
      <c r="E252" s="252"/>
      <c r="F252" s="252"/>
      <c r="G252" s="252"/>
      <c r="H252" s="252"/>
      <c r="I252" s="252"/>
      <c r="J252" s="252"/>
      <c r="K252" s="252"/>
      <c r="L252" s="252"/>
      <c r="M252" s="252"/>
      <c r="N252" s="252"/>
      <c r="O252" s="252"/>
      <c r="P252" s="252"/>
      <c r="Q252" s="252"/>
      <c r="R252" s="252"/>
    </row>
    <row r="253" spans="1:18" x14ac:dyDescent="0.2">
      <c r="A253" s="252"/>
      <c r="B253" s="252"/>
      <c r="C253" s="252"/>
      <c r="D253" s="252"/>
      <c r="E253" s="252"/>
      <c r="F253" s="252"/>
      <c r="G253" s="252"/>
      <c r="H253" s="252"/>
      <c r="I253" s="252"/>
      <c r="J253" s="252"/>
      <c r="K253" s="252"/>
      <c r="L253" s="252"/>
      <c r="M253" s="252"/>
      <c r="N253" s="252"/>
      <c r="O253" s="252"/>
      <c r="P253" s="252"/>
      <c r="Q253" s="252"/>
      <c r="R253" s="252"/>
    </row>
    <row r="254" spans="1:18" x14ac:dyDescent="0.2">
      <c r="A254" s="252"/>
      <c r="B254" s="252"/>
      <c r="C254" s="252"/>
      <c r="D254" s="252"/>
      <c r="E254" s="252"/>
      <c r="F254" s="252"/>
      <c r="G254" s="252"/>
      <c r="H254" s="252"/>
      <c r="I254" s="252"/>
      <c r="J254" s="252"/>
      <c r="K254" s="252"/>
      <c r="L254" s="252"/>
      <c r="M254" s="252"/>
      <c r="N254" s="252"/>
      <c r="O254" s="252"/>
      <c r="P254" s="252"/>
      <c r="Q254" s="252"/>
      <c r="R254" s="252"/>
    </row>
    <row r="255" spans="1:18" x14ac:dyDescent="0.2">
      <c r="A255" s="252"/>
      <c r="B255" s="252"/>
      <c r="C255" s="252"/>
      <c r="D255" s="252"/>
      <c r="E255" s="252"/>
      <c r="F255" s="252"/>
      <c r="G255" s="252"/>
      <c r="H255" s="252"/>
      <c r="I255" s="252"/>
      <c r="J255" s="252"/>
      <c r="K255" s="252"/>
      <c r="L255" s="252"/>
      <c r="M255" s="252"/>
      <c r="N255" s="252"/>
      <c r="O255" s="252"/>
      <c r="P255" s="252"/>
      <c r="Q255" s="252"/>
      <c r="R255" s="252"/>
    </row>
    <row r="256" spans="1:18" x14ac:dyDescent="0.2">
      <c r="A256" s="252"/>
      <c r="B256" s="252"/>
      <c r="C256" s="252"/>
      <c r="D256" s="252"/>
      <c r="E256" s="252"/>
      <c r="F256" s="252"/>
      <c r="G256" s="252"/>
      <c r="H256" s="252"/>
      <c r="I256" s="252"/>
      <c r="J256" s="252"/>
      <c r="K256" s="252"/>
      <c r="L256" s="252"/>
      <c r="M256" s="252"/>
      <c r="N256" s="252"/>
      <c r="O256" s="252"/>
      <c r="P256" s="252"/>
      <c r="Q256" s="252"/>
      <c r="R256" s="252"/>
    </row>
    <row r="257" spans="1:18" x14ac:dyDescent="0.2">
      <c r="A257" s="252"/>
      <c r="B257" s="252"/>
      <c r="C257" s="252"/>
      <c r="D257" s="252"/>
      <c r="E257" s="252"/>
      <c r="F257" s="252"/>
      <c r="G257" s="252"/>
      <c r="H257" s="252"/>
      <c r="I257" s="252"/>
      <c r="J257" s="252"/>
      <c r="K257" s="252"/>
      <c r="L257" s="252"/>
      <c r="M257" s="252"/>
      <c r="N257" s="252"/>
      <c r="O257" s="252"/>
      <c r="P257" s="252"/>
      <c r="Q257" s="252"/>
      <c r="R257" s="252"/>
    </row>
    <row r="258" spans="1:18" x14ac:dyDescent="0.2">
      <c r="A258" s="252"/>
      <c r="B258" s="252"/>
      <c r="C258" s="252"/>
      <c r="D258" s="252"/>
      <c r="E258" s="252"/>
      <c r="F258" s="252"/>
      <c r="G258" s="252"/>
      <c r="H258" s="252"/>
      <c r="I258" s="252"/>
      <c r="J258" s="252"/>
      <c r="K258" s="252"/>
      <c r="L258" s="252"/>
      <c r="M258" s="252"/>
      <c r="N258" s="252"/>
      <c r="O258" s="252"/>
      <c r="P258" s="252"/>
      <c r="Q258" s="252"/>
      <c r="R258" s="252"/>
    </row>
    <row r="259" spans="1:18" x14ac:dyDescent="0.2">
      <c r="A259" s="252"/>
      <c r="B259" s="252"/>
      <c r="C259" s="252"/>
      <c r="D259" s="252"/>
      <c r="E259" s="252"/>
      <c r="F259" s="252"/>
      <c r="G259" s="252"/>
      <c r="H259" s="252"/>
      <c r="I259" s="252"/>
      <c r="J259" s="252"/>
      <c r="K259" s="252"/>
      <c r="L259" s="252"/>
      <c r="M259" s="252"/>
      <c r="N259" s="252"/>
      <c r="O259" s="252"/>
      <c r="P259" s="252"/>
      <c r="Q259" s="252"/>
      <c r="R259" s="252"/>
    </row>
    <row r="260" spans="1:18" x14ac:dyDescent="0.2">
      <c r="A260" s="252"/>
      <c r="B260" s="252"/>
      <c r="C260" s="252"/>
      <c r="D260" s="252"/>
      <c r="E260" s="252"/>
      <c r="F260" s="252"/>
      <c r="G260" s="252"/>
      <c r="H260" s="252"/>
      <c r="I260" s="252"/>
      <c r="J260" s="252"/>
      <c r="K260" s="252"/>
      <c r="L260" s="252"/>
      <c r="M260" s="252"/>
      <c r="N260" s="252"/>
      <c r="O260" s="252"/>
      <c r="P260" s="252"/>
      <c r="Q260" s="252"/>
      <c r="R260" s="252"/>
    </row>
    <row r="261" spans="1:18" x14ac:dyDescent="0.2">
      <c r="A261" s="252"/>
      <c r="B261" s="252"/>
      <c r="C261" s="252"/>
      <c r="D261" s="252"/>
      <c r="E261" s="252"/>
      <c r="F261" s="252"/>
      <c r="G261" s="252"/>
      <c r="H261" s="252"/>
      <c r="I261" s="252"/>
      <c r="J261" s="252"/>
      <c r="K261" s="252"/>
      <c r="L261" s="252"/>
      <c r="M261" s="252"/>
      <c r="N261" s="252"/>
      <c r="O261" s="252"/>
      <c r="P261" s="252"/>
      <c r="Q261" s="252"/>
      <c r="R261" s="252"/>
    </row>
    <row r="262" spans="1:18" x14ac:dyDescent="0.2">
      <c r="A262" s="252"/>
      <c r="B262" s="252"/>
      <c r="C262" s="252"/>
      <c r="D262" s="252"/>
      <c r="E262" s="252"/>
      <c r="F262" s="252"/>
      <c r="G262" s="252"/>
      <c r="H262" s="252"/>
      <c r="I262" s="252"/>
      <c r="J262" s="252"/>
      <c r="K262" s="252"/>
      <c r="L262" s="252"/>
      <c r="M262" s="252"/>
      <c r="N262" s="252"/>
      <c r="O262" s="252"/>
      <c r="P262" s="252"/>
      <c r="Q262" s="252"/>
      <c r="R262" s="252"/>
    </row>
    <row r="263" spans="1:18" x14ac:dyDescent="0.2">
      <c r="A263" s="252"/>
      <c r="B263" s="252"/>
      <c r="C263" s="252"/>
      <c r="D263" s="252"/>
      <c r="E263" s="252"/>
      <c r="F263" s="252"/>
      <c r="G263" s="252"/>
      <c r="H263" s="252"/>
      <c r="I263" s="252"/>
      <c r="J263" s="252"/>
      <c r="K263" s="252"/>
      <c r="L263" s="252"/>
      <c r="M263" s="252"/>
      <c r="N263" s="252"/>
      <c r="O263" s="252"/>
      <c r="P263" s="252"/>
      <c r="Q263" s="252"/>
      <c r="R263" s="252"/>
    </row>
    <row r="264" spans="1:18" x14ac:dyDescent="0.2">
      <c r="A264" s="252"/>
      <c r="B264" s="252"/>
      <c r="C264" s="252"/>
      <c r="D264" s="252"/>
      <c r="E264" s="252"/>
      <c r="F264" s="252"/>
      <c r="G264" s="252"/>
      <c r="H264" s="252"/>
      <c r="I264" s="252"/>
      <c r="J264" s="252"/>
      <c r="K264" s="252"/>
      <c r="L264" s="252"/>
      <c r="M264" s="252"/>
      <c r="N264" s="252"/>
      <c r="O264" s="252"/>
      <c r="P264" s="252"/>
      <c r="Q264" s="252"/>
      <c r="R264" s="252"/>
    </row>
    <row r="265" spans="1:18" x14ac:dyDescent="0.2">
      <c r="A265" s="252"/>
      <c r="B265" s="252"/>
      <c r="C265" s="252"/>
      <c r="D265" s="252"/>
      <c r="E265" s="252"/>
      <c r="F265" s="252"/>
      <c r="G265" s="252"/>
      <c r="H265" s="252"/>
      <c r="I265" s="252"/>
      <c r="J265" s="252"/>
      <c r="K265" s="252"/>
      <c r="L265" s="252"/>
      <c r="M265" s="252"/>
      <c r="N265" s="252"/>
      <c r="O265" s="252"/>
      <c r="P265" s="252"/>
      <c r="Q265" s="252"/>
      <c r="R265" s="252"/>
    </row>
    <row r="266" spans="1:18" x14ac:dyDescent="0.2">
      <c r="A266" s="252"/>
      <c r="B266" s="252"/>
      <c r="C266" s="252"/>
      <c r="D266" s="252"/>
      <c r="E266" s="252"/>
      <c r="F266" s="252"/>
      <c r="G266" s="252"/>
      <c r="H266" s="252"/>
      <c r="I266" s="252"/>
      <c r="J266" s="252"/>
      <c r="K266" s="252"/>
      <c r="L266" s="252"/>
      <c r="M266" s="252"/>
      <c r="N266" s="252"/>
      <c r="O266" s="252"/>
      <c r="P266" s="252"/>
      <c r="Q266" s="252"/>
      <c r="R266" s="252"/>
    </row>
    <row r="267" spans="1:18" x14ac:dyDescent="0.2">
      <c r="A267" s="252"/>
      <c r="B267" s="252"/>
      <c r="C267" s="252"/>
      <c r="D267" s="252"/>
      <c r="E267" s="252"/>
      <c r="F267" s="252"/>
      <c r="G267" s="252"/>
      <c r="H267" s="252"/>
      <c r="I267" s="252"/>
      <c r="J267" s="252"/>
      <c r="K267" s="252"/>
      <c r="L267" s="252"/>
      <c r="M267" s="252"/>
      <c r="N267" s="252"/>
      <c r="O267" s="252"/>
      <c r="P267" s="252"/>
      <c r="Q267" s="252"/>
      <c r="R267" s="252"/>
    </row>
    <row r="268" spans="1:18" x14ac:dyDescent="0.2">
      <c r="A268" s="252"/>
      <c r="B268" s="252"/>
      <c r="C268" s="252"/>
      <c r="D268" s="252"/>
      <c r="E268" s="252"/>
      <c r="F268" s="252"/>
      <c r="G268" s="252"/>
      <c r="H268" s="252"/>
      <c r="I268" s="252"/>
      <c r="J268" s="252"/>
      <c r="K268" s="252"/>
      <c r="L268" s="252"/>
      <c r="M268" s="252"/>
      <c r="N268" s="252"/>
      <c r="O268" s="252"/>
      <c r="P268" s="252"/>
      <c r="Q268" s="252"/>
      <c r="R268" s="252"/>
    </row>
    <row r="269" spans="1:18" x14ac:dyDescent="0.2">
      <c r="A269" s="252"/>
      <c r="B269" s="252"/>
      <c r="C269" s="252"/>
      <c r="D269" s="252"/>
      <c r="E269" s="252"/>
      <c r="F269" s="252"/>
      <c r="G269" s="252"/>
      <c r="H269" s="252"/>
      <c r="I269" s="252"/>
      <c r="J269" s="252"/>
      <c r="K269" s="252"/>
      <c r="L269" s="252"/>
      <c r="M269" s="252"/>
      <c r="N269" s="252"/>
      <c r="O269" s="252"/>
      <c r="P269" s="252"/>
      <c r="Q269" s="252"/>
      <c r="R269" s="252"/>
    </row>
    <row r="270" spans="1:18" x14ac:dyDescent="0.2">
      <c r="A270" s="252"/>
      <c r="B270" s="252"/>
      <c r="C270" s="252"/>
      <c r="D270" s="252"/>
      <c r="E270" s="252"/>
      <c r="F270" s="252"/>
      <c r="G270" s="252"/>
      <c r="H270" s="252"/>
      <c r="I270" s="252"/>
      <c r="J270" s="252"/>
      <c r="K270" s="252"/>
      <c r="L270" s="252"/>
      <c r="M270" s="252"/>
      <c r="N270" s="252"/>
      <c r="O270" s="252"/>
      <c r="P270" s="252"/>
      <c r="Q270" s="252"/>
      <c r="R270" s="252"/>
    </row>
    <row r="271" spans="1:18" x14ac:dyDescent="0.2">
      <c r="A271" s="252"/>
      <c r="B271" s="252"/>
      <c r="C271" s="252"/>
      <c r="D271" s="252"/>
      <c r="E271" s="252"/>
      <c r="F271" s="252"/>
      <c r="G271" s="252"/>
      <c r="H271" s="252"/>
      <c r="I271" s="252"/>
      <c r="J271" s="252"/>
      <c r="K271" s="252"/>
      <c r="L271" s="252"/>
      <c r="M271" s="252"/>
      <c r="N271" s="252"/>
      <c r="O271" s="252"/>
      <c r="P271" s="252"/>
      <c r="Q271" s="252"/>
      <c r="R271" s="252"/>
    </row>
    <row r="272" spans="1:18" x14ac:dyDescent="0.2">
      <c r="A272" s="252"/>
      <c r="B272" s="252"/>
      <c r="C272" s="252"/>
      <c r="D272" s="252"/>
      <c r="E272" s="252"/>
      <c r="F272" s="252"/>
      <c r="G272" s="252"/>
      <c r="H272" s="252"/>
      <c r="I272" s="252"/>
      <c r="J272" s="252"/>
      <c r="K272" s="252"/>
      <c r="L272" s="252"/>
      <c r="M272" s="252"/>
      <c r="N272" s="252"/>
      <c r="O272" s="252"/>
      <c r="P272" s="252"/>
      <c r="Q272" s="252"/>
      <c r="R272" s="252"/>
    </row>
    <row r="273" spans="1:18" x14ac:dyDescent="0.2">
      <c r="A273" s="252"/>
      <c r="B273" s="252"/>
      <c r="C273" s="252"/>
      <c r="D273" s="252"/>
      <c r="E273" s="252"/>
      <c r="F273" s="252"/>
      <c r="G273" s="252"/>
      <c r="H273" s="252"/>
      <c r="I273" s="252"/>
      <c r="J273" s="252"/>
      <c r="K273" s="252"/>
      <c r="L273" s="252"/>
      <c r="M273" s="252"/>
      <c r="N273" s="252"/>
      <c r="O273" s="252"/>
      <c r="P273" s="252"/>
      <c r="Q273" s="252"/>
      <c r="R273" s="252"/>
    </row>
    <row r="274" spans="1:18" x14ac:dyDescent="0.2">
      <c r="A274" s="252"/>
      <c r="B274" s="252"/>
      <c r="C274" s="252"/>
      <c r="D274" s="252"/>
      <c r="E274" s="252"/>
      <c r="F274" s="252"/>
      <c r="G274" s="252"/>
      <c r="H274" s="252"/>
      <c r="I274" s="252"/>
      <c r="J274" s="252"/>
      <c r="K274" s="252"/>
      <c r="L274" s="252"/>
      <c r="M274" s="252"/>
      <c r="N274" s="252"/>
      <c r="O274" s="252"/>
      <c r="P274" s="252"/>
      <c r="Q274" s="252"/>
      <c r="R274" s="252"/>
    </row>
    <row r="275" spans="1:18" x14ac:dyDescent="0.2">
      <c r="A275" s="252"/>
      <c r="B275" s="252"/>
      <c r="C275" s="252"/>
      <c r="D275" s="252"/>
      <c r="E275" s="252"/>
      <c r="F275" s="252"/>
      <c r="G275" s="252"/>
      <c r="H275" s="252"/>
      <c r="I275" s="252"/>
      <c r="J275" s="252"/>
      <c r="K275" s="252"/>
      <c r="L275" s="252"/>
      <c r="M275" s="252"/>
      <c r="N275" s="252"/>
      <c r="O275" s="252"/>
      <c r="P275" s="252"/>
      <c r="Q275" s="252"/>
      <c r="R275" s="252"/>
    </row>
    <row r="276" spans="1:18" x14ac:dyDescent="0.2">
      <c r="A276" s="252"/>
      <c r="B276" s="252"/>
      <c r="C276" s="252"/>
      <c r="D276" s="252"/>
      <c r="E276" s="252"/>
      <c r="F276" s="252"/>
      <c r="G276" s="252"/>
      <c r="H276" s="252"/>
      <c r="I276" s="252"/>
      <c r="J276" s="252"/>
      <c r="K276" s="252"/>
      <c r="L276" s="252"/>
      <c r="M276" s="252"/>
      <c r="N276" s="252"/>
      <c r="O276" s="252"/>
      <c r="P276" s="252"/>
      <c r="Q276" s="252"/>
      <c r="R276" s="252"/>
    </row>
    <row r="277" spans="1:18" x14ac:dyDescent="0.2">
      <c r="A277" s="252"/>
      <c r="B277" s="252"/>
      <c r="C277" s="252"/>
      <c r="D277" s="252"/>
      <c r="E277" s="252"/>
      <c r="F277" s="252"/>
      <c r="G277" s="252"/>
      <c r="H277" s="252"/>
      <c r="I277" s="252"/>
      <c r="J277" s="252"/>
      <c r="K277" s="252"/>
      <c r="L277" s="252"/>
      <c r="M277" s="252"/>
      <c r="N277" s="252"/>
      <c r="O277" s="252"/>
      <c r="P277" s="252"/>
      <c r="Q277" s="252"/>
      <c r="R277" s="252"/>
    </row>
    <row r="278" spans="1:18" x14ac:dyDescent="0.2">
      <c r="A278" s="252"/>
      <c r="B278" s="252"/>
      <c r="C278" s="252"/>
      <c r="D278" s="252"/>
      <c r="E278" s="252"/>
      <c r="F278" s="252"/>
      <c r="G278" s="252"/>
      <c r="H278" s="252"/>
      <c r="I278" s="252"/>
      <c r="J278" s="252"/>
      <c r="K278" s="252"/>
      <c r="L278" s="252"/>
      <c r="M278" s="252"/>
      <c r="N278" s="252"/>
      <c r="O278" s="252"/>
      <c r="P278" s="252"/>
      <c r="Q278" s="252"/>
      <c r="R278" s="252"/>
    </row>
    <row r="279" spans="1:18" x14ac:dyDescent="0.2">
      <c r="A279" s="252"/>
      <c r="B279" s="252"/>
      <c r="C279" s="252"/>
      <c r="D279" s="252"/>
      <c r="E279" s="252"/>
      <c r="F279" s="252"/>
      <c r="G279" s="252"/>
      <c r="H279" s="252"/>
      <c r="I279" s="252"/>
      <c r="J279" s="252"/>
      <c r="K279" s="252"/>
      <c r="L279" s="252"/>
      <c r="M279" s="252"/>
      <c r="N279" s="252"/>
      <c r="O279" s="252"/>
      <c r="P279" s="252"/>
      <c r="Q279" s="252"/>
      <c r="R279" s="252"/>
    </row>
    <row r="280" spans="1:18" x14ac:dyDescent="0.2">
      <c r="A280" s="252"/>
      <c r="B280" s="252"/>
      <c r="C280" s="252"/>
      <c r="D280" s="252"/>
      <c r="E280" s="252"/>
      <c r="F280" s="252"/>
      <c r="G280" s="252"/>
      <c r="H280" s="252"/>
      <c r="I280" s="252"/>
      <c r="J280" s="252"/>
      <c r="K280" s="252"/>
      <c r="L280" s="252"/>
      <c r="M280" s="252"/>
      <c r="N280" s="252"/>
      <c r="O280" s="252"/>
      <c r="P280" s="252"/>
      <c r="Q280" s="252"/>
      <c r="R280" s="252"/>
    </row>
    <row r="281" spans="1:18" x14ac:dyDescent="0.2">
      <c r="A281" s="252"/>
      <c r="B281" s="252"/>
      <c r="C281" s="252"/>
      <c r="D281" s="252"/>
      <c r="E281" s="252"/>
      <c r="F281" s="252"/>
      <c r="G281" s="252"/>
      <c r="H281" s="252"/>
      <c r="I281" s="252"/>
      <c r="J281" s="252"/>
      <c r="K281" s="252"/>
      <c r="L281" s="252"/>
      <c r="M281" s="252"/>
      <c r="N281" s="252"/>
      <c r="O281" s="252"/>
      <c r="P281" s="252"/>
      <c r="Q281" s="252"/>
      <c r="R281" s="252"/>
    </row>
    <row r="282" spans="1:18" x14ac:dyDescent="0.2">
      <c r="A282" s="252"/>
      <c r="B282" s="252"/>
      <c r="C282" s="252"/>
      <c r="D282" s="252"/>
      <c r="E282" s="252"/>
      <c r="F282" s="252"/>
      <c r="G282" s="252"/>
      <c r="H282" s="252"/>
      <c r="I282" s="252"/>
      <c r="J282" s="252"/>
      <c r="K282" s="252"/>
      <c r="L282" s="252"/>
      <c r="M282" s="252"/>
      <c r="N282" s="252"/>
      <c r="O282" s="252"/>
      <c r="P282" s="252"/>
      <c r="Q282" s="252"/>
      <c r="R282" s="252"/>
    </row>
    <row r="283" spans="1:18" x14ac:dyDescent="0.2">
      <c r="A283" s="252"/>
      <c r="B283" s="252"/>
      <c r="C283" s="252"/>
      <c r="D283" s="252"/>
      <c r="E283" s="252"/>
      <c r="F283" s="252"/>
      <c r="G283" s="252"/>
      <c r="H283" s="252"/>
      <c r="I283" s="252"/>
      <c r="J283" s="252"/>
      <c r="K283" s="252"/>
      <c r="L283" s="252"/>
      <c r="M283" s="252"/>
      <c r="N283" s="252"/>
      <c r="O283" s="252"/>
      <c r="P283" s="252"/>
      <c r="Q283" s="252"/>
      <c r="R283" s="252"/>
    </row>
    <row r="284" spans="1:18" x14ac:dyDescent="0.2">
      <c r="A284" s="252"/>
      <c r="B284" s="252"/>
      <c r="C284" s="252"/>
      <c r="D284" s="252"/>
      <c r="E284" s="252"/>
      <c r="F284" s="252"/>
      <c r="G284" s="252"/>
      <c r="H284" s="252"/>
      <c r="I284" s="252"/>
      <c r="J284" s="252"/>
      <c r="K284" s="252"/>
      <c r="L284" s="252"/>
      <c r="M284" s="252"/>
      <c r="N284" s="252"/>
      <c r="O284" s="252"/>
      <c r="P284" s="252"/>
      <c r="Q284" s="252"/>
      <c r="R284" s="252"/>
    </row>
    <row r="285" spans="1:18" x14ac:dyDescent="0.2">
      <c r="A285" s="252"/>
      <c r="B285" s="252"/>
      <c r="C285" s="252"/>
      <c r="D285" s="252"/>
      <c r="E285" s="252"/>
      <c r="F285" s="252"/>
      <c r="G285" s="252"/>
      <c r="H285" s="252"/>
      <c r="I285" s="252"/>
      <c r="J285" s="252"/>
      <c r="K285" s="252"/>
      <c r="L285" s="252"/>
      <c r="M285" s="252"/>
      <c r="N285" s="252"/>
      <c r="O285" s="252"/>
      <c r="P285" s="252"/>
      <c r="Q285" s="252"/>
      <c r="R285" s="252"/>
    </row>
    <row r="286" spans="1:18" x14ac:dyDescent="0.2">
      <c r="A286" s="252"/>
      <c r="B286" s="252"/>
      <c r="C286" s="252"/>
      <c r="D286" s="252"/>
      <c r="E286" s="252"/>
      <c r="F286" s="252"/>
      <c r="G286" s="252"/>
      <c r="H286" s="252"/>
      <c r="I286" s="252"/>
      <c r="J286" s="252"/>
      <c r="K286" s="252"/>
      <c r="L286" s="252"/>
      <c r="M286" s="252"/>
      <c r="N286" s="252"/>
      <c r="O286" s="252"/>
      <c r="P286" s="252"/>
      <c r="Q286" s="252"/>
      <c r="R286" s="252"/>
    </row>
    <row r="287" spans="1:18" x14ac:dyDescent="0.2">
      <c r="A287" s="252"/>
      <c r="B287" s="252"/>
      <c r="C287" s="252"/>
      <c r="D287" s="252"/>
      <c r="E287" s="252"/>
      <c r="F287" s="252"/>
      <c r="G287" s="252"/>
      <c r="H287" s="252"/>
      <c r="I287" s="252"/>
      <c r="J287" s="252"/>
      <c r="K287" s="252"/>
      <c r="L287" s="252"/>
      <c r="M287" s="252"/>
      <c r="N287" s="252"/>
      <c r="O287" s="252"/>
      <c r="P287" s="252"/>
      <c r="Q287" s="252"/>
      <c r="R287" s="252"/>
    </row>
    <row r="288" spans="1:18" x14ac:dyDescent="0.2">
      <c r="A288" s="252"/>
      <c r="B288" s="252"/>
      <c r="C288" s="252"/>
      <c r="D288" s="252"/>
      <c r="E288" s="252"/>
      <c r="F288" s="252"/>
      <c r="G288" s="252"/>
      <c r="H288" s="252"/>
      <c r="I288" s="252"/>
      <c r="J288" s="252"/>
      <c r="K288" s="252"/>
      <c r="L288" s="252"/>
      <c r="M288" s="252"/>
      <c r="N288" s="252"/>
      <c r="O288" s="252"/>
      <c r="P288" s="252"/>
      <c r="Q288" s="252"/>
      <c r="R288" s="252"/>
    </row>
    <row r="289" spans="1:18" x14ac:dyDescent="0.2">
      <c r="A289" s="252"/>
      <c r="B289" s="252"/>
      <c r="C289" s="252"/>
      <c r="D289" s="252"/>
      <c r="E289" s="252"/>
      <c r="F289" s="252"/>
      <c r="G289" s="252"/>
      <c r="H289" s="252"/>
      <c r="I289" s="252"/>
      <c r="J289" s="252"/>
      <c r="K289" s="252"/>
      <c r="L289" s="252"/>
      <c r="M289" s="252"/>
      <c r="N289" s="252"/>
      <c r="O289" s="252"/>
      <c r="P289" s="252"/>
      <c r="Q289" s="252"/>
      <c r="R289" s="252"/>
    </row>
    <row r="290" spans="1:18" x14ac:dyDescent="0.2">
      <c r="A290" s="252"/>
      <c r="B290" s="252"/>
      <c r="C290" s="252"/>
      <c r="D290" s="252"/>
      <c r="E290" s="252"/>
      <c r="F290" s="252"/>
      <c r="G290" s="252"/>
      <c r="H290" s="252"/>
      <c r="I290" s="252"/>
      <c r="J290" s="252"/>
      <c r="K290" s="252"/>
      <c r="L290" s="252"/>
      <c r="M290" s="252"/>
      <c r="N290" s="252"/>
      <c r="O290" s="252"/>
      <c r="P290" s="252"/>
      <c r="Q290" s="252"/>
      <c r="R290" s="252"/>
    </row>
    <row r="291" spans="1:18" x14ac:dyDescent="0.2">
      <c r="A291" s="252"/>
      <c r="B291" s="252"/>
      <c r="C291" s="252"/>
      <c r="D291" s="252"/>
      <c r="E291" s="252"/>
      <c r="F291" s="252"/>
      <c r="G291" s="252"/>
      <c r="H291" s="252"/>
      <c r="I291" s="252"/>
      <c r="J291" s="252"/>
      <c r="K291" s="252"/>
      <c r="L291" s="252"/>
      <c r="M291" s="252"/>
      <c r="N291" s="252"/>
      <c r="O291" s="252"/>
      <c r="P291" s="252"/>
      <c r="Q291" s="252"/>
      <c r="R291" s="252"/>
    </row>
    <row r="292" spans="1:18" x14ac:dyDescent="0.2">
      <c r="A292" s="252"/>
      <c r="B292" s="252"/>
      <c r="C292" s="252"/>
      <c r="D292" s="252"/>
      <c r="E292" s="252"/>
      <c r="F292" s="252"/>
      <c r="G292" s="252"/>
      <c r="H292" s="252"/>
      <c r="I292" s="252"/>
      <c r="J292" s="252"/>
      <c r="K292" s="252"/>
      <c r="L292" s="252"/>
      <c r="M292" s="252"/>
      <c r="N292" s="252"/>
      <c r="O292" s="252"/>
      <c r="P292" s="252"/>
      <c r="Q292" s="252"/>
      <c r="R292" s="252"/>
    </row>
    <row r="293" spans="1:18" x14ac:dyDescent="0.2">
      <c r="A293" s="252"/>
      <c r="B293" s="252"/>
      <c r="C293" s="252"/>
      <c r="D293" s="252"/>
      <c r="E293" s="252"/>
      <c r="F293" s="252"/>
      <c r="G293" s="252"/>
      <c r="H293" s="252"/>
      <c r="I293" s="252"/>
      <c r="J293" s="252"/>
      <c r="K293" s="252"/>
      <c r="L293" s="252"/>
      <c r="M293" s="252"/>
      <c r="N293" s="252"/>
      <c r="O293" s="252"/>
      <c r="P293" s="252"/>
      <c r="Q293" s="252"/>
      <c r="R293" s="252"/>
    </row>
    <row r="294" spans="1:18" x14ac:dyDescent="0.2">
      <c r="A294" s="252"/>
      <c r="B294" s="252"/>
      <c r="C294" s="252"/>
      <c r="D294" s="252"/>
      <c r="E294" s="252"/>
      <c r="F294" s="252"/>
      <c r="G294" s="252"/>
      <c r="H294" s="252"/>
      <c r="I294" s="252"/>
      <c r="J294" s="252"/>
      <c r="K294" s="252"/>
      <c r="L294" s="252"/>
      <c r="M294" s="252"/>
      <c r="N294" s="252"/>
      <c r="O294" s="252"/>
      <c r="P294" s="252"/>
      <c r="Q294" s="252"/>
      <c r="R294" s="252"/>
    </row>
    <row r="295" spans="1:18" x14ac:dyDescent="0.2">
      <c r="A295" s="252"/>
      <c r="B295" s="252"/>
      <c r="C295" s="252"/>
      <c r="D295" s="252"/>
      <c r="E295" s="252"/>
      <c r="F295" s="252"/>
      <c r="G295" s="252"/>
      <c r="H295" s="252"/>
      <c r="I295" s="252"/>
      <c r="J295" s="252"/>
      <c r="K295" s="252"/>
      <c r="L295" s="252"/>
      <c r="M295" s="252"/>
      <c r="N295" s="252"/>
      <c r="O295" s="252"/>
      <c r="P295" s="252"/>
      <c r="Q295" s="252"/>
      <c r="R295" s="252"/>
    </row>
    <row r="296" spans="1:18" x14ac:dyDescent="0.2">
      <c r="A296" s="252"/>
      <c r="B296" s="252"/>
      <c r="C296" s="252"/>
      <c r="D296" s="252"/>
      <c r="E296" s="252"/>
      <c r="F296" s="252"/>
      <c r="G296" s="252"/>
      <c r="H296" s="252"/>
      <c r="I296" s="252"/>
      <c r="J296" s="252"/>
      <c r="K296" s="252"/>
      <c r="L296" s="252"/>
      <c r="M296" s="252"/>
      <c r="N296" s="252"/>
      <c r="O296" s="252"/>
      <c r="P296" s="252"/>
      <c r="Q296" s="252"/>
      <c r="R296" s="252"/>
    </row>
    <row r="297" spans="1:18" x14ac:dyDescent="0.2">
      <c r="A297" s="252"/>
      <c r="B297" s="252"/>
      <c r="C297" s="252"/>
      <c r="D297" s="252"/>
      <c r="E297" s="252"/>
      <c r="F297" s="252"/>
      <c r="G297" s="252"/>
      <c r="H297" s="252"/>
      <c r="I297" s="252"/>
      <c r="J297" s="252"/>
      <c r="K297" s="252"/>
      <c r="L297" s="252"/>
      <c r="M297" s="252"/>
      <c r="N297" s="252"/>
      <c r="O297" s="252"/>
      <c r="P297" s="252"/>
      <c r="Q297" s="252"/>
      <c r="R297" s="252"/>
    </row>
    <row r="298" spans="1:18" x14ac:dyDescent="0.2">
      <c r="A298" s="252"/>
      <c r="B298" s="252"/>
      <c r="C298" s="252"/>
      <c r="D298" s="252"/>
      <c r="E298" s="252"/>
      <c r="F298" s="252"/>
      <c r="G298" s="252"/>
      <c r="H298" s="252"/>
      <c r="I298" s="252"/>
      <c r="J298" s="252"/>
      <c r="K298" s="252"/>
      <c r="L298" s="252"/>
      <c r="M298" s="252"/>
      <c r="N298" s="252"/>
      <c r="O298" s="252"/>
      <c r="P298" s="252"/>
      <c r="Q298" s="252"/>
      <c r="R298" s="252"/>
    </row>
    <row r="299" spans="1:18" x14ac:dyDescent="0.2">
      <c r="A299" s="252"/>
      <c r="B299" s="252"/>
      <c r="C299" s="252"/>
      <c r="D299" s="252"/>
      <c r="E299" s="252"/>
      <c r="F299" s="252"/>
      <c r="G299" s="252"/>
      <c r="H299" s="252"/>
      <c r="I299" s="252"/>
      <c r="J299" s="252"/>
      <c r="K299" s="252"/>
      <c r="L299" s="252"/>
      <c r="M299" s="252"/>
      <c r="N299" s="252"/>
      <c r="O299" s="252"/>
      <c r="P299" s="252"/>
      <c r="Q299" s="252"/>
      <c r="R299" s="252"/>
    </row>
    <row r="300" spans="1:18" x14ac:dyDescent="0.2">
      <c r="A300" s="252"/>
      <c r="B300" s="252"/>
      <c r="C300" s="252"/>
      <c r="D300" s="252"/>
      <c r="E300" s="252"/>
      <c r="F300" s="252"/>
      <c r="G300" s="252"/>
      <c r="H300" s="252"/>
      <c r="I300" s="252"/>
      <c r="J300" s="252"/>
      <c r="K300" s="252"/>
      <c r="L300" s="252"/>
      <c r="M300" s="252"/>
      <c r="N300" s="252"/>
      <c r="O300" s="252"/>
      <c r="P300" s="252"/>
      <c r="Q300" s="252"/>
      <c r="R300" s="252"/>
    </row>
  </sheetData>
  <sheetProtection sheet="1" objects="1" scenarios="1"/>
  <mergeCells count="11">
    <mergeCell ref="A39:Q39"/>
    <mergeCell ref="BZ4:CE4"/>
    <mergeCell ref="A1:D3"/>
    <mergeCell ref="E1:BP1"/>
    <mergeCell ref="BQ1:BY2"/>
    <mergeCell ref="E2:BP2"/>
    <mergeCell ref="E3:BP3"/>
    <mergeCell ref="BQ3:BY3"/>
    <mergeCell ref="A4:AC4"/>
    <mergeCell ref="AD4:BA4"/>
    <mergeCell ref="BB4:BY4"/>
  </mergeCells>
  <dataValidations count="45">
    <dataValidation type="list" errorStyle="warning" allowBlank="1" showInputMessage="1" showErrorMessage="1" errorTitle="Línea de Gestión PND" error="Desea Ingresar Nueva Línea de Gestión PND?" sqref="L6:L38">
      <formula1>proceso</formula1>
    </dataValidation>
    <dataValidation type="list" errorStyle="warning" allowBlank="1" showInputMessage="1" showErrorMessage="1" errorTitle="Objetivo Sectorial" error="Desea Ingresar Nuevo Objetivo Sectorial?" sqref="G6:G38">
      <formula1>obj_sec</formula1>
    </dataValidation>
    <dataValidation type="list" errorStyle="warning" allowBlank="1" showInputMessage="1" showErrorMessage="1" errorTitle="Estrategia Sectorial" error="Desea Ingresar Nueva Estrategia Sectorial?" sqref="H6:H38">
      <formula1>est_sec</formula1>
    </dataValidation>
    <dataValidation type="list" errorStyle="warning" allowBlank="1" showInputMessage="1" showErrorMessage="1" errorTitle="Actividad Principal" error="Registrar Actividad Principal?" sqref="I6:I38">
      <formula1>"Inactivar"</formula1>
    </dataValidation>
    <dataValidation type="list" errorStyle="warning" allowBlank="1" showInputMessage="1" showErrorMessage="1" errorTitle="Actividad Desagregada" error="Registrar Actividad Desagregada?" sqref="J6:J38">
      <formula1>"Inactivar"</formula1>
    </dataValidation>
    <dataValidation type="list" errorStyle="warning" allowBlank="1" showInputMessage="1" showErrorMessage="1" errorTitle="Línea de Gestión PND" error="Desea Ingresar Nueva Línea de Gestión PND?" sqref="K6:K38">
      <formula1>linea_gestion</formula1>
    </dataValidation>
    <dataValidation type="list" allowBlank="1" showInputMessage="1" showErrorMessage="1" errorTitle="Dato Inválido" error="Debe Registrar un Valor Entre 1 y 3" sqref="M6:M38">
      <formula1>peso</formula1>
    </dataValidation>
    <dataValidation type="list" errorStyle="warning" allowBlank="1" showInputMessage="1" showErrorMessage="1" errorTitle="Unidad de Medida" error="Desea Ingresar Nueva Unidad de Medida?" sqref="P6:P38">
      <formula1>unidad_medida</formula1>
    </dataValidation>
    <dataValidation type="decimal" allowBlank="1" showInputMessage="1" showErrorMessage="1" errorTitle="Dato Inválido" error="Debe Registrar Valores Enteros y/o con Valores Decimales" sqref="AC6:AC38 N6:N38 AS6:AS38">
      <formula1>0</formula1>
      <formula2>9.99999999999999E+24</formula2>
    </dataValidation>
    <dataValidation type="list" errorStyle="warning" allowBlank="1" showInputMessage="1" showErrorMessage="1" errorTitle="Fuente Financiación" error="Desea Ingresar Nueva Fuente de Financiación?" sqref="R5:AC5">
      <formula1>fuente_financiacion</formula1>
    </dataValidation>
    <dataValidation type="list" errorStyle="warning" allowBlank="1" showInputMessage="1" showErrorMessage="1" errorTitle="Compromiso PND" error="Desea Ingresar Nuevo Compromiso PND?" sqref="AD6:AD38">
      <formula1>compromiso_PND</formula1>
    </dataValidation>
    <dataValidation type="list" errorStyle="warning" allowBlank="1" showInputMessage="1" showErrorMessage="1" errorTitle="Articulado PND" error="Desea Ingresar Nuevo Articulado PND?" sqref="AE6:AE38">
      <formula1>"No Aplica"</formula1>
    </dataValidation>
    <dataValidation type="list" errorStyle="warning" allowBlank="1" showInputMessage="1" showErrorMessage="1" errorTitle="Meta Sinergia Nacional" error="Desea Ingresar Nueva Meta Sinergia Nacional?" sqref="AF6:AF38">
      <formula1>meta_sinergia_nal</formula1>
    </dataValidation>
    <dataValidation type="list" errorStyle="warning" allowBlank="1" showInputMessage="1" showErrorMessage="1" errorTitle="Meta Sinergia Regional" error="Desea Ingresar Nueva Meta Sinergia Regional?" sqref="AG6:AG38">
      <formula1>meta_sinergia_regional</formula1>
    </dataValidation>
    <dataValidation type="list" errorStyle="warning" allowBlank="1" showInputMessage="1" showErrorMessage="1" errorTitle="Meta Grupo Étnico" error="Desea Ingresar Nueva Meta Grupo Étnico?" sqref="AH6:AH38">
      <formula1>meta_grupo_etnico</formula1>
    </dataValidation>
    <dataValidation type="list" errorStyle="warning" allowBlank="1" showInputMessage="1" showErrorMessage="1" errorTitle="Tablero Control Ministro" error="Desea Ingresar Nueva Meta Control Ministro?" sqref="AI6:AI38">
      <formula1>tablero_ministro</formula1>
    </dataValidation>
    <dataValidation type="list" errorStyle="warning" allowBlank="1" showInputMessage="1" showErrorMessage="1" errorTitle="Política Ambiental" error="Desea Ingresar Nueva Política Ambiental?" sqref="AJ6:AJ38">
      <formula1>politica_ambiental</formula1>
    </dataValidation>
    <dataValidation type="list" errorStyle="warning" allowBlank="1" showInputMessage="1" showErrorMessage="1" errorTitle="Acuerdos Internacionales" error="Desea Ingresar Nuevo Compromiso Acuerdo Internacional?" sqref="AL6:AL38">
      <formula1>"No Aplica"</formula1>
    </dataValidation>
    <dataValidation type="list" allowBlank="1" showInputMessage="1" showErrorMessage="1" errorTitle="Dato Inválido" error="Debe Seleccionar Si Aplica o No Aplica?" sqref="AM6:AN38">
      <formula1>"Si Aplica,No Aplica"</formula1>
    </dataValidation>
    <dataValidation type="list" errorStyle="warning" allowBlank="1" showInputMessage="1" showErrorMessage="1" errorTitle="Grupo Étnico" error="Desea Ingresar Nuevo Grupo Étnico?" sqref="AO6:AO38">
      <formula1>grupo_etnico</formula1>
    </dataValidation>
    <dataValidation type="list" errorStyle="warning" allowBlank="1" showInputMessage="1" showErrorMessage="1" errorTitle="Fuente Compromiso Étnico" error="Desea Ingresar Nueva Fuente Compromiso Étnico?" sqref="AP6:AP38">
      <formula1>compromiso_etnico</formula1>
    </dataValidation>
    <dataValidation type="list" errorStyle="warning" allowBlank="1" showInputMessage="1" showErrorMessage="1" errorTitle="Grupo Poblacional" error="Desea Ingresar Nuevo Grupo Poblacional?" sqref="AQ6:AQ38">
      <formula1>grupo_poblacional</formula1>
    </dataValidation>
    <dataValidation type="list" errorStyle="warning" allowBlank="1" showInputMessage="1" showErrorMessage="1" errorTitle="Género" error="Desea Ingresar Nuevo Género?" sqref="AR6:AR38">
      <formula1>genero</formula1>
    </dataValidation>
    <dataValidation type="list" errorStyle="warning" allowBlank="1" showInputMessage="1" showErrorMessage="1" errorTitle="Región" error="Desea Ingresar Nueva Región?" sqref="AT6:AT38">
      <formula1>region</formula1>
    </dataValidation>
    <dataValidation type="list" errorStyle="warning" allowBlank="1" showInputMessage="1" showErrorMessage="1" errorTitle="Departamento" error="Desea Ingresar Nuevo Departamento?" sqref="AU6:AU38">
      <formula1>departamento</formula1>
    </dataValidation>
    <dataValidation type="list" errorStyle="warning" allowBlank="1" showInputMessage="1" showErrorMessage="1" errorTitle="Municipio" error="Desea Ingresar Nuevo Municipio?" sqref="AW6:AW38">
      <formula1>municipio</formula1>
    </dataValidation>
    <dataValidation type="list" errorStyle="warning" allowBlank="1" showInputMessage="1" showErrorMessage="1" errorTitle="Clasificación de Desempeño" error="Desea Ingresar Nueva Clasificación de Desempeño y Calidad?" sqref="AY6:AY38">
      <formula1>clasificacion_desempeño</formula1>
    </dataValidation>
    <dataValidation type="list" errorStyle="warning" allowBlank="1" showInputMessage="1" showErrorMessage="1" errorTitle="Meta Indicador de Resultado" error="Desea Ingresar Nueva Meta Indicador de Resultado?" sqref="AZ6:AZ38">
      <formula1>"No Aplica"</formula1>
    </dataValidation>
    <dataValidation type="list" errorStyle="warning" allowBlank="1" showInputMessage="1" showErrorMessage="1" errorTitle="Líder Responsable" error="Desea Ingresar Nuevo Líder Responsable?" sqref="BA6:BA38">
      <formula1>lider</formula1>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B6:BB38">
      <formula1>10</formula1>
      <formula2>1000</formula2>
    </dataValidation>
    <dataValidation type="decimal" allowBlank="1" showInputMessage="1" showErrorMessage="1" errorTitle="Dato Inválido" error="Debe Registrar Valores Enteros y/o con Valores Decimales (Mayor a 0 e Inferior o Igual a 100)" sqref="BC6:BC38 BE6:BE38 BG6:BG38 BI6:BI38 BK6:BK38 BM6:BM38 BO6:BO38 BQ6:BQ38 BS6:BS38 BU6:BU38 BW6:BW38 BY6:BY38">
      <formula1>1</formula1>
      <formula2>100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D6:BD38">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F6:BF38">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H6:BH38">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J6:BJ38">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L6:BL38">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N6:BN38">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P6:BP38">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R6:BR38">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T6:BT38">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BV6:BV38">
      <formula1>10</formula1>
      <formula2>1000</formula2>
    </dataValidation>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BX6:BX38">
      <formula1>10</formula1>
      <formula2>1000</formula2>
    </dataValidation>
    <dataValidation type="textLength" showInputMessage="1" showErrorMessage="1" error="El largo de texto no corresponde a lo definido (10 a 1000 caracteres)" prompt="Registra mínimo 10 y máximo 1000 caracteres" sqref="CB5:CB300 CE5:CE300">
      <formula1>10</formula1>
      <formula2>1000</formula2>
    </dataValidation>
    <dataValidation type="decimal" showInputMessage="1" showErrorMessage="1" error="Se debe ingresar números entre 0 y 100" prompt="Ingrese números entre 0 y 100" sqref="CA6:CA300 CD6:CD300">
      <formula1>0</formula1>
      <formula2>100</formula2>
    </dataValidation>
    <dataValidation type="decimal" operator="greaterThan" showInputMessage="1" showErrorMessage="1" error="Sólo puede ingresar números mayores a 0" prompt="Ingrese un números" sqref="BZ6:BZ300 CC6:CC300">
      <formula1>0</formula1>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3">
    <tabColor rgb="FF3366FF"/>
  </sheetPr>
  <dimension ref="A1:CE300"/>
  <sheetViews>
    <sheetView topLeftCell="BQ1" zoomScale="77" zoomScaleNormal="77" workbookViewId="0">
      <selection activeCell="BZ6" sqref="BZ6:BZ300 CC6:CC300"/>
    </sheetView>
  </sheetViews>
  <sheetFormatPr baseColWidth="10" defaultRowHeight="12.75" x14ac:dyDescent="0.2"/>
  <cols>
    <col min="1" max="1" width="20.42578125" style="99" customWidth="1"/>
    <col min="2" max="2" width="11.5703125" style="99" customWidth="1"/>
    <col min="3" max="3" width="18.85546875" style="99" customWidth="1"/>
    <col min="4" max="4" width="11.42578125" style="99" customWidth="1"/>
    <col min="5" max="5" width="17.85546875" style="99" customWidth="1"/>
    <col min="6" max="6" width="11.42578125" style="99" customWidth="1"/>
    <col min="7" max="8" width="39.28515625" style="99" customWidth="1"/>
    <col min="9" max="9" width="32.42578125" style="99" customWidth="1"/>
    <col min="10" max="10" width="43.7109375" style="99" customWidth="1"/>
    <col min="11" max="11" width="20.42578125" style="99" customWidth="1"/>
    <col min="12" max="12" width="12.7109375" style="99" customWidth="1"/>
    <col min="13" max="13" width="6.7109375" style="99" customWidth="1"/>
    <col min="14" max="14" width="19.28515625" style="99" customWidth="1"/>
    <col min="15" max="15" width="23.7109375" style="99" customWidth="1"/>
    <col min="16" max="16" width="12.85546875" style="99" customWidth="1"/>
    <col min="17" max="17" width="16.85546875" style="99" customWidth="1"/>
    <col min="18" max="18" width="26.7109375" style="99" customWidth="1"/>
    <col min="19" max="19" width="25.85546875" style="99" customWidth="1"/>
    <col min="20" max="29" width="39.28515625" style="99" hidden="1" customWidth="1"/>
    <col min="30" max="31" width="11.5703125" style="99" customWidth="1"/>
    <col min="32" max="32" width="15.7109375" style="99" customWidth="1"/>
    <col min="33" max="33" width="14.5703125" style="99" customWidth="1"/>
    <col min="34" max="35" width="11.5703125" style="99" customWidth="1"/>
    <col min="36" max="36" width="14.28515625" style="99" customWidth="1"/>
    <col min="37" max="37" width="11.5703125" style="99" customWidth="1"/>
    <col min="38" max="38" width="13.5703125" style="99" customWidth="1"/>
    <col min="39" max="50" width="11.5703125" style="99" customWidth="1"/>
    <col min="51" max="52" width="11.7109375" style="99" customWidth="1"/>
    <col min="53" max="54" width="11.42578125" style="99" customWidth="1"/>
    <col min="55" max="72" width="11.5703125" style="99" customWidth="1"/>
    <col min="73" max="73" width="12.140625" style="99" customWidth="1"/>
    <col min="74" max="76" width="11.5703125" style="99" customWidth="1"/>
    <col min="77" max="77" width="11.42578125" style="99" customWidth="1"/>
    <col min="78" max="79" width="40.7109375" style="99" customWidth="1"/>
    <col min="80" max="80" width="67.7109375" style="99" customWidth="1"/>
    <col min="81" max="82" width="40.7109375" style="99" customWidth="1"/>
    <col min="83" max="83" width="67.7109375" style="99" customWidth="1"/>
    <col min="84" max="16384" width="11.42578125" style="99"/>
  </cols>
  <sheetData>
    <row r="1" spans="1:83" s="159" customFormat="1" ht="50.1" customHeight="1" x14ac:dyDescent="0.2">
      <c r="A1" s="593"/>
      <c r="B1" s="594"/>
      <c r="C1" s="594"/>
      <c r="D1" s="595"/>
      <c r="E1" s="668" t="s">
        <v>1848</v>
      </c>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c r="BM1" s="668"/>
      <c r="BN1" s="668"/>
      <c r="BO1" s="668"/>
      <c r="BP1" s="669"/>
      <c r="BQ1" s="601"/>
      <c r="BR1" s="602"/>
      <c r="BS1" s="602"/>
      <c r="BT1" s="602"/>
      <c r="BU1" s="602"/>
      <c r="BV1" s="602"/>
      <c r="BW1" s="602"/>
      <c r="BX1" s="602"/>
      <c r="BY1" s="603"/>
    </row>
    <row r="2" spans="1:83" s="159" customFormat="1" ht="50.1" customHeight="1" x14ac:dyDescent="0.2">
      <c r="A2" s="596"/>
      <c r="B2" s="597"/>
      <c r="C2" s="597"/>
      <c r="D2" s="598"/>
      <c r="E2" s="668" t="s">
        <v>1849</v>
      </c>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c r="AO2" s="668"/>
      <c r="AP2" s="668"/>
      <c r="AQ2" s="668"/>
      <c r="AR2" s="668"/>
      <c r="AS2" s="668"/>
      <c r="AT2" s="668"/>
      <c r="AU2" s="668"/>
      <c r="AV2" s="668"/>
      <c r="AW2" s="668"/>
      <c r="AX2" s="668"/>
      <c r="AY2" s="668"/>
      <c r="AZ2" s="668"/>
      <c r="BA2" s="668"/>
      <c r="BB2" s="668"/>
      <c r="BC2" s="668"/>
      <c r="BD2" s="668"/>
      <c r="BE2" s="668"/>
      <c r="BF2" s="668"/>
      <c r="BG2" s="668"/>
      <c r="BH2" s="668"/>
      <c r="BI2" s="668"/>
      <c r="BJ2" s="668"/>
      <c r="BK2" s="668"/>
      <c r="BL2" s="668"/>
      <c r="BM2" s="668"/>
      <c r="BN2" s="668"/>
      <c r="BO2" s="668"/>
      <c r="BP2" s="669"/>
      <c r="BQ2" s="604"/>
      <c r="BR2" s="605"/>
      <c r="BS2" s="605"/>
      <c r="BT2" s="605"/>
      <c r="BU2" s="605"/>
      <c r="BV2" s="605"/>
      <c r="BW2" s="605"/>
      <c r="BX2" s="605"/>
      <c r="BY2" s="606"/>
    </row>
    <row r="3" spans="1:83" s="159" customFormat="1" ht="50.1" customHeight="1" thickBot="1" x14ac:dyDescent="0.25">
      <c r="A3" s="596"/>
      <c r="B3" s="597"/>
      <c r="C3" s="597"/>
      <c r="D3" s="598"/>
      <c r="E3" s="670" t="s">
        <v>1850</v>
      </c>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670"/>
      <c r="AW3" s="670"/>
      <c r="AX3" s="670"/>
      <c r="AY3" s="670"/>
      <c r="AZ3" s="670"/>
      <c r="BA3" s="670"/>
      <c r="BB3" s="670"/>
      <c r="BC3" s="670"/>
      <c r="BD3" s="670"/>
      <c r="BE3" s="670"/>
      <c r="BF3" s="670"/>
      <c r="BG3" s="670"/>
      <c r="BH3" s="670"/>
      <c r="BI3" s="670"/>
      <c r="BJ3" s="670"/>
      <c r="BK3" s="670"/>
      <c r="BL3" s="670"/>
      <c r="BM3" s="670"/>
      <c r="BN3" s="670"/>
      <c r="BO3" s="670"/>
      <c r="BP3" s="671"/>
      <c r="BQ3" s="615" t="s">
        <v>1851</v>
      </c>
      <c r="BR3" s="616"/>
      <c r="BS3" s="616"/>
      <c r="BT3" s="616"/>
      <c r="BU3" s="616"/>
      <c r="BV3" s="616"/>
      <c r="BW3" s="616"/>
      <c r="BX3" s="616"/>
      <c r="BY3" s="617"/>
    </row>
    <row r="4" spans="1:83" s="174" customFormat="1" ht="50.1" customHeight="1" thickBot="1" x14ac:dyDescent="0.45">
      <c r="A4" s="533" t="s">
        <v>1852</v>
      </c>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t="s">
        <v>1853</v>
      </c>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t="s">
        <v>1942</v>
      </c>
      <c r="BC4" s="534"/>
      <c r="BD4" s="534"/>
      <c r="BE4" s="534"/>
      <c r="BF4" s="534"/>
      <c r="BG4" s="534"/>
      <c r="BH4" s="534"/>
      <c r="BI4" s="534"/>
      <c r="BJ4" s="534"/>
      <c r="BK4" s="534"/>
      <c r="BL4" s="534"/>
      <c r="BM4" s="534"/>
      <c r="BN4" s="534"/>
      <c r="BO4" s="534"/>
      <c r="BP4" s="534"/>
      <c r="BQ4" s="534"/>
      <c r="BR4" s="534"/>
      <c r="BS4" s="534"/>
      <c r="BT4" s="534"/>
      <c r="BU4" s="534"/>
      <c r="BV4" s="534"/>
      <c r="BW4" s="534"/>
      <c r="BX4" s="534"/>
      <c r="BY4" s="535"/>
      <c r="BZ4" s="530" t="s">
        <v>3529</v>
      </c>
      <c r="CA4" s="531"/>
      <c r="CB4" s="531"/>
      <c r="CC4" s="531"/>
      <c r="CD4" s="531"/>
      <c r="CE4" s="532"/>
    </row>
    <row r="5" spans="1:83" s="159" customFormat="1" ht="118.5" customHeight="1" thickBot="1" x14ac:dyDescent="0.25">
      <c r="A5" s="230" t="s">
        <v>1854</v>
      </c>
      <c r="B5" s="231" t="s">
        <v>1855</v>
      </c>
      <c r="C5" s="232" t="s">
        <v>1856</v>
      </c>
      <c r="D5" s="231" t="s">
        <v>1857</v>
      </c>
      <c r="E5" s="231" t="s">
        <v>1858</v>
      </c>
      <c r="F5" s="232" t="s">
        <v>1859</v>
      </c>
      <c r="G5" s="233" t="s">
        <v>1847</v>
      </c>
      <c r="H5" s="233" t="s">
        <v>1862</v>
      </c>
      <c r="I5" s="233" t="s">
        <v>1860</v>
      </c>
      <c r="J5" s="233" t="s">
        <v>1861</v>
      </c>
      <c r="K5" s="233" t="s">
        <v>1863</v>
      </c>
      <c r="L5" s="233" t="s">
        <v>1864</v>
      </c>
      <c r="M5" s="233" t="s">
        <v>1865</v>
      </c>
      <c r="N5" s="231" t="s">
        <v>1869</v>
      </c>
      <c r="O5" s="231" t="s">
        <v>1866</v>
      </c>
      <c r="P5" s="231" t="s">
        <v>1867</v>
      </c>
      <c r="Q5" s="233" t="s">
        <v>1868</v>
      </c>
      <c r="R5" s="395" t="s">
        <v>2978</v>
      </c>
      <c r="S5" s="395" t="s">
        <v>2977</v>
      </c>
      <c r="T5" s="73" t="s">
        <v>1925</v>
      </c>
      <c r="U5" s="73" t="s">
        <v>1925</v>
      </c>
      <c r="V5" s="73" t="s">
        <v>1925</v>
      </c>
      <c r="W5" s="73" t="s">
        <v>1925</v>
      </c>
      <c r="X5" s="73" t="s">
        <v>1925</v>
      </c>
      <c r="Y5" s="73" t="s">
        <v>1925</v>
      </c>
      <c r="Z5" s="73" t="s">
        <v>1925</v>
      </c>
      <c r="AA5" s="73" t="s">
        <v>1925</v>
      </c>
      <c r="AB5" s="73" t="s">
        <v>1925</v>
      </c>
      <c r="AC5" s="73" t="s">
        <v>1925</v>
      </c>
      <c r="AD5" s="72" t="s">
        <v>1870</v>
      </c>
      <c r="AE5" s="72" t="s">
        <v>1871</v>
      </c>
      <c r="AF5" s="72" t="s">
        <v>1872</v>
      </c>
      <c r="AG5" s="72" t="s">
        <v>1873</v>
      </c>
      <c r="AH5" s="72" t="s">
        <v>1874</v>
      </c>
      <c r="AI5" s="72" t="s">
        <v>1875</v>
      </c>
      <c r="AJ5" s="72" t="s">
        <v>1876</v>
      </c>
      <c r="AK5" s="72" t="s">
        <v>1877</v>
      </c>
      <c r="AL5" s="72" t="s">
        <v>1878</v>
      </c>
      <c r="AM5" s="72" t="s">
        <v>1879</v>
      </c>
      <c r="AN5" s="72" t="s">
        <v>1880</v>
      </c>
      <c r="AO5" s="72" t="s">
        <v>1881</v>
      </c>
      <c r="AP5" s="72" t="s">
        <v>1882</v>
      </c>
      <c r="AQ5" s="72" t="s">
        <v>1883</v>
      </c>
      <c r="AR5" s="72" t="s">
        <v>1884</v>
      </c>
      <c r="AS5" s="72" t="s">
        <v>1885</v>
      </c>
      <c r="AT5" s="72" t="s">
        <v>1886</v>
      </c>
      <c r="AU5" s="72" t="s">
        <v>1887</v>
      </c>
      <c r="AV5" s="72" t="s">
        <v>1888</v>
      </c>
      <c r="AW5" s="72" t="s">
        <v>1889</v>
      </c>
      <c r="AX5" s="72" t="s">
        <v>1890</v>
      </c>
      <c r="AY5" s="156" t="s">
        <v>1891</v>
      </c>
      <c r="AZ5" s="156" t="s">
        <v>1892</v>
      </c>
      <c r="BA5" s="46" t="s">
        <v>1893</v>
      </c>
      <c r="BB5" s="46" t="s">
        <v>1894</v>
      </c>
      <c r="BC5" s="156" t="s">
        <v>1895</v>
      </c>
      <c r="BD5" s="46" t="s">
        <v>1896</v>
      </c>
      <c r="BE5" s="156" t="s">
        <v>1897</v>
      </c>
      <c r="BF5" s="46" t="s">
        <v>1898</v>
      </c>
      <c r="BG5" s="156" t="s">
        <v>1899</v>
      </c>
      <c r="BH5" s="46" t="s">
        <v>1900</v>
      </c>
      <c r="BI5" s="156" t="s">
        <v>1901</v>
      </c>
      <c r="BJ5" s="46" t="s">
        <v>1902</v>
      </c>
      <c r="BK5" s="156" t="s">
        <v>1903</v>
      </c>
      <c r="BL5" s="46" t="s">
        <v>1904</v>
      </c>
      <c r="BM5" s="156" t="s">
        <v>1905</v>
      </c>
      <c r="BN5" s="46" t="s">
        <v>1906</v>
      </c>
      <c r="BO5" s="221" t="s">
        <v>1907</v>
      </c>
      <c r="BP5" s="222" t="s">
        <v>1908</v>
      </c>
      <c r="BQ5" s="221" t="s">
        <v>1909</v>
      </c>
      <c r="BR5" s="222" t="s">
        <v>1910</v>
      </c>
      <c r="BS5" s="221" t="s">
        <v>1911</v>
      </c>
      <c r="BT5" s="222" t="s">
        <v>1912</v>
      </c>
      <c r="BU5" s="221" t="s">
        <v>1913</v>
      </c>
      <c r="BV5" s="222" t="s">
        <v>1914</v>
      </c>
      <c r="BW5" s="221" t="s">
        <v>1915</v>
      </c>
      <c r="BX5" s="222" t="s">
        <v>1916</v>
      </c>
      <c r="BY5" s="223" t="s">
        <v>1917</v>
      </c>
      <c r="BZ5" s="178" t="s">
        <v>3526</v>
      </c>
      <c r="CA5" s="178" t="s">
        <v>3527</v>
      </c>
      <c r="CB5" s="178" t="s">
        <v>3528</v>
      </c>
      <c r="CC5" s="178" t="s">
        <v>3530</v>
      </c>
      <c r="CD5" s="178" t="s">
        <v>3531</v>
      </c>
      <c r="CE5" s="178" t="s">
        <v>3532</v>
      </c>
    </row>
    <row r="6" spans="1:83" ht="103.5" customHeight="1" x14ac:dyDescent="0.2">
      <c r="A6" s="316" t="s">
        <v>0</v>
      </c>
      <c r="B6" s="317">
        <v>2017</v>
      </c>
      <c r="C6" s="317" t="s">
        <v>2</v>
      </c>
      <c r="D6" s="317" t="s">
        <v>20</v>
      </c>
      <c r="E6" s="317" t="s">
        <v>1918</v>
      </c>
      <c r="F6" s="318" t="s">
        <v>2680</v>
      </c>
      <c r="G6" s="241" t="s">
        <v>1447</v>
      </c>
      <c r="H6" s="241" t="s">
        <v>1457</v>
      </c>
      <c r="I6" s="319" t="s">
        <v>2681</v>
      </c>
      <c r="J6" s="241"/>
      <c r="K6" s="241" t="s">
        <v>1400</v>
      </c>
      <c r="L6" s="241"/>
      <c r="M6" s="241"/>
      <c r="N6" s="241"/>
      <c r="O6" s="241"/>
      <c r="P6" s="242"/>
      <c r="Q6" s="241"/>
      <c r="R6" s="320"/>
      <c r="S6" s="320"/>
      <c r="T6" s="78"/>
      <c r="U6" s="78"/>
      <c r="V6" s="78"/>
      <c r="W6" s="78"/>
      <c r="X6" s="78"/>
      <c r="Y6" s="78"/>
      <c r="Z6" s="78"/>
      <c r="AA6" s="78"/>
      <c r="AB6" s="78"/>
      <c r="AC6" s="79"/>
      <c r="AD6" s="80"/>
      <c r="AE6" s="80"/>
      <c r="AF6" s="80"/>
      <c r="AG6" s="80"/>
      <c r="AH6" s="80"/>
      <c r="AI6" s="80"/>
      <c r="AJ6" s="80"/>
      <c r="AK6" s="80"/>
      <c r="AL6" s="80"/>
      <c r="AM6" s="80"/>
      <c r="AN6" s="80"/>
      <c r="AO6" s="80"/>
      <c r="AP6" s="80"/>
      <c r="AQ6" s="80"/>
      <c r="AR6" s="80"/>
      <c r="AS6" s="77"/>
      <c r="AT6" s="80"/>
      <c r="AU6" s="80"/>
      <c r="AV6" s="80"/>
      <c r="AW6" s="80"/>
      <c r="AX6" s="80"/>
      <c r="AY6" s="81"/>
      <c r="AZ6" s="80"/>
      <c r="BA6" s="193"/>
      <c r="BB6" s="83"/>
      <c r="BC6" s="84"/>
      <c r="BD6" s="83"/>
      <c r="BE6" s="84"/>
      <c r="BF6" s="83"/>
      <c r="BG6" s="84"/>
      <c r="BH6" s="83"/>
      <c r="BI6" s="84"/>
      <c r="BJ6" s="83"/>
      <c r="BK6" s="84"/>
      <c r="BL6" s="83"/>
      <c r="BM6" s="84"/>
      <c r="BN6" s="83"/>
      <c r="BO6" s="93"/>
      <c r="BP6" s="92"/>
      <c r="BQ6" s="93"/>
      <c r="BR6" s="92"/>
      <c r="BS6" s="93"/>
      <c r="BT6" s="92"/>
      <c r="BU6" s="93"/>
      <c r="BV6" s="92"/>
      <c r="BW6" s="93"/>
      <c r="BX6" s="92"/>
      <c r="BY6" s="93"/>
      <c r="BZ6" s="219"/>
      <c r="CA6" s="180"/>
      <c r="CB6" s="181"/>
      <c r="CC6" s="179"/>
      <c r="CD6" s="180"/>
      <c r="CE6" s="181"/>
    </row>
    <row r="7" spans="1:83" ht="84.95" customHeight="1" x14ac:dyDescent="0.2">
      <c r="A7" s="384" t="s">
        <v>0</v>
      </c>
      <c r="B7" s="385">
        <v>2017</v>
      </c>
      <c r="C7" s="385" t="s">
        <v>2</v>
      </c>
      <c r="D7" s="385" t="s">
        <v>20</v>
      </c>
      <c r="E7" s="385" t="s">
        <v>1918</v>
      </c>
      <c r="F7" s="386" t="s">
        <v>2680</v>
      </c>
      <c r="G7" s="246" t="s">
        <v>1447</v>
      </c>
      <c r="H7" s="246" t="s">
        <v>1457</v>
      </c>
      <c r="I7" s="321" t="s">
        <v>2681</v>
      </c>
      <c r="J7" s="246" t="s">
        <v>2682</v>
      </c>
      <c r="K7" s="246" t="s">
        <v>1400</v>
      </c>
      <c r="L7" s="246"/>
      <c r="M7" s="246">
        <v>3</v>
      </c>
      <c r="N7" s="246">
        <v>1</v>
      </c>
      <c r="O7" s="246" t="s">
        <v>2683</v>
      </c>
      <c r="P7" s="247"/>
      <c r="Q7" s="246"/>
      <c r="R7" s="396">
        <v>114000000</v>
      </c>
      <c r="S7" s="397"/>
      <c r="T7" s="87"/>
      <c r="U7" s="87"/>
      <c r="V7" s="87"/>
      <c r="W7" s="87"/>
      <c r="X7" s="87"/>
      <c r="Y7" s="87"/>
      <c r="Z7" s="87"/>
      <c r="AA7" s="87"/>
      <c r="AB7" s="87"/>
      <c r="AC7" s="88"/>
      <c r="AD7" s="194" t="s">
        <v>4000</v>
      </c>
      <c r="AE7" s="194"/>
      <c r="AF7" s="80"/>
      <c r="AG7" s="80"/>
      <c r="AH7" s="80"/>
      <c r="AI7" s="80"/>
      <c r="AJ7" s="194" t="s">
        <v>255</v>
      </c>
      <c r="AK7" s="194"/>
      <c r="AL7" s="80"/>
      <c r="AM7" s="80"/>
      <c r="AN7" s="80"/>
      <c r="AO7" s="194" t="s">
        <v>262</v>
      </c>
      <c r="AP7" s="80"/>
      <c r="AQ7" s="194" t="s">
        <v>262</v>
      </c>
      <c r="AR7" s="80"/>
      <c r="AS7" s="194" t="s">
        <v>4001</v>
      </c>
      <c r="AT7" s="194" t="s">
        <v>278</v>
      </c>
      <c r="AU7" s="194" t="s">
        <v>278</v>
      </c>
      <c r="AV7" s="194"/>
      <c r="AW7" s="194" t="s">
        <v>278</v>
      </c>
      <c r="AX7" s="194"/>
      <c r="AY7" s="195"/>
      <c r="AZ7" s="195" t="s">
        <v>4002</v>
      </c>
      <c r="BA7" s="193" t="s">
        <v>3084</v>
      </c>
      <c r="BB7" s="225" t="s">
        <v>195</v>
      </c>
      <c r="BC7" s="197">
        <v>0</v>
      </c>
      <c r="BD7" s="196" t="s">
        <v>195</v>
      </c>
      <c r="BE7" s="197">
        <v>0</v>
      </c>
      <c r="BF7" s="197" t="s">
        <v>4003</v>
      </c>
      <c r="BG7" s="197">
        <v>14</v>
      </c>
      <c r="BH7" s="197"/>
      <c r="BI7" s="197">
        <v>14</v>
      </c>
      <c r="BJ7" s="197"/>
      <c r="BK7" s="197">
        <v>14</v>
      </c>
      <c r="BL7" s="197" t="s">
        <v>4004</v>
      </c>
      <c r="BM7" s="197">
        <v>38</v>
      </c>
      <c r="BN7" s="197"/>
      <c r="BO7" s="197">
        <v>38</v>
      </c>
      <c r="BP7" s="198"/>
      <c r="BQ7" s="197">
        <v>38</v>
      </c>
      <c r="BR7" s="198" t="s">
        <v>4005</v>
      </c>
      <c r="BS7" s="197">
        <v>65</v>
      </c>
      <c r="BT7" s="198"/>
      <c r="BU7" s="197">
        <v>65</v>
      </c>
      <c r="BV7" s="198"/>
      <c r="BW7" s="197">
        <v>65</v>
      </c>
      <c r="BX7" s="199" t="s">
        <v>4006</v>
      </c>
      <c r="BY7" s="197">
        <v>100</v>
      </c>
      <c r="BZ7" s="220"/>
      <c r="CA7" s="183"/>
      <c r="CB7" s="184"/>
      <c r="CC7" s="182"/>
      <c r="CD7" s="183"/>
      <c r="CE7" s="184"/>
    </row>
    <row r="8" spans="1:83" ht="84.95" customHeight="1" x14ac:dyDescent="0.2">
      <c r="A8" s="384" t="s">
        <v>0</v>
      </c>
      <c r="B8" s="385">
        <v>2017</v>
      </c>
      <c r="C8" s="385" t="s">
        <v>2</v>
      </c>
      <c r="D8" s="385" t="s">
        <v>20</v>
      </c>
      <c r="E8" s="385" t="s">
        <v>1918</v>
      </c>
      <c r="F8" s="386" t="s">
        <v>2680</v>
      </c>
      <c r="G8" s="246" t="s">
        <v>1447</v>
      </c>
      <c r="H8" s="246" t="s">
        <v>1457</v>
      </c>
      <c r="I8" s="321" t="s">
        <v>2681</v>
      </c>
      <c r="J8" s="246" t="s">
        <v>2684</v>
      </c>
      <c r="K8" s="246" t="s">
        <v>1400</v>
      </c>
      <c r="L8" s="246"/>
      <c r="M8" s="246">
        <v>3</v>
      </c>
      <c r="N8" s="246">
        <v>10</v>
      </c>
      <c r="O8" s="246" t="s">
        <v>2685</v>
      </c>
      <c r="P8" s="247"/>
      <c r="Q8" s="246"/>
      <c r="R8" s="320">
        <v>90000000</v>
      </c>
      <c r="S8" s="397"/>
      <c r="T8" s="87"/>
      <c r="U8" s="87"/>
      <c r="V8" s="87"/>
      <c r="W8" s="87"/>
      <c r="X8" s="87"/>
      <c r="Y8" s="87"/>
      <c r="Z8" s="87"/>
      <c r="AA8" s="87"/>
      <c r="AB8" s="87"/>
      <c r="AC8" s="88"/>
      <c r="AD8" s="194" t="s">
        <v>4000</v>
      </c>
      <c r="AE8" s="194"/>
      <c r="AF8" s="80"/>
      <c r="AG8" s="80"/>
      <c r="AH8" s="80"/>
      <c r="AI8" s="80"/>
      <c r="AJ8" s="194" t="s">
        <v>255</v>
      </c>
      <c r="AK8" s="194"/>
      <c r="AL8" s="80"/>
      <c r="AM8" s="80"/>
      <c r="AN8" s="80"/>
      <c r="AO8" s="194" t="s">
        <v>262</v>
      </c>
      <c r="AP8" s="80"/>
      <c r="AQ8" s="194" t="s">
        <v>262</v>
      </c>
      <c r="AR8" s="80"/>
      <c r="AS8" s="194" t="s">
        <v>4007</v>
      </c>
      <c r="AT8" s="194" t="s">
        <v>278</v>
      </c>
      <c r="AU8" s="194" t="s">
        <v>278</v>
      </c>
      <c r="AV8" s="194"/>
      <c r="AW8" s="194" t="s">
        <v>278</v>
      </c>
      <c r="AX8" s="194"/>
      <c r="AY8" s="195" t="s">
        <v>1378</v>
      </c>
      <c r="AZ8" s="195" t="s">
        <v>4008</v>
      </c>
      <c r="BA8" s="193" t="s">
        <v>3084</v>
      </c>
      <c r="BB8" s="226" t="s">
        <v>195</v>
      </c>
      <c r="BC8" s="197">
        <v>0</v>
      </c>
      <c r="BD8" s="196" t="s">
        <v>195</v>
      </c>
      <c r="BE8" s="197">
        <v>0</v>
      </c>
      <c r="BF8" s="197" t="s">
        <v>4009</v>
      </c>
      <c r="BG8" s="197">
        <v>14</v>
      </c>
      <c r="BH8" s="197"/>
      <c r="BI8" s="197">
        <v>14</v>
      </c>
      <c r="BJ8" s="197"/>
      <c r="BK8" s="197">
        <v>14</v>
      </c>
      <c r="BL8" s="197" t="s">
        <v>4010</v>
      </c>
      <c r="BM8" s="197">
        <v>38</v>
      </c>
      <c r="BN8" s="197"/>
      <c r="BO8" s="197">
        <v>38</v>
      </c>
      <c r="BP8" s="198"/>
      <c r="BQ8" s="197">
        <v>38</v>
      </c>
      <c r="BR8" s="198" t="s">
        <v>4011</v>
      </c>
      <c r="BS8" s="197">
        <v>65</v>
      </c>
      <c r="BT8" s="198"/>
      <c r="BU8" s="197">
        <v>65</v>
      </c>
      <c r="BV8" s="198"/>
      <c r="BW8" s="197">
        <v>65</v>
      </c>
      <c r="BX8" s="199" t="s">
        <v>4012</v>
      </c>
      <c r="BY8" s="197">
        <v>100</v>
      </c>
      <c r="BZ8" s="220"/>
      <c r="CA8" s="183"/>
      <c r="CB8" s="184"/>
      <c r="CC8" s="182"/>
      <c r="CD8" s="183"/>
      <c r="CE8" s="184"/>
    </row>
    <row r="9" spans="1:83" ht="84.95" customHeight="1" x14ac:dyDescent="0.2">
      <c r="A9" s="398" t="s">
        <v>0</v>
      </c>
      <c r="B9" s="386">
        <v>2017</v>
      </c>
      <c r="C9" s="386" t="s">
        <v>2</v>
      </c>
      <c r="D9" s="386" t="s">
        <v>20</v>
      </c>
      <c r="E9" s="386" t="s">
        <v>1918</v>
      </c>
      <c r="F9" s="386" t="s">
        <v>2680</v>
      </c>
      <c r="G9" s="246" t="s">
        <v>1447</v>
      </c>
      <c r="H9" s="246" t="s">
        <v>1457</v>
      </c>
      <c r="I9" s="323" t="s">
        <v>2686</v>
      </c>
      <c r="J9" s="246"/>
      <c r="K9" s="246" t="s">
        <v>1400</v>
      </c>
      <c r="L9" s="246"/>
      <c r="M9" s="246"/>
      <c r="N9" s="246"/>
      <c r="O9" s="246" t="s">
        <v>2687</v>
      </c>
      <c r="P9" s="247"/>
      <c r="Q9" s="246"/>
      <c r="R9" s="320"/>
      <c r="S9" s="397"/>
      <c r="T9" s="87"/>
      <c r="U9" s="87"/>
      <c r="V9" s="87"/>
      <c r="W9" s="87"/>
      <c r="X9" s="87"/>
      <c r="Y9" s="87"/>
      <c r="Z9" s="87"/>
      <c r="AA9" s="87"/>
      <c r="AB9" s="87"/>
      <c r="AC9" s="88"/>
      <c r="AD9" s="89"/>
      <c r="AE9" s="89"/>
      <c r="AF9" s="80"/>
      <c r="AG9" s="80"/>
      <c r="AH9" s="80"/>
      <c r="AI9" s="80"/>
      <c r="AJ9" s="89"/>
      <c r="AK9" s="89"/>
      <c r="AL9" s="80"/>
      <c r="AM9" s="80"/>
      <c r="AN9" s="80"/>
      <c r="AO9" s="89"/>
      <c r="AP9" s="80"/>
      <c r="AQ9" s="89"/>
      <c r="AR9" s="80"/>
      <c r="AS9" s="86"/>
      <c r="AT9" s="80"/>
      <c r="AU9" s="89"/>
      <c r="AV9" s="89"/>
      <c r="AW9" s="89"/>
      <c r="AX9" s="89"/>
      <c r="AY9" s="90"/>
      <c r="AZ9" s="89"/>
      <c r="BA9" s="193"/>
      <c r="BB9" s="92"/>
      <c r="BC9" s="93"/>
      <c r="BD9" s="92"/>
      <c r="BE9" s="93"/>
      <c r="BF9" s="92"/>
      <c r="BG9" s="93"/>
      <c r="BH9" s="92"/>
      <c r="BI9" s="93"/>
      <c r="BJ9" s="92"/>
      <c r="BK9" s="93"/>
      <c r="BL9" s="92"/>
      <c r="BM9" s="93"/>
      <c r="BN9" s="92"/>
      <c r="BO9" s="93"/>
      <c r="BP9" s="92"/>
      <c r="BQ9" s="93"/>
      <c r="BR9" s="92"/>
      <c r="BS9" s="93"/>
      <c r="BT9" s="92"/>
      <c r="BU9" s="93"/>
      <c r="BV9" s="92"/>
      <c r="BW9" s="93"/>
      <c r="BX9" s="92"/>
      <c r="BY9" s="93"/>
      <c r="BZ9" s="220"/>
      <c r="CA9" s="183"/>
      <c r="CB9" s="184"/>
      <c r="CC9" s="182"/>
      <c r="CD9" s="183"/>
      <c r="CE9" s="184"/>
    </row>
    <row r="10" spans="1:83" ht="84.95" customHeight="1" x14ac:dyDescent="0.2">
      <c r="A10" s="398" t="s">
        <v>0</v>
      </c>
      <c r="B10" s="386">
        <v>2017</v>
      </c>
      <c r="C10" s="386" t="s">
        <v>2</v>
      </c>
      <c r="D10" s="386" t="s">
        <v>20</v>
      </c>
      <c r="E10" s="386" t="s">
        <v>1918</v>
      </c>
      <c r="F10" s="386" t="s">
        <v>2680</v>
      </c>
      <c r="G10" s="246" t="s">
        <v>1447</v>
      </c>
      <c r="H10" s="246" t="s">
        <v>1457</v>
      </c>
      <c r="I10" s="324" t="s">
        <v>2686</v>
      </c>
      <c r="J10" s="246" t="s">
        <v>2688</v>
      </c>
      <c r="K10" s="246" t="s">
        <v>1400</v>
      </c>
      <c r="L10" s="246"/>
      <c r="M10" s="246">
        <v>1</v>
      </c>
      <c r="N10" s="246">
        <v>1</v>
      </c>
      <c r="O10" s="246" t="s">
        <v>2689</v>
      </c>
      <c r="P10" s="247"/>
      <c r="Q10" s="246"/>
      <c r="R10" s="320">
        <v>40000000</v>
      </c>
      <c r="S10" s="397"/>
      <c r="T10" s="87"/>
      <c r="U10" s="87"/>
      <c r="V10" s="87"/>
      <c r="W10" s="87"/>
      <c r="X10" s="87"/>
      <c r="Y10" s="87"/>
      <c r="Z10" s="87"/>
      <c r="AA10" s="87"/>
      <c r="AB10" s="87"/>
      <c r="AC10" s="88"/>
      <c r="AD10" s="194" t="s">
        <v>4013</v>
      </c>
      <c r="AE10" s="194"/>
      <c r="AF10" s="80"/>
      <c r="AG10" s="80"/>
      <c r="AH10" s="80"/>
      <c r="AI10" s="80"/>
      <c r="AJ10" s="194" t="s">
        <v>255</v>
      </c>
      <c r="AK10" s="194"/>
      <c r="AL10" s="80"/>
      <c r="AM10" s="80"/>
      <c r="AN10" s="80"/>
      <c r="AO10" s="194" t="s">
        <v>262</v>
      </c>
      <c r="AP10" s="80"/>
      <c r="AQ10" s="194" t="s">
        <v>262</v>
      </c>
      <c r="AR10" s="80"/>
      <c r="AS10" s="194" t="s">
        <v>4014</v>
      </c>
      <c r="AT10" s="194" t="s">
        <v>278</v>
      </c>
      <c r="AU10" s="194" t="s">
        <v>278</v>
      </c>
      <c r="AV10" s="194"/>
      <c r="AW10" s="194" t="s">
        <v>278</v>
      </c>
      <c r="AX10" s="194"/>
      <c r="AY10" s="195" t="s">
        <v>1378</v>
      </c>
      <c r="AZ10" s="195" t="s">
        <v>4015</v>
      </c>
      <c r="BA10" s="193" t="s">
        <v>3084</v>
      </c>
      <c r="BB10" s="226" t="s">
        <v>195</v>
      </c>
      <c r="BC10" s="197">
        <v>0</v>
      </c>
      <c r="BD10" s="196" t="s">
        <v>195</v>
      </c>
      <c r="BE10" s="197">
        <v>0</v>
      </c>
      <c r="BF10" s="197" t="s">
        <v>4016</v>
      </c>
      <c r="BG10" s="197">
        <v>14</v>
      </c>
      <c r="BH10" s="197">
        <v>0</v>
      </c>
      <c r="BI10" s="197">
        <v>14</v>
      </c>
      <c r="BJ10" s="197">
        <v>0</v>
      </c>
      <c r="BK10" s="197">
        <v>14</v>
      </c>
      <c r="BL10" s="197" t="s">
        <v>4017</v>
      </c>
      <c r="BM10" s="197">
        <v>38</v>
      </c>
      <c r="BN10" s="197">
        <v>0</v>
      </c>
      <c r="BO10" s="197">
        <v>38</v>
      </c>
      <c r="BP10" s="198">
        <v>0</v>
      </c>
      <c r="BQ10" s="197">
        <v>38</v>
      </c>
      <c r="BR10" s="198" t="s">
        <v>4018</v>
      </c>
      <c r="BS10" s="197">
        <v>65</v>
      </c>
      <c r="BT10" s="198"/>
      <c r="BU10" s="197">
        <v>65</v>
      </c>
      <c r="BV10" s="198"/>
      <c r="BW10" s="197">
        <v>65</v>
      </c>
      <c r="BX10" s="199" t="s">
        <v>4019</v>
      </c>
      <c r="BY10" s="197">
        <v>100</v>
      </c>
      <c r="BZ10" s="220"/>
      <c r="CA10" s="183"/>
      <c r="CB10" s="184"/>
      <c r="CC10" s="182"/>
      <c r="CD10" s="183"/>
      <c r="CE10" s="184"/>
    </row>
    <row r="11" spans="1:83" ht="84.95" customHeight="1" x14ac:dyDescent="0.2">
      <c r="A11" s="398" t="s">
        <v>0</v>
      </c>
      <c r="B11" s="386">
        <v>2017</v>
      </c>
      <c r="C11" s="386" t="s">
        <v>2</v>
      </c>
      <c r="D11" s="386" t="s">
        <v>20</v>
      </c>
      <c r="E11" s="386" t="s">
        <v>1918</v>
      </c>
      <c r="F11" s="386" t="s">
        <v>2680</v>
      </c>
      <c r="G11" s="246" t="s">
        <v>1447</v>
      </c>
      <c r="H11" s="246" t="s">
        <v>1457</v>
      </c>
      <c r="I11" s="324" t="s">
        <v>2686</v>
      </c>
      <c r="J11" s="246" t="s">
        <v>2690</v>
      </c>
      <c r="K11" s="246" t="s">
        <v>1400</v>
      </c>
      <c r="L11" s="246"/>
      <c r="M11" s="246">
        <v>1</v>
      </c>
      <c r="N11" s="246">
        <v>1</v>
      </c>
      <c r="O11" s="246" t="s">
        <v>2691</v>
      </c>
      <c r="P11" s="247"/>
      <c r="Q11" s="246"/>
      <c r="R11" s="320">
        <v>50000000</v>
      </c>
      <c r="S11" s="397"/>
      <c r="T11" s="87"/>
      <c r="U11" s="87"/>
      <c r="V11" s="87"/>
      <c r="W11" s="87"/>
      <c r="X11" s="87"/>
      <c r="Y11" s="87"/>
      <c r="Z11" s="87"/>
      <c r="AA11" s="87"/>
      <c r="AB11" s="87"/>
      <c r="AC11" s="88"/>
      <c r="AD11" s="194" t="s">
        <v>4013</v>
      </c>
      <c r="AE11" s="194"/>
      <c r="AF11" s="80"/>
      <c r="AG11" s="80"/>
      <c r="AH11" s="80"/>
      <c r="AI11" s="80"/>
      <c r="AJ11" s="194" t="s">
        <v>255</v>
      </c>
      <c r="AK11" s="194"/>
      <c r="AL11" s="80"/>
      <c r="AM11" s="80"/>
      <c r="AN11" s="80"/>
      <c r="AO11" s="194" t="s">
        <v>262</v>
      </c>
      <c r="AP11" s="80"/>
      <c r="AQ11" s="194" t="s">
        <v>262</v>
      </c>
      <c r="AR11" s="80"/>
      <c r="AS11" s="194" t="s">
        <v>4020</v>
      </c>
      <c r="AT11" s="194" t="s">
        <v>278</v>
      </c>
      <c r="AU11" s="194" t="s">
        <v>278</v>
      </c>
      <c r="AV11" s="194"/>
      <c r="AW11" s="194" t="s">
        <v>278</v>
      </c>
      <c r="AX11" s="194"/>
      <c r="AY11" s="195" t="s">
        <v>1378</v>
      </c>
      <c r="AZ11" s="195" t="s">
        <v>4021</v>
      </c>
      <c r="BA11" s="193" t="s">
        <v>3084</v>
      </c>
      <c r="BB11" s="225" t="s">
        <v>195</v>
      </c>
      <c r="BC11" s="197">
        <v>0</v>
      </c>
      <c r="BD11" s="196" t="s">
        <v>195</v>
      </c>
      <c r="BE11" s="197">
        <v>0</v>
      </c>
      <c r="BF11" s="197" t="s">
        <v>4022</v>
      </c>
      <c r="BG11" s="197">
        <v>14</v>
      </c>
      <c r="BH11" s="197"/>
      <c r="BI11" s="197">
        <v>14</v>
      </c>
      <c r="BJ11" s="197"/>
      <c r="BK11" s="197">
        <v>14</v>
      </c>
      <c r="BL11" s="197" t="s">
        <v>4023</v>
      </c>
      <c r="BM11" s="197">
        <v>38</v>
      </c>
      <c r="BN11" s="197"/>
      <c r="BO11" s="197">
        <v>38</v>
      </c>
      <c r="BP11" s="198"/>
      <c r="BQ11" s="197">
        <v>38</v>
      </c>
      <c r="BR11" s="198" t="s">
        <v>4024</v>
      </c>
      <c r="BS11" s="197">
        <v>65</v>
      </c>
      <c r="BT11" s="198"/>
      <c r="BU11" s="197">
        <v>65</v>
      </c>
      <c r="BV11" s="198"/>
      <c r="BW11" s="197">
        <v>65</v>
      </c>
      <c r="BX11" s="199" t="s">
        <v>4025</v>
      </c>
      <c r="BY11" s="197">
        <v>100</v>
      </c>
      <c r="BZ11" s="220"/>
      <c r="CA11" s="183"/>
      <c r="CB11" s="184"/>
      <c r="CC11" s="182"/>
      <c r="CD11" s="183"/>
      <c r="CE11" s="184"/>
    </row>
    <row r="12" spans="1:83" ht="84.95" customHeight="1" x14ac:dyDescent="0.2">
      <c r="A12" s="398" t="s">
        <v>0</v>
      </c>
      <c r="B12" s="386">
        <v>2017</v>
      </c>
      <c r="C12" s="386" t="s">
        <v>2</v>
      </c>
      <c r="D12" s="386" t="s">
        <v>20</v>
      </c>
      <c r="E12" s="386" t="s">
        <v>1918</v>
      </c>
      <c r="F12" s="386" t="s">
        <v>2680</v>
      </c>
      <c r="G12" s="246" t="s">
        <v>1447</v>
      </c>
      <c r="H12" s="246" t="s">
        <v>1457</v>
      </c>
      <c r="I12" s="324" t="s">
        <v>2686</v>
      </c>
      <c r="J12" s="246" t="s">
        <v>4026</v>
      </c>
      <c r="K12" s="246" t="s">
        <v>1400</v>
      </c>
      <c r="L12" s="246"/>
      <c r="M12" s="246">
        <v>1</v>
      </c>
      <c r="N12" s="246">
        <v>5</v>
      </c>
      <c r="O12" s="246" t="s">
        <v>2692</v>
      </c>
      <c r="P12" s="247"/>
      <c r="Q12" s="246"/>
      <c r="R12" s="320">
        <v>200000000</v>
      </c>
      <c r="S12" s="397"/>
      <c r="T12" s="87"/>
      <c r="U12" s="87"/>
      <c r="V12" s="87"/>
      <c r="W12" s="87"/>
      <c r="X12" s="87"/>
      <c r="Y12" s="87"/>
      <c r="Z12" s="87"/>
      <c r="AA12" s="87"/>
      <c r="AB12" s="87"/>
      <c r="AC12" s="88"/>
      <c r="AD12" s="194" t="s">
        <v>4013</v>
      </c>
      <c r="AE12" s="194"/>
      <c r="AF12" s="80"/>
      <c r="AG12" s="80"/>
      <c r="AH12" s="80"/>
      <c r="AI12" s="80"/>
      <c r="AJ12" s="194" t="s">
        <v>255</v>
      </c>
      <c r="AK12" s="194"/>
      <c r="AL12" s="80"/>
      <c r="AM12" s="80"/>
      <c r="AN12" s="80"/>
      <c r="AO12" s="194" t="s">
        <v>262</v>
      </c>
      <c r="AP12" s="80"/>
      <c r="AQ12" s="194" t="s">
        <v>262</v>
      </c>
      <c r="AR12" s="80"/>
      <c r="AS12" s="194" t="s">
        <v>4027</v>
      </c>
      <c r="AT12" s="194" t="s">
        <v>278</v>
      </c>
      <c r="AU12" s="194" t="s">
        <v>278</v>
      </c>
      <c r="AV12" s="194"/>
      <c r="AW12" s="194" t="s">
        <v>278</v>
      </c>
      <c r="AX12" s="194"/>
      <c r="AY12" s="195" t="s">
        <v>1378</v>
      </c>
      <c r="AZ12" s="195" t="s">
        <v>4028</v>
      </c>
      <c r="BA12" s="193" t="s">
        <v>3084</v>
      </c>
      <c r="BB12" s="225" t="s">
        <v>195</v>
      </c>
      <c r="BC12" s="197">
        <v>0</v>
      </c>
      <c r="BD12" s="196" t="s">
        <v>195</v>
      </c>
      <c r="BE12" s="197">
        <v>0</v>
      </c>
      <c r="BF12" s="197" t="s">
        <v>4029</v>
      </c>
      <c r="BG12" s="197">
        <v>14</v>
      </c>
      <c r="BH12" s="197"/>
      <c r="BI12" s="197">
        <v>14</v>
      </c>
      <c r="BJ12" s="197"/>
      <c r="BK12" s="197">
        <v>14</v>
      </c>
      <c r="BL12" s="197" t="s">
        <v>4030</v>
      </c>
      <c r="BM12" s="197">
        <v>38</v>
      </c>
      <c r="BN12" s="197"/>
      <c r="BO12" s="197">
        <v>38</v>
      </c>
      <c r="BP12" s="198"/>
      <c r="BQ12" s="197">
        <v>38</v>
      </c>
      <c r="BR12" s="198" t="s">
        <v>4031</v>
      </c>
      <c r="BS12" s="197">
        <v>65</v>
      </c>
      <c r="BT12" s="198"/>
      <c r="BU12" s="197">
        <v>65</v>
      </c>
      <c r="BV12" s="198"/>
      <c r="BW12" s="197">
        <v>65</v>
      </c>
      <c r="BX12" s="199" t="s">
        <v>4032</v>
      </c>
      <c r="BY12" s="197">
        <v>100</v>
      </c>
      <c r="BZ12" s="220"/>
      <c r="CA12" s="183"/>
      <c r="CB12" s="184"/>
      <c r="CC12" s="182"/>
      <c r="CD12" s="183"/>
      <c r="CE12" s="184"/>
    </row>
    <row r="13" spans="1:83" ht="84.95" customHeight="1" x14ac:dyDescent="0.2">
      <c r="A13" s="398" t="s">
        <v>0</v>
      </c>
      <c r="B13" s="386">
        <v>2017</v>
      </c>
      <c r="C13" s="386" t="s">
        <v>2</v>
      </c>
      <c r="D13" s="386" t="s">
        <v>20</v>
      </c>
      <c r="E13" s="386" t="s">
        <v>1918</v>
      </c>
      <c r="F13" s="386" t="s">
        <v>2680</v>
      </c>
      <c r="G13" s="246" t="s">
        <v>1447</v>
      </c>
      <c r="H13" s="246" t="s">
        <v>1457</v>
      </c>
      <c r="I13" s="324" t="s">
        <v>2686</v>
      </c>
      <c r="J13" s="246" t="s">
        <v>2693</v>
      </c>
      <c r="K13" s="246" t="s">
        <v>1400</v>
      </c>
      <c r="L13" s="246"/>
      <c r="M13" s="246">
        <v>3</v>
      </c>
      <c r="N13" s="246">
        <v>1</v>
      </c>
      <c r="O13" s="246" t="s">
        <v>2694</v>
      </c>
      <c r="P13" s="247"/>
      <c r="Q13" s="246"/>
      <c r="R13" s="320">
        <v>50000000</v>
      </c>
      <c r="S13" s="397"/>
      <c r="T13" s="87"/>
      <c r="U13" s="87"/>
      <c r="V13" s="87"/>
      <c r="W13" s="87"/>
      <c r="X13" s="87"/>
      <c r="Y13" s="87"/>
      <c r="Z13" s="87"/>
      <c r="AA13" s="87"/>
      <c r="AB13" s="87"/>
      <c r="AC13" s="88"/>
      <c r="AD13" s="194" t="s">
        <v>4013</v>
      </c>
      <c r="AE13" s="194"/>
      <c r="AF13" s="80"/>
      <c r="AG13" s="80"/>
      <c r="AH13" s="80"/>
      <c r="AI13" s="80"/>
      <c r="AJ13" s="194" t="s">
        <v>255</v>
      </c>
      <c r="AK13" s="194"/>
      <c r="AL13" s="80"/>
      <c r="AM13" s="80"/>
      <c r="AN13" s="80"/>
      <c r="AO13" s="194" t="s">
        <v>262</v>
      </c>
      <c r="AP13" s="80"/>
      <c r="AQ13" s="194" t="s">
        <v>262</v>
      </c>
      <c r="AR13" s="80"/>
      <c r="AS13" s="194" t="s">
        <v>4033</v>
      </c>
      <c r="AT13" s="194" t="s">
        <v>278</v>
      </c>
      <c r="AU13" s="194" t="s">
        <v>278</v>
      </c>
      <c r="AV13" s="194"/>
      <c r="AW13" s="194" t="s">
        <v>278</v>
      </c>
      <c r="AX13" s="194"/>
      <c r="AY13" s="195" t="s">
        <v>1378</v>
      </c>
      <c r="AZ13" s="195" t="s">
        <v>4034</v>
      </c>
      <c r="BA13" s="193" t="s">
        <v>3084</v>
      </c>
      <c r="BB13" s="225" t="s">
        <v>195</v>
      </c>
      <c r="BC13" s="197">
        <v>0</v>
      </c>
      <c r="BD13" s="196" t="s">
        <v>195</v>
      </c>
      <c r="BE13" s="197">
        <v>0</v>
      </c>
      <c r="BF13" s="197" t="s">
        <v>4035</v>
      </c>
      <c r="BG13" s="197">
        <v>14</v>
      </c>
      <c r="BH13" s="197"/>
      <c r="BI13" s="197">
        <v>14</v>
      </c>
      <c r="BJ13" s="197"/>
      <c r="BK13" s="197">
        <v>14</v>
      </c>
      <c r="BL13" s="197" t="s">
        <v>4036</v>
      </c>
      <c r="BM13" s="197">
        <v>38</v>
      </c>
      <c r="BN13" s="197"/>
      <c r="BO13" s="197">
        <v>38</v>
      </c>
      <c r="BP13" s="198"/>
      <c r="BQ13" s="197">
        <v>38</v>
      </c>
      <c r="BR13" s="198" t="s">
        <v>4037</v>
      </c>
      <c r="BS13" s="197">
        <v>65</v>
      </c>
      <c r="BT13" s="198"/>
      <c r="BU13" s="197">
        <v>65</v>
      </c>
      <c r="BV13" s="198"/>
      <c r="BW13" s="197">
        <v>65</v>
      </c>
      <c r="BX13" s="199" t="s">
        <v>4038</v>
      </c>
      <c r="BY13" s="197">
        <v>100</v>
      </c>
      <c r="BZ13" s="220"/>
      <c r="CA13" s="183"/>
      <c r="CB13" s="184"/>
      <c r="CC13" s="182"/>
      <c r="CD13" s="183"/>
      <c r="CE13" s="184"/>
    </row>
    <row r="14" spans="1:83" ht="84.95" customHeight="1" x14ac:dyDescent="0.2">
      <c r="A14" s="398" t="s">
        <v>0</v>
      </c>
      <c r="B14" s="386">
        <v>2017</v>
      </c>
      <c r="C14" s="386" t="s">
        <v>2</v>
      </c>
      <c r="D14" s="386" t="s">
        <v>20</v>
      </c>
      <c r="E14" s="386" t="s">
        <v>1918</v>
      </c>
      <c r="F14" s="386" t="s">
        <v>2680</v>
      </c>
      <c r="G14" s="246" t="s">
        <v>1447</v>
      </c>
      <c r="H14" s="246" t="s">
        <v>1457</v>
      </c>
      <c r="I14" s="324" t="s">
        <v>2686</v>
      </c>
      <c r="J14" s="246" t="s">
        <v>2695</v>
      </c>
      <c r="K14" s="246" t="s">
        <v>1400</v>
      </c>
      <c r="L14" s="246"/>
      <c r="M14" s="246">
        <v>3</v>
      </c>
      <c r="N14" s="399">
        <v>1</v>
      </c>
      <c r="O14" s="246" t="s">
        <v>2696</v>
      </c>
      <c r="P14" s="247"/>
      <c r="Q14" s="246"/>
      <c r="R14" s="396">
        <f>200000000+8000000</f>
        <v>208000000</v>
      </c>
      <c r="S14" s="397"/>
      <c r="T14" s="87"/>
      <c r="U14" s="87"/>
      <c r="V14" s="87"/>
      <c r="W14" s="87"/>
      <c r="X14" s="87"/>
      <c r="Y14" s="87"/>
      <c r="Z14" s="87"/>
      <c r="AA14" s="87"/>
      <c r="AB14" s="87"/>
      <c r="AC14" s="88"/>
      <c r="AD14" s="194" t="s">
        <v>4013</v>
      </c>
      <c r="AE14" s="200"/>
      <c r="AF14" s="80"/>
      <c r="AG14" s="80"/>
      <c r="AH14" s="80"/>
      <c r="AI14" s="80"/>
      <c r="AJ14" s="200"/>
      <c r="AK14" s="200"/>
      <c r="AL14" s="80"/>
      <c r="AM14" s="80"/>
      <c r="AN14" s="80"/>
      <c r="AO14" s="200"/>
      <c r="AP14" s="80"/>
      <c r="AQ14" s="200"/>
      <c r="AR14" s="80"/>
      <c r="AS14" s="200"/>
      <c r="AT14" s="200"/>
      <c r="AU14" s="200"/>
      <c r="AV14" s="200"/>
      <c r="AW14" s="200"/>
      <c r="AX14" s="200"/>
      <c r="AY14" s="200"/>
      <c r="AZ14" s="200"/>
      <c r="BA14" s="193"/>
      <c r="BB14" s="225" t="s">
        <v>195</v>
      </c>
      <c r="BC14" s="197">
        <v>0</v>
      </c>
      <c r="BD14" s="196" t="s">
        <v>195</v>
      </c>
      <c r="BE14" s="197">
        <v>0</v>
      </c>
      <c r="BF14" s="197" t="s">
        <v>4039</v>
      </c>
      <c r="BG14" s="197">
        <v>14</v>
      </c>
      <c r="BH14" s="197"/>
      <c r="BI14" s="197">
        <v>14</v>
      </c>
      <c r="BJ14" s="197"/>
      <c r="BK14" s="197">
        <v>14</v>
      </c>
      <c r="BL14" s="197" t="s">
        <v>4040</v>
      </c>
      <c r="BM14" s="197">
        <v>38</v>
      </c>
      <c r="BN14" s="197"/>
      <c r="BO14" s="197">
        <v>38</v>
      </c>
      <c r="BP14" s="198"/>
      <c r="BQ14" s="197">
        <v>38</v>
      </c>
      <c r="BR14" s="198" t="s">
        <v>4041</v>
      </c>
      <c r="BS14" s="197">
        <v>65</v>
      </c>
      <c r="BT14" s="198"/>
      <c r="BU14" s="197">
        <v>65</v>
      </c>
      <c r="BV14" s="198"/>
      <c r="BW14" s="197">
        <v>65</v>
      </c>
      <c r="BX14" s="199" t="s">
        <v>4042</v>
      </c>
      <c r="BY14" s="197">
        <v>100</v>
      </c>
      <c r="BZ14" s="220"/>
      <c r="CA14" s="183"/>
      <c r="CB14" s="184"/>
      <c r="CC14" s="182"/>
      <c r="CD14" s="183"/>
      <c r="CE14" s="184"/>
    </row>
    <row r="15" spans="1:83" ht="84.95" customHeight="1" x14ac:dyDescent="0.2">
      <c r="A15" s="398" t="s">
        <v>0</v>
      </c>
      <c r="B15" s="386">
        <v>2017</v>
      </c>
      <c r="C15" s="386" t="s">
        <v>2</v>
      </c>
      <c r="D15" s="386" t="s">
        <v>20</v>
      </c>
      <c r="E15" s="386" t="s">
        <v>1918</v>
      </c>
      <c r="F15" s="386" t="s">
        <v>2680</v>
      </c>
      <c r="G15" s="246" t="s">
        <v>1447</v>
      </c>
      <c r="H15" s="246" t="s">
        <v>1457</v>
      </c>
      <c r="I15" s="323" t="s">
        <v>2697</v>
      </c>
      <c r="J15" s="246"/>
      <c r="K15" s="246" t="s">
        <v>1400</v>
      </c>
      <c r="L15" s="246"/>
      <c r="M15" s="246"/>
      <c r="N15" s="246">
        <v>7</v>
      </c>
      <c r="O15" s="246"/>
      <c r="P15" s="247"/>
      <c r="Q15" s="246"/>
      <c r="R15" s="320"/>
      <c r="S15" s="397"/>
      <c r="T15" s="87"/>
      <c r="U15" s="87"/>
      <c r="V15" s="87"/>
      <c r="W15" s="87"/>
      <c r="X15" s="87"/>
      <c r="Y15" s="87"/>
      <c r="Z15" s="87"/>
      <c r="AA15" s="87"/>
      <c r="AB15" s="87"/>
      <c r="AC15" s="88"/>
      <c r="AD15" s="89"/>
      <c r="AE15" s="89"/>
      <c r="AF15" s="80"/>
      <c r="AG15" s="80"/>
      <c r="AH15" s="80"/>
      <c r="AI15" s="80"/>
      <c r="AJ15" s="89"/>
      <c r="AK15" s="89"/>
      <c r="AL15" s="80"/>
      <c r="AM15" s="80"/>
      <c r="AN15" s="80"/>
      <c r="AO15" s="89"/>
      <c r="AP15" s="80"/>
      <c r="AQ15" s="89"/>
      <c r="AR15" s="80"/>
      <c r="AS15" s="86"/>
      <c r="AT15" s="80"/>
      <c r="AU15" s="89"/>
      <c r="AV15" s="89"/>
      <c r="AW15" s="89"/>
      <c r="AX15" s="89"/>
      <c r="AY15" s="90"/>
      <c r="AZ15" s="89"/>
      <c r="BA15" s="193"/>
      <c r="BB15" s="92"/>
      <c r="BC15" s="93"/>
      <c r="BD15" s="92"/>
      <c r="BE15" s="93"/>
      <c r="BF15" s="92"/>
      <c r="BG15" s="93"/>
      <c r="BH15" s="92"/>
      <c r="BI15" s="93"/>
      <c r="BJ15" s="92"/>
      <c r="BK15" s="93"/>
      <c r="BL15" s="92"/>
      <c r="BM15" s="93"/>
      <c r="BN15" s="92"/>
      <c r="BO15" s="93"/>
      <c r="BP15" s="92"/>
      <c r="BQ15" s="93"/>
      <c r="BR15" s="92"/>
      <c r="BS15" s="93"/>
      <c r="BT15" s="92"/>
      <c r="BU15" s="93"/>
      <c r="BV15" s="92"/>
      <c r="BW15" s="93"/>
      <c r="BX15" s="92"/>
      <c r="BY15" s="93"/>
      <c r="BZ15" s="220"/>
      <c r="CA15" s="183"/>
      <c r="CB15" s="184"/>
      <c r="CC15" s="182"/>
      <c r="CD15" s="183"/>
      <c r="CE15" s="184"/>
    </row>
    <row r="16" spans="1:83" ht="84.95" customHeight="1" x14ac:dyDescent="0.2">
      <c r="A16" s="398" t="s">
        <v>0</v>
      </c>
      <c r="B16" s="386">
        <v>2017</v>
      </c>
      <c r="C16" s="386" t="s">
        <v>2</v>
      </c>
      <c r="D16" s="386" t="s">
        <v>20</v>
      </c>
      <c r="E16" s="386" t="s">
        <v>1918</v>
      </c>
      <c r="F16" s="386" t="s">
        <v>2680</v>
      </c>
      <c r="G16" s="246" t="s">
        <v>1447</v>
      </c>
      <c r="H16" s="246" t="s">
        <v>1457</v>
      </c>
      <c r="I16" s="324" t="s">
        <v>2697</v>
      </c>
      <c r="J16" s="246" t="s">
        <v>2698</v>
      </c>
      <c r="K16" s="246" t="s">
        <v>1400</v>
      </c>
      <c r="L16" s="246"/>
      <c r="M16" s="246">
        <v>2</v>
      </c>
      <c r="N16" s="246">
        <v>5</v>
      </c>
      <c r="O16" s="246" t="s">
        <v>2699</v>
      </c>
      <c r="P16" s="247"/>
      <c r="Q16" s="246"/>
      <c r="R16" s="320">
        <v>20000000</v>
      </c>
      <c r="S16" s="397"/>
      <c r="T16" s="87"/>
      <c r="U16" s="87"/>
      <c r="V16" s="87"/>
      <c r="W16" s="87"/>
      <c r="X16" s="87"/>
      <c r="Y16" s="87"/>
      <c r="Z16" s="87"/>
      <c r="AA16" s="87"/>
      <c r="AB16" s="87"/>
      <c r="AC16" s="88"/>
      <c r="AD16" s="194" t="s">
        <v>4013</v>
      </c>
      <c r="AE16" s="194"/>
      <c r="AF16" s="80"/>
      <c r="AG16" s="80"/>
      <c r="AH16" s="80"/>
      <c r="AI16" s="80"/>
      <c r="AJ16" s="194" t="s">
        <v>255</v>
      </c>
      <c r="AK16" s="194"/>
      <c r="AL16" s="80"/>
      <c r="AM16" s="80"/>
      <c r="AN16" s="80"/>
      <c r="AO16" s="194" t="s">
        <v>262</v>
      </c>
      <c r="AP16" s="80"/>
      <c r="AQ16" s="194" t="s">
        <v>262</v>
      </c>
      <c r="AR16" s="80"/>
      <c r="AS16" s="194" t="s">
        <v>4043</v>
      </c>
      <c r="AT16" s="194" t="s">
        <v>278</v>
      </c>
      <c r="AU16" s="194" t="s">
        <v>278</v>
      </c>
      <c r="AV16" s="194"/>
      <c r="AW16" s="194" t="s">
        <v>278</v>
      </c>
      <c r="AX16" s="194"/>
      <c r="AY16" s="195" t="s">
        <v>1378</v>
      </c>
      <c r="AZ16" s="195" t="s">
        <v>4044</v>
      </c>
      <c r="BA16" s="193" t="s">
        <v>3084</v>
      </c>
      <c r="BB16" s="225" t="s">
        <v>195</v>
      </c>
      <c r="BC16" s="197">
        <v>0</v>
      </c>
      <c r="BD16" s="196" t="s">
        <v>195</v>
      </c>
      <c r="BE16" s="197">
        <v>0</v>
      </c>
      <c r="BF16" s="197" t="s">
        <v>4045</v>
      </c>
      <c r="BG16" s="197">
        <v>14</v>
      </c>
      <c r="BH16" s="197"/>
      <c r="BI16" s="197">
        <v>14</v>
      </c>
      <c r="BJ16" s="197"/>
      <c r="BK16" s="197">
        <v>14</v>
      </c>
      <c r="BL16" s="197" t="s">
        <v>4046</v>
      </c>
      <c r="BM16" s="197">
        <v>38</v>
      </c>
      <c r="BN16" s="197"/>
      <c r="BO16" s="197">
        <v>38</v>
      </c>
      <c r="BP16" s="198"/>
      <c r="BQ16" s="197">
        <v>38</v>
      </c>
      <c r="BR16" s="198" t="s">
        <v>4047</v>
      </c>
      <c r="BS16" s="197">
        <v>65</v>
      </c>
      <c r="BT16" s="198"/>
      <c r="BU16" s="197">
        <v>65</v>
      </c>
      <c r="BV16" s="198"/>
      <c r="BW16" s="197">
        <v>65</v>
      </c>
      <c r="BX16" s="199" t="s">
        <v>4048</v>
      </c>
      <c r="BY16" s="197">
        <v>100</v>
      </c>
      <c r="BZ16" s="220"/>
      <c r="CA16" s="183"/>
      <c r="CB16" s="184"/>
      <c r="CC16" s="182"/>
      <c r="CD16" s="183"/>
      <c r="CE16" s="184"/>
    </row>
    <row r="17" spans="1:83" ht="84.95" customHeight="1" x14ac:dyDescent="0.2">
      <c r="A17" s="398" t="s">
        <v>0</v>
      </c>
      <c r="B17" s="386">
        <v>2017</v>
      </c>
      <c r="C17" s="386" t="s">
        <v>2</v>
      </c>
      <c r="D17" s="386" t="s">
        <v>20</v>
      </c>
      <c r="E17" s="386" t="s">
        <v>1918</v>
      </c>
      <c r="F17" s="386" t="s">
        <v>2680</v>
      </c>
      <c r="G17" s="246" t="s">
        <v>1447</v>
      </c>
      <c r="H17" s="246" t="s">
        <v>1457</v>
      </c>
      <c r="I17" s="324" t="s">
        <v>2697</v>
      </c>
      <c r="J17" s="246" t="s">
        <v>4049</v>
      </c>
      <c r="K17" s="246" t="s">
        <v>1400</v>
      </c>
      <c r="L17" s="246"/>
      <c r="M17" s="246">
        <v>3</v>
      </c>
      <c r="N17" s="246">
        <v>1</v>
      </c>
      <c r="O17" s="246" t="s">
        <v>2700</v>
      </c>
      <c r="P17" s="247"/>
      <c r="Q17" s="246"/>
      <c r="R17" s="320">
        <v>39000000</v>
      </c>
      <c r="S17" s="397"/>
      <c r="T17" s="87"/>
      <c r="U17" s="87"/>
      <c r="V17" s="87"/>
      <c r="W17" s="87"/>
      <c r="X17" s="87"/>
      <c r="Y17" s="87"/>
      <c r="Z17" s="87"/>
      <c r="AA17" s="87"/>
      <c r="AB17" s="87"/>
      <c r="AC17" s="88"/>
      <c r="AD17" s="194" t="s">
        <v>4013</v>
      </c>
      <c r="AE17" s="194"/>
      <c r="AF17" s="80"/>
      <c r="AG17" s="80"/>
      <c r="AH17" s="80"/>
      <c r="AI17" s="80"/>
      <c r="AJ17" s="194" t="s">
        <v>255</v>
      </c>
      <c r="AK17" s="194"/>
      <c r="AL17" s="80"/>
      <c r="AM17" s="80"/>
      <c r="AN17" s="80"/>
      <c r="AO17" s="194" t="s">
        <v>262</v>
      </c>
      <c r="AP17" s="80"/>
      <c r="AQ17" s="194" t="s">
        <v>262</v>
      </c>
      <c r="AR17" s="80"/>
      <c r="AS17" s="194" t="s">
        <v>4050</v>
      </c>
      <c r="AT17" s="194" t="s">
        <v>278</v>
      </c>
      <c r="AU17" s="194" t="s">
        <v>278</v>
      </c>
      <c r="AV17" s="194"/>
      <c r="AW17" s="194" t="s">
        <v>278</v>
      </c>
      <c r="AX17" s="194"/>
      <c r="AY17" s="195" t="s">
        <v>1378</v>
      </c>
      <c r="AZ17" s="195" t="s">
        <v>4051</v>
      </c>
      <c r="BA17" s="193" t="s">
        <v>3084</v>
      </c>
      <c r="BB17" s="225" t="s">
        <v>195</v>
      </c>
      <c r="BC17" s="197">
        <v>0</v>
      </c>
      <c r="BD17" s="196" t="s">
        <v>195</v>
      </c>
      <c r="BE17" s="197">
        <v>0</v>
      </c>
      <c r="BF17" s="197" t="s">
        <v>4052</v>
      </c>
      <c r="BG17" s="197">
        <v>14</v>
      </c>
      <c r="BH17" s="197"/>
      <c r="BI17" s="197">
        <v>14</v>
      </c>
      <c r="BJ17" s="197"/>
      <c r="BK17" s="197">
        <v>14</v>
      </c>
      <c r="BL17" s="197" t="s">
        <v>4053</v>
      </c>
      <c r="BM17" s="197">
        <v>38</v>
      </c>
      <c r="BN17" s="197"/>
      <c r="BO17" s="197">
        <v>38</v>
      </c>
      <c r="BP17" s="198"/>
      <c r="BQ17" s="197">
        <v>38</v>
      </c>
      <c r="BR17" s="198" t="s">
        <v>4054</v>
      </c>
      <c r="BS17" s="197">
        <v>65</v>
      </c>
      <c r="BT17" s="198"/>
      <c r="BU17" s="197">
        <v>65</v>
      </c>
      <c r="BV17" s="198"/>
      <c r="BW17" s="197">
        <v>65</v>
      </c>
      <c r="BX17" s="199" t="s">
        <v>4055</v>
      </c>
      <c r="BY17" s="197">
        <v>100</v>
      </c>
      <c r="BZ17" s="220"/>
      <c r="CA17" s="183"/>
      <c r="CB17" s="184"/>
      <c r="CC17" s="182"/>
      <c r="CD17" s="183"/>
      <c r="CE17" s="184"/>
    </row>
    <row r="18" spans="1:83" ht="84.95" customHeight="1" x14ac:dyDescent="0.2">
      <c r="A18" s="398" t="s">
        <v>0</v>
      </c>
      <c r="B18" s="386">
        <v>2017</v>
      </c>
      <c r="C18" s="386" t="s">
        <v>2</v>
      </c>
      <c r="D18" s="386" t="s">
        <v>20</v>
      </c>
      <c r="E18" s="386" t="s">
        <v>1918</v>
      </c>
      <c r="F18" s="386" t="s">
        <v>2680</v>
      </c>
      <c r="G18" s="246" t="s">
        <v>1447</v>
      </c>
      <c r="H18" s="246" t="s">
        <v>1457</v>
      </c>
      <c r="I18" s="324" t="s">
        <v>2697</v>
      </c>
      <c r="J18" s="246" t="s">
        <v>4056</v>
      </c>
      <c r="K18" s="246" t="s">
        <v>1400</v>
      </c>
      <c r="L18" s="246"/>
      <c r="M18" s="246">
        <v>1</v>
      </c>
      <c r="N18" s="246">
        <v>1</v>
      </c>
      <c r="O18" s="246" t="s">
        <v>2701</v>
      </c>
      <c r="P18" s="247"/>
      <c r="Q18" s="246"/>
      <c r="R18" s="320">
        <v>40000000</v>
      </c>
      <c r="S18" s="397"/>
      <c r="T18" s="87"/>
      <c r="U18" s="87"/>
      <c r="V18" s="87"/>
      <c r="W18" s="87"/>
      <c r="X18" s="87"/>
      <c r="Y18" s="87"/>
      <c r="Z18" s="87"/>
      <c r="AA18" s="87"/>
      <c r="AB18" s="87"/>
      <c r="AC18" s="88"/>
      <c r="AD18" s="194" t="s">
        <v>4013</v>
      </c>
      <c r="AE18" s="201"/>
      <c r="AF18" s="80"/>
      <c r="AG18" s="80"/>
      <c r="AH18" s="80"/>
      <c r="AI18" s="80"/>
      <c r="AJ18" s="201"/>
      <c r="AK18" s="201"/>
      <c r="AL18" s="80"/>
      <c r="AM18" s="80"/>
      <c r="AN18" s="80"/>
      <c r="AO18" s="201"/>
      <c r="AP18" s="80"/>
      <c r="AQ18" s="201"/>
      <c r="AR18" s="80"/>
      <c r="AS18" s="202"/>
      <c r="AT18" s="203"/>
      <c r="AU18" s="201"/>
      <c r="AV18" s="201"/>
      <c r="AW18" s="201"/>
      <c r="AX18" s="201"/>
      <c r="AY18" s="204"/>
      <c r="AZ18" s="201"/>
      <c r="BA18" s="193"/>
      <c r="BB18" s="92" t="s">
        <v>4057</v>
      </c>
      <c r="BC18" s="202">
        <v>10</v>
      </c>
      <c r="BD18" s="205" t="s">
        <v>4058</v>
      </c>
      <c r="BE18" s="202">
        <v>20</v>
      </c>
      <c r="BF18" s="205" t="s">
        <v>4059</v>
      </c>
      <c r="BG18" s="202">
        <v>50</v>
      </c>
      <c r="BH18" s="206" t="s">
        <v>4060</v>
      </c>
      <c r="BI18" s="202">
        <v>100</v>
      </c>
      <c r="BJ18" s="205"/>
      <c r="BK18" s="202"/>
      <c r="BL18" s="205"/>
      <c r="BM18" s="202"/>
      <c r="BN18" s="205"/>
      <c r="BO18" s="202"/>
      <c r="BP18" s="205"/>
      <c r="BQ18" s="202"/>
      <c r="BR18" s="205"/>
      <c r="BS18" s="202"/>
      <c r="BT18" s="205"/>
      <c r="BU18" s="202"/>
      <c r="BV18" s="205"/>
      <c r="BW18" s="202"/>
      <c r="BX18" s="205"/>
      <c r="BY18" s="202"/>
      <c r="BZ18" s="220"/>
      <c r="CA18" s="183"/>
      <c r="CB18" s="184"/>
      <c r="CC18" s="182"/>
      <c r="CD18" s="183"/>
      <c r="CE18" s="184"/>
    </row>
    <row r="19" spans="1:83" ht="84.95" customHeight="1" x14ac:dyDescent="0.2">
      <c r="A19" s="398" t="s">
        <v>0</v>
      </c>
      <c r="B19" s="386">
        <v>2017</v>
      </c>
      <c r="C19" s="386" t="s">
        <v>2</v>
      </c>
      <c r="D19" s="386" t="s">
        <v>20</v>
      </c>
      <c r="E19" s="386" t="s">
        <v>1918</v>
      </c>
      <c r="F19" s="386" t="s">
        <v>2680</v>
      </c>
      <c r="G19" s="246" t="s">
        <v>1447</v>
      </c>
      <c r="H19" s="246" t="s">
        <v>1457</v>
      </c>
      <c r="I19" s="323" t="s">
        <v>2702</v>
      </c>
      <c r="J19" s="246"/>
      <c r="K19" s="246" t="s">
        <v>1400</v>
      </c>
      <c r="L19" s="246"/>
      <c r="M19" s="246"/>
      <c r="N19" s="246">
        <v>1</v>
      </c>
      <c r="O19" s="246" t="s">
        <v>2703</v>
      </c>
      <c r="P19" s="247"/>
      <c r="Q19" s="246"/>
      <c r="R19" s="320"/>
      <c r="S19" s="397"/>
      <c r="T19" s="87"/>
      <c r="U19" s="87"/>
      <c r="V19" s="87"/>
      <c r="W19" s="87"/>
      <c r="X19" s="87"/>
      <c r="Y19" s="87"/>
      <c r="Z19" s="87"/>
      <c r="AA19" s="87"/>
      <c r="AB19" s="87"/>
      <c r="AC19" s="88"/>
      <c r="AD19" s="89"/>
      <c r="AE19" s="89"/>
      <c r="AF19" s="80"/>
      <c r="AG19" s="80"/>
      <c r="AH19" s="80"/>
      <c r="AI19" s="80"/>
      <c r="AJ19" s="89"/>
      <c r="AK19" s="89"/>
      <c r="AL19" s="80"/>
      <c r="AM19" s="80"/>
      <c r="AN19" s="80"/>
      <c r="AO19" s="89"/>
      <c r="AP19" s="80"/>
      <c r="AQ19" s="89"/>
      <c r="AR19" s="80"/>
      <c r="AS19" s="86"/>
      <c r="AT19" s="80"/>
      <c r="AU19" s="89"/>
      <c r="AV19" s="89"/>
      <c r="AW19" s="89"/>
      <c r="AX19" s="89"/>
      <c r="AY19" s="90"/>
      <c r="AZ19" s="89"/>
      <c r="BA19" s="193"/>
      <c r="BB19" s="92"/>
      <c r="BC19" s="93"/>
      <c r="BD19" s="92"/>
      <c r="BE19" s="93"/>
      <c r="BF19" s="92"/>
      <c r="BG19" s="93"/>
      <c r="BH19" s="92"/>
      <c r="BI19" s="93"/>
      <c r="BJ19" s="92"/>
      <c r="BK19" s="93"/>
      <c r="BL19" s="92"/>
      <c r="BM19" s="93"/>
      <c r="BN19" s="92"/>
      <c r="BO19" s="93"/>
      <c r="BP19" s="92"/>
      <c r="BQ19" s="93"/>
      <c r="BR19" s="92"/>
      <c r="BS19" s="93"/>
      <c r="BT19" s="92"/>
      <c r="BU19" s="93"/>
      <c r="BV19" s="92"/>
      <c r="BW19" s="93"/>
      <c r="BX19" s="92"/>
      <c r="BY19" s="93"/>
      <c r="BZ19" s="220"/>
      <c r="CA19" s="183"/>
      <c r="CB19" s="184"/>
      <c r="CC19" s="182"/>
      <c r="CD19" s="183"/>
      <c r="CE19" s="184"/>
    </row>
    <row r="20" spans="1:83" ht="84.95" customHeight="1" x14ac:dyDescent="0.2">
      <c r="A20" s="398" t="s">
        <v>0</v>
      </c>
      <c r="B20" s="386">
        <v>2017</v>
      </c>
      <c r="C20" s="386" t="s">
        <v>2</v>
      </c>
      <c r="D20" s="386" t="s">
        <v>20</v>
      </c>
      <c r="E20" s="386" t="s">
        <v>1918</v>
      </c>
      <c r="F20" s="386" t="s">
        <v>2680</v>
      </c>
      <c r="G20" s="246" t="s">
        <v>1447</v>
      </c>
      <c r="H20" s="246" t="s">
        <v>1457</v>
      </c>
      <c r="I20" s="324" t="s">
        <v>2702</v>
      </c>
      <c r="J20" s="246" t="s">
        <v>2704</v>
      </c>
      <c r="K20" s="246"/>
      <c r="L20" s="246"/>
      <c r="M20" s="246">
        <v>1</v>
      </c>
      <c r="N20" s="246">
        <v>1</v>
      </c>
      <c r="O20" s="246" t="s">
        <v>2705</v>
      </c>
      <c r="P20" s="247"/>
      <c r="Q20" s="246"/>
      <c r="R20" s="320">
        <v>20000000</v>
      </c>
      <c r="S20" s="397"/>
      <c r="T20" s="87"/>
      <c r="U20" s="87"/>
      <c r="V20" s="87"/>
      <c r="W20" s="87"/>
      <c r="X20" s="87"/>
      <c r="Y20" s="87"/>
      <c r="Z20" s="87"/>
      <c r="AA20" s="87"/>
      <c r="AB20" s="87"/>
      <c r="AC20" s="88"/>
      <c r="AD20" s="194" t="s">
        <v>4013</v>
      </c>
      <c r="AE20" s="194"/>
      <c r="AF20" s="80"/>
      <c r="AG20" s="80"/>
      <c r="AH20" s="80"/>
      <c r="AI20" s="80"/>
      <c r="AJ20" s="194" t="s">
        <v>255</v>
      </c>
      <c r="AK20" s="194"/>
      <c r="AL20" s="80"/>
      <c r="AM20" s="80"/>
      <c r="AN20" s="80"/>
      <c r="AO20" s="194" t="s">
        <v>262</v>
      </c>
      <c r="AP20" s="80"/>
      <c r="AQ20" s="194" t="s">
        <v>262</v>
      </c>
      <c r="AR20" s="80"/>
      <c r="AS20" s="194" t="s">
        <v>4061</v>
      </c>
      <c r="AT20" s="194" t="s">
        <v>278</v>
      </c>
      <c r="AU20" s="194" t="s">
        <v>278</v>
      </c>
      <c r="AV20" s="194"/>
      <c r="AW20" s="194" t="s">
        <v>278</v>
      </c>
      <c r="AX20" s="194"/>
      <c r="AY20" s="195" t="s">
        <v>1378</v>
      </c>
      <c r="AZ20" s="195" t="s">
        <v>4062</v>
      </c>
      <c r="BA20" s="193" t="s">
        <v>3084</v>
      </c>
      <c r="BB20" s="225" t="s">
        <v>195</v>
      </c>
      <c r="BC20" s="197">
        <v>0</v>
      </c>
      <c r="BD20" s="196" t="s">
        <v>195</v>
      </c>
      <c r="BE20" s="197">
        <v>0</v>
      </c>
      <c r="BF20" s="197" t="s">
        <v>4063</v>
      </c>
      <c r="BG20" s="197">
        <v>14</v>
      </c>
      <c r="BH20" s="197"/>
      <c r="BI20" s="197">
        <v>14</v>
      </c>
      <c r="BJ20" s="197"/>
      <c r="BK20" s="199">
        <v>14</v>
      </c>
      <c r="BL20" s="197" t="s">
        <v>4064</v>
      </c>
      <c r="BM20" s="197">
        <v>38</v>
      </c>
      <c r="BN20" s="197"/>
      <c r="BO20" s="197">
        <v>38</v>
      </c>
      <c r="BP20" s="198"/>
      <c r="BQ20" s="198">
        <v>38</v>
      </c>
      <c r="BR20" s="198" t="s">
        <v>4065</v>
      </c>
      <c r="BS20" s="198">
        <v>65</v>
      </c>
      <c r="BT20" s="198"/>
      <c r="BU20" s="198">
        <v>65</v>
      </c>
      <c r="BV20" s="198"/>
      <c r="BW20" s="198">
        <v>65</v>
      </c>
      <c r="BX20" s="199" t="s">
        <v>4066</v>
      </c>
      <c r="BY20" s="198">
        <v>100</v>
      </c>
      <c r="BZ20" s="220"/>
      <c r="CA20" s="183"/>
      <c r="CB20" s="184"/>
      <c r="CC20" s="182"/>
      <c r="CD20" s="183"/>
      <c r="CE20" s="184"/>
    </row>
    <row r="21" spans="1:83" ht="84.95" customHeight="1" x14ac:dyDescent="0.2">
      <c r="A21" s="398" t="s">
        <v>0</v>
      </c>
      <c r="B21" s="386">
        <v>2017</v>
      </c>
      <c r="C21" s="386" t="s">
        <v>2</v>
      </c>
      <c r="D21" s="386" t="s">
        <v>20</v>
      </c>
      <c r="E21" s="386" t="s">
        <v>1918</v>
      </c>
      <c r="F21" s="386" t="s">
        <v>2680</v>
      </c>
      <c r="G21" s="246"/>
      <c r="H21" s="246"/>
      <c r="I21" s="323" t="s">
        <v>2706</v>
      </c>
      <c r="J21" s="246"/>
      <c r="K21" s="246" t="s">
        <v>1400</v>
      </c>
      <c r="L21" s="246"/>
      <c r="M21" s="246"/>
      <c r="N21" s="246">
        <v>1</v>
      </c>
      <c r="O21" s="246" t="s">
        <v>2707</v>
      </c>
      <c r="P21" s="247"/>
      <c r="Q21" s="246"/>
      <c r="R21" s="320"/>
      <c r="S21" s="397"/>
      <c r="T21" s="87"/>
      <c r="U21" s="87"/>
      <c r="V21" s="87"/>
      <c r="W21" s="87"/>
      <c r="X21" s="87"/>
      <c r="Y21" s="87"/>
      <c r="Z21" s="87"/>
      <c r="AA21" s="87"/>
      <c r="AB21" s="87"/>
      <c r="AC21" s="88"/>
      <c r="AD21" s="89"/>
      <c r="AE21" s="89"/>
      <c r="AF21" s="80"/>
      <c r="AG21" s="80"/>
      <c r="AH21" s="80"/>
      <c r="AI21" s="80"/>
      <c r="AJ21" s="89"/>
      <c r="AK21" s="89"/>
      <c r="AL21" s="80"/>
      <c r="AM21" s="80"/>
      <c r="AN21" s="80"/>
      <c r="AO21" s="89"/>
      <c r="AP21" s="80"/>
      <c r="AQ21" s="89"/>
      <c r="AR21" s="80"/>
      <c r="AS21" s="86"/>
      <c r="AT21" s="80"/>
      <c r="AU21" s="89"/>
      <c r="AV21" s="89"/>
      <c r="AW21" s="89"/>
      <c r="AX21" s="89"/>
      <c r="AY21" s="90"/>
      <c r="AZ21" s="89"/>
      <c r="BA21" s="193"/>
      <c r="BB21" s="92"/>
      <c r="BC21" s="93"/>
      <c r="BD21" s="92"/>
      <c r="BE21" s="93"/>
      <c r="BF21" s="92"/>
      <c r="BG21" s="93"/>
      <c r="BH21" s="92"/>
      <c r="BI21" s="93"/>
      <c r="BJ21" s="92"/>
      <c r="BK21" s="93"/>
      <c r="BL21" s="92"/>
      <c r="BM21" s="93"/>
      <c r="BN21" s="92"/>
      <c r="BO21" s="93"/>
      <c r="BP21" s="92"/>
      <c r="BQ21" s="93"/>
      <c r="BR21" s="92"/>
      <c r="BS21" s="93"/>
      <c r="BT21" s="92"/>
      <c r="BU21" s="93"/>
      <c r="BV21" s="92"/>
      <c r="BW21" s="93"/>
      <c r="BX21" s="92"/>
      <c r="BY21" s="93"/>
      <c r="BZ21" s="220"/>
      <c r="CA21" s="183"/>
      <c r="CB21" s="184"/>
      <c r="CC21" s="182"/>
      <c r="CD21" s="183"/>
      <c r="CE21" s="184"/>
    </row>
    <row r="22" spans="1:83" ht="88.5" customHeight="1" x14ac:dyDescent="0.2">
      <c r="A22" s="398" t="s">
        <v>0</v>
      </c>
      <c r="B22" s="386">
        <v>2017</v>
      </c>
      <c r="C22" s="386" t="s">
        <v>2</v>
      </c>
      <c r="D22" s="386" t="s">
        <v>20</v>
      </c>
      <c r="E22" s="386" t="s">
        <v>1918</v>
      </c>
      <c r="F22" s="386" t="s">
        <v>2680</v>
      </c>
      <c r="G22" s="246" t="s">
        <v>1447</v>
      </c>
      <c r="H22" s="246" t="s">
        <v>1457</v>
      </c>
      <c r="I22" s="324" t="s">
        <v>2706</v>
      </c>
      <c r="J22" s="246" t="s">
        <v>4067</v>
      </c>
      <c r="K22" s="246" t="s">
        <v>1400</v>
      </c>
      <c r="L22" s="246"/>
      <c r="M22" s="246">
        <v>3</v>
      </c>
      <c r="N22" s="246">
        <v>1</v>
      </c>
      <c r="O22" s="246" t="s">
        <v>2708</v>
      </c>
      <c r="P22" s="247"/>
      <c r="Q22" s="246"/>
      <c r="R22" s="320">
        <v>20000000</v>
      </c>
      <c r="S22" s="397"/>
      <c r="T22" s="87"/>
      <c r="U22" s="87"/>
      <c r="V22" s="87"/>
      <c r="W22" s="87"/>
      <c r="X22" s="87"/>
      <c r="Y22" s="87"/>
      <c r="Z22" s="87"/>
      <c r="AA22" s="87"/>
      <c r="AB22" s="87"/>
      <c r="AC22" s="88"/>
      <c r="AD22" s="194" t="s">
        <v>4013</v>
      </c>
      <c r="AE22" s="194"/>
      <c r="AF22" s="80"/>
      <c r="AG22" s="80"/>
      <c r="AH22" s="80"/>
      <c r="AI22" s="80"/>
      <c r="AJ22" s="194" t="s">
        <v>255</v>
      </c>
      <c r="AK22" s="194"/>
      <c r="AL22" s="80"/>
      <c r="AM22" s="80"/>
      <c r="AN22" s="80"/>
      <c r="AO22" s="194" t="s">
        <v>262</v>
      </c>
      <c r="AP22" s="80"/>
      <c r="AQ22" s="194" t="s">
        <v>262</v>
      </c>
      <c r="AR22" s="80"/>
      <c r="AS22" s="194" t="s">
        <v>4068</v>
      </c>
      <c r="AT22" s="194" t="s">
        <v>278</v>
      </c>
      <c r="AU22" s="194" t="s">
        <v>278</v>
      </c>
      <c r="AV22" s="194"/>
      <c r="AW22" s="194" t="s">
        <v>278</v>
      </c>
      <c r="AX22" s="194"/>
      <c r="AY22" s="195" t="s">
        <v>1378</v>
      </c>
      <c r="AZ22" s="195" t="s">
        <v>4069</v>
      </c>
      <c r="BA22" s="193" t="s">
        <v>3084</v>
      </c>
      <c r="BB22" s="225" t="s">
        <v>195</v>
      </c>
      <c r="BC22" s="197">
        <v>0</v>
      </c>
      <c r="BD22" s="196" t="s">
        <v>195</v>
      </c>
      <c r="BE22" s="197">
        <v>0</v>
      </c>
      <c r="BF22" s="197" t="s">
        <v>4070</v>
      </c>
      <c r="BG22" s="197">
        <v>14</v>
      </c>
      <c r="BH22" s="197"/>
      <c r="BI22" s="197">
        <v>14</v>
      </c>
      <c r="BJ22" s="197"/>
      <c r="BK22" s="199">
        <v>14</v>
      </c>
      <c r="BL22" s="197" t="s">
        <v>4071</v>
      </c>
      <c r="BM22" s="197">
        <v>38</v>
      </c>
      <c r="BN22" s="197"/>
      <c r="BO22" s="197">
        <v>38</v>
      </c>
      <c r="BP22" s="198"/>
      <c r="BQ22" s="198">
        <v>38</v>
      </c>
      <c r="BR22" s="198" t="s">
        <v>4072</v>
      </c>
      <c r="BS22" s="198">
        <v>65</v>
      </c>
      <c r="BT22" s="198"/>
      <c r="BU22" s="198">
        <v>65</v>
      </c>
      <c r="BV22" s="198"/>
      <c r="BW22" s="198">
        <v>65</v>
      </c>
      <c r="BX22" s="199" t="s">
        <v>4073</v>
      </c>
      <c r="BY22" s="198">
        <v>100</v>
      </c>
      <c r="BZ22" s="220"/>
      <c r="CA22" s="183"/>
      <c r="CB22" s="184"/>
      <c r="CC22" s="182"/>
      <c r="CD22" s="183"/>
      <c r="CE22" s="184"/>
    </row>
    <row r="23" spans="1:83" ht="84.95" customHeight="1" x14ac:dyDescent="0.2">
      <c r="A23" s="398" t="s">
        <v>0</v>
      </c>
      <c r="B23" s="386">
        <v>2017</v>
      </c>
      <c r="C23" s="386" t="s">
        <v>2</v>
      </c>
      <c r="D23" s="386" t="s">
        <v>20</v>
      </c>
      <c r="E23" s="386" t="s">
        <v>1918</v>
      </c>
      <c r="F23" s="386" t="s">
        <v>2680</v>
      </c>
      <c r="G23" s="246" t="s">
        <v>1447</v>
      </c>
      <c r="H23" s="246" t="s">
        <v>1457</v>
      </c>
      <c r="I23" s="324" t="s">
        <v>2706</v>
      </c>
      <c r="J23" s="246" t="s">
        <v>4074</v>
      </c>
      <c r="K23" s="246" t="s">
        <v>1400</v>
      </c>
      <c r="L23" s="246"/>
      <c r="M23" s="246">
        <v>1</v>
      </c>
      <c r="N23" s="246">
        <v>3</v>
      </c>
      <c r="O23" s="246" t="s">
        <v>2709</v>
      </c>
      <c r="P23" s="247"/>
      <c r="Q23" s="246"/>
      <c r="R23" s="320">
        <v>102000000</v>
      </c>
      <c r="S23" s="320"/>
      <c r="T23" s="87"/>
      <c r="U23" s="87"/>
      <c r="V23" s="87"/>
      <c r="W23" s="87"/>
      <c r="X23" s="87"/>
      <c r="Y23" s="87"/>
      <c r="Z23" s="87"/>
      <c r="AA23" s="87"/>
      <c r="AB23" s="87"/>
      <c r="AC23" s="88"/>
      <c r="AD23" s="194" t="s">
        <v>4013</v>
      </c>
      <c r="AE23" s="194"/>
      <c r="AF23" s="80"/>
      <c r="AG23" s="80"/>
      <c r="AH23" s="80"/>
      <c r="AI23" s="80"/>
      <c r="AJ23" s="194" t="s">
        <v>255</v>
      </c>
      <c r="AK23" s="194"/>
      <c r="AL23" s="80"/>
      <c r="AM23" s="80"/>
      <c r="AN23" s="80"/>
      <c r="AO23" s="194" t="s">
        <v>262</v>
      </c>
      <c r="AP23" s="80"/>
      <c r="AQ23" s="194" t="s">
        <v>262</v>
      </c>
      <c r="AR23" s="80"/>
      <c r="AS23" s="194" t="s">
        <v>4075</v>
      </c>
      <c r="AT23" s="194" t="s">
        <v>278</v>
      </c>
      <c r="AU23" s="194" t="s">
        <v>278</v>
      </c>
      <c r="AV23" s="194"/>
      <c r="AW23" s="194" t="s">
        <v>278</v>
      </c>
      <c r="AX23" s="194"/>
      <c r="AY23" s="195" t="s">
        <v>1378</v>
      </c>
      <c r="AZ23" s="195" t="s">
        <v>4076</v>
      </c>
      <c r="BA23" s="193" t="s">
        <v>3084</v>
      </c>
      <c r="BB23" s="225" t="s">
        <v>195</v>
      </c>
      <c r="BC23" s="197">
        <v>0</v>
      </c>
      <c r="BD23" s="196" t="s">
        <v>195</v>
      </c>
      <c r="BE23" s="197">
        <v>10</v>
      </c>
      <c r="BF23" s="207" t="s">
        <v>4077</v>
      </c>
      <c r="BG23" s="197">
        <v>14</v>
      </c>
      <c r="BH23" s="196" t="s">
        <v>195</v>
      </c>
      <c r="BI23" s="197">
        <v>14</v>
      </c>
      <c r="BJ23" s="196" t="s">
        <v>195</v>
      </c>
      <c r="BK23" s="197">
        <v>14</v>
      </c>
      <c r="BL23" s="196" t="s">
        <v>4078</v>
      </c>
      <c r="BM23" s="197">
        <v>38</v>
      </c>
      <c r="BN23" s="196" t="s">
        <v>195</v>
      </c>
      <c r="BO23" s="197">
        <v>38</v>
      </c>
      <c r="BP23" s="196" t="s">
        <v>195</v>
      </c>
      <c r="BQ23" s="197">
        <v>38</v>
      </c>
      <c r="BR23" s="196" t="s">
        <v>4079</v>
      </c>
      <c r="BS23" s="197">
        <v>65</v>
      </c>
      <c r="BT23" s="196" t="s">
        <v>195</v>
      </c>
      <c r="BU23" s="197">
        <v>65</v>
      </c>
      <c r="BV23" s="196" t="s">
        <v>195</v>
      </c>
      <c r="BW23" s="197">
        <v>65</v>
      </c>
      <c r="BX23" s="196" t="s">
        <v>4080</v>
      </c>
      <c r="BY23" s="197">
        <v>100</v>
      </c>
      <c r="BZ23" s="220"/>
      <c r="CA23" s="183"/>
      <c r="CB23" s="184"/>
      <c r="CC23" s="182"/>
      <c r="CD23" s="183"/>
      <c r="CE23" s="184"/>
    </row>
    <row r="24" spans="1:83" ht="84.95" customHeight="1" x14ac:dyDescent="0.2">
      <c r="A24" s="398" t="s">
        <v>0</v>
      </c>
      <c r="B24" s="386">
        <v>2017</v>
      </c>
      <c r="C24" s="386" t="s">
        <v>2</v>
      </c>
      <c r="D24" s="386" t="s">
        <v>20</v>
      </c>
      <c r="E24" s="386" t="s">
        <v>1918</v>
      </c>
      <c r="F24" s="386" t="s">
        <v>2680</v>
      </c>
      <c r="G24" s="246" t="s">
        <v>1447</v>
      </c>
      <c r="H24" s="246" t="s">
        <v>1457</v>
      </c>
      <c r="I24" s="323" t="s">
        <v>2710</v>
      </c>
      <c r="J24" s="246"/>
      <c r="K24" s="246"/>
      <c r="L24" s="246"/>
      <c r="M24" s="246"/>
      <c r="N24" s="246"/>
      <c r="O24" s="246"/>
      <c r="P24" s="247"/>
      <c r="Q24" s="246"/>
      <c r="R24" s="320"/>
      <c r="S24" s="322"/>
      <c r="T24" s="87"/>
      <c r="U24" s="87"/>
      <c r="V24" s="87"/>
      <c r="W24" s="87"/>
      <c r="X24" s="87"/>
      <c r="Y24" s="87"/>
      <c r="Z24" s="87"/>
      <c r="AA24" s="87"/>
      <c r="AB24" s="87"/>
      <c r="AC24" s="88"/>
      <c r="AD24" s="89"/>
      <c r="AE24" s="89"/>
      <c r="AF24" s="80"/>
      <c r="AG24" s="80"/>
      <c r="AH24" s="80"/>
      <c r="AI24" s="80"/>
      <c r="AJ24" s="89"/>
      <c r="AK24" s="89"/>
      <c r="AL24" s="80"/>
      <c r="AM24" s="80"/>
      <c r="AN24" s="80"/>
      <c r="AO24" s="89"/>
      <c r="AP24" s="80"/>
      <c r="AQ24" s="89"/>
      <c r="AR24" s="80"/>
      <c r="AS24" s="86"/>
      <c r="AT24" s="89"/>
      <c r="AU24" s="89"/>
      <c r="AV24" s="89"/>
      <c r="AW24" s="89"/>
      <c r="AX24" s="89"/>
      <c r="AY24" s="90"/>
      <c r="AZ24" s="89"/>
      <c r="BA24" s="193"/>
      <c r="BB24" s="92"/>
      <c r="BC24" s="93"/>
      <c r="BD24" s="92"/>
      <c r="BE24" s="93"/>
      <c r="BF24" s="92"/>
      <c r="BG24" s="93"/>
      <c r="BH24" s="92"/>
      <c r="BI24" s="93"/>
      <c r="BJ24" s="92"/>
      <c r="BK24" s="93"/>
      <c r="BL24" s="92"/>
      <c r="BM24" s="93"/>
      <c r="BN24" s="92"/>
      <c r="BO24" s="93"/>
      <c r="BP24" s="92"/>
      <c r="BQ24" s="93"/>
      <c r="BR24" s="92"/>
      <c r="BS24" s="93"/>
      <c r="BT24" s="92"/>
      <c r="BU24" s="93"/>
      <c r="BV24" s="92"/>
      <c r="BW24" s="93"/>
      <c r="BX24" s="92"/>
      <c r="BY24" s="93"/>
      <c r="BZ24" s="220"/>
      <c r="CA24" s="183"/>
      <c r="CB24" s="184"/>
      <c r="CC24" s="182"/>
      <c r="CD24" s="183"/>
      <c r="CE24" s="184"/>
    </row>
    <row r="25" spans="1:83" ht="84.95" customHeight="1" x14ac:dyDescent="0.2">
      <c r="A25" s="398" t="s">
        <v>0</v>
      </c>
      <c r="B25" s="386">
        <v>2017</v>
      </c>
      <c r="C25" s="386" t="s">
        <v>2</v>
      </c>
      <c r="D25" s="386" t="s">
        <v>20</v>
      </c>
      <c r="E25" s="386" t="s">
        <v>1918</v>
      </c>
      <c r="F25" s="386" t="s">
        <v>2680</v>
      </c>
      <c r="G25" s="246" t="s">
        <v>1447</v>
      </c>
      <c r="H25" s="246" t="s">
        <v>1457</v>
      </c>
      <c r="I25" s="324" t="s">
        <v>2710</v>
      </c>
      <c r="J25" s="246" t="s">
        <v>2711</v>
      </c>
      <c r="K25" s="246" t="s">
        <v>1400</v>
      </c>
      <c r="L25" s="246"/>
      <c r="M25" s="246">
        <v>2</v>
      </c>
      <c r="N25" s="246">
        <v>1</v>
      </c>
      <c r="O25" s="246" t="s">
        <v>4081</v>
      </c>
      <c r="P25" s="247"/>
      <c r="Q25" s="246"/>
      <c r="R25" s="320">
        <v>250000000</v>
      </c>
      <c r="S25" s="322"/>
      <c r="T25" s="87"/>
      <c r="U25" s="87"/>
      <c r="V25" s="87"/>
      <c r="W25" s="87"/>
      <c r="X25" s="87"/>
      <c r="Y25" s="87"/>
      <c r="Z25" s="87"/>
      <c r="AA25" s="87"/>
      <c r="AB25" s="87"/>
      <c r="AC25" s="88"/>
      <c r="AD25" s="200" t="s">
        <v>4013</v>
      </c>
      <c r="AE25" s="200"/>
      <c r="AF25" s="80"/>
      <c r="AG25" s="80"/>
      <c r="AH25" s="80"/>
      <c r="AI25" s="80"/>
      <c r="AJ25" s="200" t="s">
        <v>4082</v>
      </c>
      <c r="AK25" s="200"/>
      <c r="AL25" s="80"/>
      <c r="AM25" s="80"/>
      <c r="AN25" s="80"/>
      <c r="AO25" s="200" t="s">
        <v>4083</v>
      </c>
      <c r="AP25" s="80"/>
      <c r="AQ25" s="200" t="s">
        <v>4083</v>
      </c>
      <c r="AR25" s="80"/>
      <c r="AS25" s="200" t="s">
        <v>4084</v>
      </c>
      <c r="AT25" s="200"/>
      <c r="AU25" s="200"/>
      <c r="AV25" s="200"/>
      <c r="AW25" s="200"/>
      <c r="AX25" s="200"/>
      <c r="AY25" s="195" t="s">
        <v>1378</v>
      </c>
      <c r="AZ25" s="195" t="s">
        <v>4076</v>
      </c>
      <c r="BA25" s="193" t="s">
        <v>3084</v>
      </c>
      <c r="BB25" s="227" t="s">
        <v>195</v>
      </c>
      <c r="BC25" s="197">
        <v>0</v>
      </c>
      <c r="BD25" s="197" t="s">
        <v>4085</v>
      </c>
      <c r="BE25" s="197">
        <v>14</v>
      </c>
      <c r="BF25" s="197" t="s">
        <v>195</v>
      </c>
      <c r="BG25" s="197">
        <v>14</v>
      </c>
      <c r="BH25" s="197" t="s">
        <v>4086</v>
      </c>
      <c r="BI25" s="197">
        <v>30</v>
      </c>
      <c r="BJ25" s="197" t="s">
        <v>195</v>
      </c>
      <c r="BK25" s="197">
        <v>30</v>
      </c>
      <c r="BL25" s="197" t="s">
        <v>4087</v>
      </c>
      <c r="BM25" s="197">
        <v>45</v>
      </c>
      <c r="BN25" s="197" t="s">
        <v>195</v>
      </c>
      <c r="BO25" s="197">
        <v>45</v>
      </c>
      <c r="BP25" s="197" t="s">
        <v>4087</v>
      </c>
      <c r="BQ25" s="197">
        <v>65</v>
      </c>
      <c r="BR25" s="197" t="s">
        <v>195</v>
      </c>
      <c r="BS25" s="197">
        <v>65</v>
      </c>
      <c r="BT25" s="197" t="s">
        <v>4087</v>
      </c>
      <c r="BU25" s="197">
        <v>80</v>
      </c>
      <c r="BV25" s="197" t="s">
        <v>195</v>
      </c>
      <c r="BW25" s="197">
        <v>80</v>
      </c>
      <c r="BX25" s="197" t="s">
        <v>4088</v>
      </c>
      <c r="BY25" s="197">
        <v>100</v>
      </c>
      <c r="BZ25" s="220"/>
      <c r="CA25" s="183"/>
      <c r="CB25" s="184"/>
      <c r="CC25" s="182"/>
      <c r="CD25" s="183"/>
      <c r="CE25" s="184"/>
    </row>
    <row r="26" spans="1:83" ht="84.95" customHeight="1" x14ac:dyDescent="0.2">
      <c r="A26" s="398" t="s">
        <v>0</v>
      </c>
      <c r="B26" s="386">
        <v>2017</v>
      </c>
      <c r="C26" s="386" t="s">
        <v>2</v>
      </c>
      <c r="D26" s="386" t="s">
        <v>20</v>
      </c>
      <c r="E26" s="386" t="s">
        <v>1918</v>
      </c>
      <c r="F26" s="386" t="s">
        <v>2680</v>
      </c>
      <c r="G26" s="246" t="s">
        <v>1447</v>
      </c>
      <c r="H26" s="246" t="s">
        <v>1457</v>
      </c>
      <c r="I26" s="324" t="s">
        <v>2710</v>
      </c>
      <c r="J26" s="246" t="s">
        <v>2712</v>
      </c>
      <c r="K26" s="246" t="s">
        <v>1400</v>
      </c>
      <c r="L26" s="246"/>
      <c r="M26" s="246">
        <v>3</v>
      </c>
      <c r="N26" s="246">
        <v>1</v>
      </c>
      <c r="O26" s="246" t="s">
        <v>4089</v>
      </c>
      <c r="P26" s="247"/>
      <c r="Q26" s="246"/>
      <c r="R26" s="320">
        <v>400000000</v>
      </c>
      <c r="S26" s="322"/>
      <c r="T26" s="87"/>
      <c r="U26" s="87"/>
      <c r="V26" s="87"/>
      <c r="W26" s="87"/>
      <c r="X26" s="87"/>
      <c r="Y26" s="87"/>
      <c r="Z26" s="87"/>
      <c r="AA26" s="87"/>
      <c r="AB26" s="87"/>
      <c r="AC26" s="88"/>
      <c r="AD26" s="200" t="s">
        <v>4013</v>
      </c>
      <c r="AE26" s="200"/>
      <c r="AF26" s="80"/>
      <c r="AG26" s="80"/>
      <c r="AH26" s="80"/>
      <c r="AI26" s="80"/>
      <c r="AJ26" s="200" t="s">
        <v>4090</v>
      </c>
      <c r="AK26" s="200"/>
      <c r="AL26" s="80"/>
      <c r="AM26" s="80"/>
      <c r="AN26" s="80"/>
      <c r="AO26" s="200" t="s">
        <v>4091</v>
      </c>
      <c r="AP26" s="80"/>
      <c r="AQ26" s="200" t="s">
        <v>4091</v>
      </c>
      <c r="AR26" s="80"/>
      <c r="AS26" s="200" t="s">
        <v>4091</v>
      </c>
      <c r="AT26" s="200"/>
      <c r="AU26" s="200"/>
      <c r="AV26" s="200"/>
      <c r="AW26" s="200"/>
      <c r="AX26" s="200"/>
      <c r="AY26" s="195" t="s">
        <v>1378</v>
      </c>
      <c r="AZ26" s="200" t="s">
        <v>4092</v>
      </c>
      <c r="BA26" s="193" t="s">
        <v>3084</v>
      </c>
      <c r="BB26" s="92" t="s">
        <v>195</v>
      </c>
      <c r="BC26" s="205">
        <v>0</v>
      </c>
      <c r="BD26" s="205" t="s">
        <v>4093</v>
      </c>
      <c r="BE26" s="205">
        <v>14</v>
      </c>
      <c r="BF26" s="205" t="s">
        <v>4094</v>
      </c>
      <c r="BG26" s="205">
        <v>30</v>
      </c>
      <c r="BH26" s="205" t="s">
        <v>4095</v>
      </c>
      <c r="BI26" s="205">
        <v>45</v>
      </c>
      <c r="BJ26" s="205" t="s">
        <v>4095</v>
      </c>
      <c r="BK26" s="205">
        <v>65</v>
      </c>
      <c r="BL26" s="205" t="s">
        <v>4095</v>
      </c>
      <c r="BM26" s="205">
        <v>80</v>
      </c>
      <c r="BN26" s="205" t="s">
        <v>4096</v>
      </c>
      <c r="BO26" s="205">
        <v>100</v>
      </c>
      <c r="BP26" s="205"/>
      <c r="BQ26" s="202"/>
      <c r="BR26" s="205"/>
      <c r="BS26" s="202"/>
      <c r="BT26" s="205"/>
      <c r="BU26" s="202"/>
      <c r="BV26" s="205"/>
      <c r="BW26" s="202"/>
      <c r="BX26" s="205"/>
      <c r="BY26" s="202"/>
      <c r="BZ26" s="220"/>
      <c r="CA26" s="183"/>
      <c r="CB26" s="184"/>
      <c r="CC26" s="182"/>
      <c r="CD26" s="183"/>
      <c r="CE26" s="184"/>
    </row>
    <row r="27" spans="1:83" ht="84.95" customHeight="1" x14ac:dyDescent="0.2">
      <c r="A27" s="398" t="s">
        <v>0</v>
      </c>
      <c r="B27" s="386">
        <v>2017</v>
      </c>
      <c r="C27" s="386" t="s">
        <v>2</v>
      </c>
      <c r="D27" s="386" t="s">
        <v>20</v>
      </c>
      <c r="E27" s="386" t="s">
        <v>1918</v>
      </c>
      <c r="F27" s="386" t="s">
        <v>2680</v>
      </c>
      <c r="G27" s="246" t="s">
        <v>1447</v>
      </c>
      <c r="H27" s="246" t="s">
        <v>1457</v>
      </c>
      <c r="I27" s="324" t="s">
        <v>2710</v>
      </c>
      <c r="J27" s="246" t="s">
        <v>2713</v>
      </c>
      <c r="K27" s="246" t="s">
        <v>1400</v>
      </c>
      <c r="L27" s="246"/>
      <c r="M27" s="246">
        <v>3</v>
      </c>
      <c r="N27" s="246">
        <v>1</v>
      </c>
      <c r="O27" s="246" t="s">
        <v>4097</v>
      </c>
      <c r="P27" s="247"/>
      <c r="Q27" s="246"/>
      <c r="R27" s="320">
        <v>75000000</v>
      </c>
      <c r="S27" s="322"/>
      <c r="T27" s="87"/>
      <c r="U27" s="87"/>
      <c r="V27" s="87"/>
      <c r="W27" s="87"/>
      <c r="X27" s="87"/>
      <c r="Y27" s="87"/>
      <c r="Z27" s="87"/>
      <c r="AA27" s="87"/>
      <c r="AB27" s="87"/>
      <c r="AC27" s="88"/>
      <c r="AD27" s="200" t="s">
        <v>4013</v>
      </c>
      <c r="AE27" s="200"/>
      <c r="AF27" s="80"/>
      <c r="AG27" s="80"/>
      <c r="AH27" s="80"/>
      <c r="AI27" s="80"/>
      <c r="AJ27" s="200" t="s">
        <v>4082</v>
      </c>
      <c r="AK27" s="200"/>
      <c r="AL27" s="80"/>
      <c r="AM27" s="80"/>
      <c r="AN27" s="80"/>
      <c r="AO27" s="200" t="s">
        <v>4098</v>
      </c>
      <c r="AP27" s="80"/>
      <c r="AQ27" s="200" t="s">
        <v>4098</v>
      </c>
      <c r="AR27" s="80"/>
      <c r="AS27" s="200" t="s">
        <v>4098</v>
      </c>
      <c r="AT27" s="200"/>
      <c r="AU27" s="200"/>
      <c r="AV27" s="200"/>
      <c r="AW27" s="200"/>
      <c r="AX27" s="200"/>
      <c r="AY27" s="195" t="s">
        <v>1378</v>
      </c>
      <c r="AZ27" s="200" t="s">
        <v>4099</v>
      </c>
      <c r="BA27" s="193" t="s">
        <v>3084</v>
      </c>
      <c r="BB27" s="227" t="s">
        <v>195</v>
      </c>
      <c r="BC27" s="194">
        <v>0</v>
      </c>
      <c r="BD27" s="208" t="s">
        <v>4100</v>
      </c>
      <c r="BE27" s="194">
        <v>14</v>
      </c>
      <c r="BF27" s="194" t="s">
        <v>195</v>
      </c>
      <c r="BG27" s="194">
        <v>14</v>
      </c>
      <c r="BH27" s="194" t="s">
        <v>4101</v>
      </c>
      <c r="BI27" s="194">
        <v>30</v>
      </c>
      <c r="BJ27" s="194" t="s">
        <v>195</v>
      </c>
      <c r="BK27" s="194">
        <v>30</v>
      </c>
      <c r="BL27" s="194" t="s">
        <v>4102</v>
      </c>
      <c r="BM27" s="194">
        <v>45</v>
      </c>
      <c r="BN27" s="194" t="s">
        <v>195</v>
      </c>
      <c r="BO27" s="194">
        <v>45</v>
      </c>
      <c r="BP27" s="194" t="s">
        <v>4102</v>
      </c>
      <c r="BQ27" s="194">
        <v>65</v>
      </c>
      <c r="BR27" s="194" t="s">
        <v>195</v>
      </c>
      <c r="BS27" s="194">
        <v>65</v>
      </c>
      <c r="BT27" s="194" t="s">
        <v>4102</v>
      </c>
      <c r="BU27" s="197">
        <v>80</v>
      </c>
      <c r="BV27" s="197" t="s">
        <v>195</v>
      </c>
      <c r="BW27" s="197">
        <v>80</v>
      </c>
      <c r="BX27" s="194" t="s">
        <v>4103</v>
      </c>
      <c r="BY27" s="197">
        <v>100</v>
      </c>
      <c r="BZ27" s="220"/>
      <c r="CA27" s="183"/>
      <c r="CB27" s="184"/>
      <c r="CC27" s="182"/>
      <c r="CD27" s="183"/>
      <c r="CE27" s="184"/>
    </row>
    <row r="28" spans="1:83" ht="84.95" customHeight="1" x14ac:dyDescent="0.2">
      <c r="A28" s="398" t="s">
        <v>0</v>
      </c>
      <c r="B28" s="386">
        <v>2017</v>
      </c>
      <c r="C28" s="386" t="s">
        <v>2</v>
      </c>
      <c r="D28" s="386" t="s">
        <v>20</v>
      </c>
      <c r="E28" s="386" t="s">
        <v>1918</v>
      </c>
      <c r="F28" s="386" t="s">
        <v>2680</v>
      </c>
      <c r="G28" s="246" t="s">
        <v>1447</v>
      </c>
      <c r="H28" s="246" t="s">
        <v>1457</v>
      </c>
      <c r="I28" s="400" t="s">
        <v>2714</v>
      </c>
      <c r="J28" s="246"/>
      <c r="K28" s="246"/>
      <c r="L28" s="246"/>
      <c r="M28" s="246"/>
      <c r="N28" s="246"/>
      <c r="O28" s="246"/>
      <c r="P28" s="247"/>
      <c r="Q28" s="246"/>
      <c r="R28" s="320"/>
      <c r="S28" s="322"/>
      <c r="T28" s="87"/>
      <c r="U28" s="87"/>
      <c r="V28" s="87"/>
      <c r="W28" s="87"/>
      <c r="X28" s="87"/>
      <c r="Y28" s="87"/>
      <c r="Z28" s="87"/>
      <c r="AA28" s="87"/>
      <c r="AB28" s="87"/>
      <c r="AC28" s="88"/>
      <c r="AD28" s="89"/>
      <c r="AE28" s="89"/>
      <c r="AF28" s="80"/>
      <c r="AG28" s="80"/>
      <c r="AH28" s="80"/>
      <c r="AI28" s="80"/>
      <c r="AJ28" s="89"/>
      <c r="AK28" s="89"/>
      <c r="AL28" s="80"/>
      <c r="AM28" s="80"/>
      <c r="AN28" s="80"/>
      <c r="AO28" s="89"/>
      <c r="AP28" s="80"/>
      <c r="AQ28" s="89"/>
      <c r="AR28" s="80"/>
      <c r="AS28" s="86"/>
      <c r="AT28" s="89"/>
      <c r="AU28" s="89"/>
      <c r="AV28" s="89"/>
      <c r="AW28" s="89"/>
      <c r="AX28" s="89"/>
      <c r="AY28" s="90"/>
      <c r="AZ28" s="89"/>
      <c r="BA28" s="193"/>
      <c r="BB28" s="92"/>
      <c r="BC28" s="93"/>
      <c r="BD28" s="92"/>
      <c r="BE28" s="93"/>
      <c r="BF28" s="92"/>
      <c r="BG28" s="93"/>
      <c r="BH28" s="92"/>
      <c r="BI28" s="93"/>
      <c r="BJ28" s="92"/>
      <c r="BK28" s="93"/>
      <c r="BL28" s="92"/>
      <c r="BM28" s="93"/>
      <c r="BN28" s="92"/>
      <c r="BO28" s="93"/>
      <c r="BP28" s="92"/>
      <c r="BQ28" s="93"/>
      <c r="BR28" s="92"/>
      <c r="BS28" s="93"/>
      <c r="BT28" s="92"/>
      <c r="BU28" s="93"/>
      <c r="BV28" s="92"/>
      <c r="BW28" s="93"/>
      <c r="BX28" s="92"/>
      <c r="BY28" s="93"/>
      <c r="BZ28" s="220"/>
      <c r="CA28" s="183"/>
      <c r="CB28" s="184"/>
      <c r="CC28" s="182"/>
      <c r="CD28" s="183"/>
      <c r="CE28" s="184"/>
    </row>
    <row r="29" spans="1:83" ht="84.95" customHeight="1" x14ac:dyDescent="0.2">
      <c r="A29" s="398" t="s">
        <v>0</v>
      </c>
      <c r="B29" s="386">
        <v>2017</v>
      </c>
      <c r="C29" s="386" t="s">
        <v>2</v>
      </c>
      <c r="D29" s="386" t="s">
        <v>20</v>
      </c>
      <c r="E29" s="386" t="s">
        <v>1918</v>
      </c>
      <c r="F29" s="386" t="s">
        <v>2680</v>
      </c>
      <c r="G29" s="246" t="s">
        <v>1447</v>
      </c>
      <c r="H29" s="246" t="s">
        <v>1457</v>
      </c>
      <c r="I29" s="401" t="s">
        <v>2714</v>
      </c>
      <c r="J29" s="246" t="s">
        <v>2715</v>
      </c>
      <c r="K29" s="246" t="s">
        <v>1400</v>
      </c>
      <c r="L29" s="246"/>
      <c r="M29" s="246">
        <v>3</v>
      </c>
      <c r="N29" s="246">
        <v>1</v>
      </c>
      <c r="O29" s="246" t="s">
        <v>4104</v>
      </c>
      <c r="P29" s="247"/>
      <c r="Q29" s="246"/>
      <c r="R29" s="320"/>
      <c r="S29" s="387">
        <f>400000000-319500000</f>
        <v>80500000</v>
      </c>
      <c r="T29" s="87"/>
      <c r="U29" s="87"/>
      <c r="V29" s="87"/>
      <c r="W29" s="87"/>
      <c r="X29" s="87"/>
      <c r="Y29" s="87"/>
      <c r="Z29" s="87"/>
      <c r="AA29" s="87"/>
      <c r="AB29" s="87"/>
      <c r="AC29" s="88"/>
      <c r="AD29" s="200" t="s">
        <v>4013</v>
      </c>
      <c r="AE29" s="200"/>
      <c r="AF29" s="80"/>
      <c r="AG29" s="80"/>
      <c r="AH29" s="80"/>
      <c r="AI29" s="80"/>
      <c r="AJ29" s="200" t="s">
        <v>4082</v>
      </c>
      <c r="AK29" s="200"/>
      <c r="AL29" s="80"/>
      <c r="AM29" s="80"/>
      <c r="AN29" s="80"/>
      <c r="AO29" s="200" t="s">
        <v>4098</v>
      </c>
      <c r="AP29" s="80"/>
      <c r="AQ29" s="200" t="s">
        <v>4098</v>
      </c>
      <c r="AR29" s="80"/>
      <c r="AS29" s="200" t="s">
        <v>4098</v>
      </c>
      <c r="AT29" s="200"/>
      <c r="AU29" s="200"/>
      <c r="AV29" s="200"/>
      <c r="AW29" s="200"/>
      <c r="AX29" s="200"/>
      <c r="AY29" s="195" t="s">
        <v>1378</v>
      </c>
      <c r="AZ29" s="200" t="s">
        <v>4105</v>
      </c>
      <c r="BA29" s="193" t="s">
        <v>4106</v>
      </c>
      <c r="BB29" s="227" t="s">
        <v>4107</v>
      </c>
      <c r="BC29" s="197">
        <v>10</v>
      </c>
      <c r="BD29" s="197" t="s">
        <v>4108</v>
      </c>
      <c r="BE29" s="197">
        <v>14</v>
      </c>
      <c r="BF29" s="197" t="s">
        <v>4109</v>
      </c>
      <c r="BG29" s="197">
        <v>30</v>
      </c>
      <c r="BH29" s="197" t="s">
        <v>4110</v>
      </c>
      <c r="BI29" s="197">
        <v>40</v>
      </c>
      <c r="BJ29" s="197" t="s">
        <v>4111</v>
      </c>
      <c r="BK29" s="197">
        <v>50</v>
      </c>
      <c r="BL29" s="197" t="s">
        <v>4112</v>
      </c>
      <c r="BM29" s="194">
        <v>60</v>
      </c>
      <c r="BN29" s="197" t="s">
        <v>4113</v>
      </c>
      <c r="BO29" s="197">
        <v>70</v>
      </c>
      <c r="BP29" s="197" t="s">
        <v>4114</v>
      </c>
      <c r="BQ29" s="197">
        <v>80</v>
      </c>
      <c r="BR29" s="197" t="s">
        <v>4115</v>
      </c>
      <c r="BS29" s="197">
        <v>85</v>
      </c>
      <c r="BT29" s="197" t="s">
        <v>4116</v>
      </c>
      <c r="BU29" s="197">
        <v>90</v>
      </c>
      <c r="BV29" s="197" t="s">
        <v>4117</v>
      </c>
      <c r="BW29" s="197">
        <v>95</v>
      </c>
      <c r="BX29" s="197" t="s">
        <v>4118</v>
      </c>
      <c r="BY29" s="197">
        <v>100</v>
      </c>
      <c r="BZ29" s="220"/>
      <c r="CA29" s="183"/>
      <c r="CB29" s="184"/>
      <c r="CC29" s="182"/>
      <c r="CD29" s="183"/>
      <c r="CE29" s="184"/>
    </row>
    <row r="30" spans="1:83" ht="84.95" customHeight="1" x14ac:dyDescent="0.2">
      <c r="A30" s="398" t="s">
        <v>0</v>
      </c>
      <c r="B30" s="386">
        <v>2017</v>
      </c>
      <c r="C30" s="386" t="s">
        <v>2</v>
      </c>
      <c r="D30" s="386" t="s">
        <v>20</v>
      </c>
      <c r="E30" s="386" t="s">
        <v>1918</v>
      </c>
      <c r="F30" s="386" t="s">
        <v>2680</v>
      </c>
      <c r="G30" s="246" t="s">
        <v>1447</v>
      </c>
      <c r="H30" s="246" t="s">
        <v>1457</v>
      </c>
      <c r="I30" s="401" t="s">
        <v>2714</v>
      </c>
      <c r="J30" s="246" t="s">
        <v>4119</v>
      </c>
      <c r="K30" s="246" t="s">
        <v>1400</v>
      </c>
      <c r="L30" s="246"/>
      <c r="M30" s="246">
        <v>3</v>
      </c>
      <c r="N30" s="246">
        <v>1</v>
      </c>
      <c r="O30" s="402" t="s">
        <v>4120</v>
      </c>
      <c r="P30" s="247"/>
      <c r="Q30" s="246"/>
      <c r="R30" s="320"/>
      <c r="S30" s="403">
        <v>1919500000</v>
      </c>
      <c r="T30" s="87"/>
      <c r="U30" s="87"/>
      <c r="V30" s="87"/>
      <c r="W30" s="87"/>
      <c r="X30" s="87"/>
      <c r="Y30" s="87"/>
      <c r="Z30" s="87"/>
      <c r="AA30" s="87"/>
      <c r="AB30" s="87"/>
      <c r="AC30" s="88"/>
      <c r="AD30" s="89" t="s">
        <v>195</v>
      </c>
      <c r="AE30" s="89"/>
      <c r="AF30" s="80"/>
      <c r="AG30" s="80"/>
      <c r="AH30" s="80"/>
      <c r="AI30" s="80"/>
      <c r="AJ30" s="89"/>
      <c r="AK30" s="89"/>
      <c r="AL30" s="80"/>
      <c r="AM30" s="80"/>
      <c r="AN30" s="80"/>
      <c r="AO30" s="89" t="s">
        <v>4121</v>
      </c>
      <c r="AP30" s="80"/>
      <c r="AQ30" s="89"/>
      <c r="AR30" s="80"/>
      <c r="AS30" s="86"/>
      <c r="AT30" s="80"/>
      <c r="AU30" s="89"/>
      <c r="AV30" s="89"/>
      <c r="AW30" s="89"/>
      <c r="AX30" s="89"/>
      <c r="AY30" s="90"/>
      <c r="AZ30" s="89"/>
      <c r="BA30" s="193"/>
      <c r="BB30" s="227" t="s">
        <v>195</v>
      </c>
      <c r="BC30" s="197">
        <v>0</v>
      </c>
      <c r="BD30" s="197" t="s">
        <v>4122</v>
      </c>
      <c r="BE30" s="197">
        <v>14</v>
      </c>
      <c r="BF30" s="197" t="s">
        <v>195</v>
      </c>
      <c r="BG30" s="197">
        <v>14</v>
      </c>
      <c r="BH30" s="197" t="s">
        <v>4086</v>
      </c>
      <c r="BI30" s="197">
        <v>30</v>
      </c>
      <c r="BJ30" s="197" t="s">
        <v>195</v>
      </c>
      <c r="BK30" s="197">
        <v>30</v>
      </c>
      <c r="BL30" s="197" t="s">
        <v>4087</v>
      </c>
      <c r="BM30" s="197">
        <v>45</v>
      </c>
      <c r="BN30" s="197" t="s">
        <v>195</v>
      </c>
      <c r="BO30" s="197">
        <v>45</v>
      </c>
      <c r="BP30" s="197" t="s">
        <v>4087</v>
      </c>
      <c r="BQ30" s="197">
        <v>65</v>
      </c>
      <c r="BR30" s="197" t="s">
        <v>195</v>
      </c>
      <c r="BS30" s="197">
        <v>65</v>
      </c>
      <c r="BT30" s="197" t="s">
        <v>4087</v>
      </c>
      <c r="BU30" s="197">
        <v>80</v>
      </c>
      <c r="BV30" s="197" t="s">
        <v>195</v>
      </c>
      <c r="BW30" s="197">
        <v>80</v>
      </c>
      <c r="BX30" s="197" t="s">
        <v>4088</v>
      </c>
      <c r="BY30" s="197">
        <v>100</v>
      </c>
      <c r="BZ30" s="220"/>
      <c r="CA30" s="183"/>
      <c r="CB30" s="184"/>
      <c r="CC30" s="182"/>
      <c r="CD30" s="183"/>
      <c r="CE30" s="184"/>
    </row>
    <row r="31" spans="1:83" ht="84.95" customHeight="1" x14ac:dyDescent="0.2">
      <c r="A31" s="398" t="s">
        <v>0</v>
      </c>
      <c r="B31" s="386">
        <v>2017</v>
      </c>
      <c r="C31" s="386" t="s">
        <v>2</v>
      </c>
      <c r="D31" s="386" t="s">
        <v>20</v>
      </c>
      <c r="E31" s="386" t="s">
        <v>1918</v>
      </c>
      <c r="F31" s="386" t="s">
        <v>2680</v>
      </c>
      <c r="G31" s="246" t="s">
        <v>1447</v>
      </c>
      <c r="H31" s="246" t="s">
        <v>1457</v>
      </c>
      <c r="I31" s="323" t="s">
        <v>2718</v>
      </c>
      <c r="J31" s="246"/>
      <c r="K31" s="246"/>
      <c r="L31" s="246"/>
      <c r="M31" s="246"/>
      <c r="N31" s="246"/>
      <c r="O31" s="402"/>
      <c r="P31" s="247"/>
      <c r="Q31" s="246"/>
      <c r="R31" s="320"/>
      <c r="S31" s="404"/>
      <c r="T31" s="87"/>
      <c r="U31" s="87"/>
      <c r="V31" s="87"/>
      <c r="W31" s="87"/>
      <c r="X31" s="87"/>
      <c r="Y31" s="87"/>
      <c r="Z31" s="87"/>
      <c r="AA31" s="87"/>
      <c r="AB31" s="87"/>
      <c r="AC31" s="88"/>
      <c r="AD31" s="89"/>
      <c r="AE31" s="89"/>
      <c r="AF31" s="80"/>
      <c r="AG31" s="80"/>
      <c r="AH31" s="80"/>
      <c r="AI31" s="80"/>
      <c r="AJ31" s="89"/>
      <c r="AK31" s="89"/>
      <c r="AL31" s="80"/>
      <c r="AM31" s="80"/>
      <c r="AN31" s="80"/>
      <c r="AO31" s="89"/>
      <c r="AP31" s="80"/>
      <c r="AQ31" s="89"/>
      <c r="AR31" s="80"/>
      <c r="AS31" s="86"/>
      <c r="AT31" s="80"/>
      <c r="AU31" s="89"/>
      <c r="AV31" s="89"/>
      <c r="AW31" s="89"/>
      <c r="AX31" s="89"/>
      <c r="AY31" s="90"/>
      <c r="AZ31" s="89"/>
      <c r="BA31" s="193"/>
      <c r="BB31" s="92"/>
      <c r="BC31" s="93"/>
      <c r="BD31" s="92"/>
      <c r="BE31" s="93"/>
      <c r="BF31" s="92"/>
      <c r="BG31" s="93"/>
      <c r="BH31" s="92"/>
      <c r="BI31" s="93"/>
      <c r="BJ31" s="92"/>
      <c r="BK31" s="93"/>
      <c r="BL31" s="92"/>
      <c r="BM31" s="93"/>
      <c r="BN31" s="92"/>
      <c r="BO31" s="93"/>
      <c r="BP31" s="92"/>
      <c r="BQ31" s="93"/>
      <c r="BR31" s="92"/>
      <c r="BS31" s="93"/>
      <c r="BT31" s="92"/>
      <c r="BU31" s="93"/>
      <c r="BV31" s="92"/>
      <c r="BW31" s="93"/>
      <c r="BX31" s="92"/>
      <c r="BY31" s="93"/>
      <c r="BZ31" s="220"/>
      <c r="CA31" s="183"/>
      <c r="CB31" s="184"/>
      <c r="CC31" s="182"/>
      <c r="CD31" s="183"/>
      <c r="CE31" s="184"/>
    </row>
    <row r="32" spans="1:83" ht="84.95" customHeight="1" x14ac:dyDescent="0.2">
      <c r="A32" s="398" t="s">
        <v>0</v>
      </c>
      <c r="B32" s="386">
        <v>2017</v>
      </c>
      <c r="C32" s="386" t="s">
        <v>2</v>
      </c>
      <c r="D32" s="386" t="s">
        <v>20</v>
      </c>
      <c r="E32" s="386" t="s">
        <v>1918</v>
      </c>
      <c r="F32" s="386" t="s">
        <v>2680</v>
      </c>
      <c r="G32" s="246" t="s">
        <v>1447</v>
      </c>
      <c r="H32" s="246" t="s">
        <v>1457</v>
      </c>
      <c r="I32" s="324" t="s">
        <v>2718</v>
      </c>
      <c r="J32" s="402" t="s">
        <v>2719</v>
      </c>
      <c r="K32" s="246" t="s">
        <v>1400</v>
      </c>
      <c r="L32" s="246"/>
      <c r="M32" s="246">
        <v>1</v>
      </c>
      <c r="N32" s="246">
        <v>1</v>
      </c>
      <c r="O32" s="246" t="s">
        <v>2720</v>
      </c>
      <c r="P32" s="247"/>
      <c r="Q32" s="246"/>
      <c r="R32" s="405">
        <f>80000000-50000000</f>
        <v>30000000</v>
      </c>
      <c r="S32" s="322"/>
      <c r="T32" s="87"/>
      <c r="U32" s="87"/>
      <c r="V32" s="87"/>
      <c r="W32" s="87"/>
      <c r="X32" s="87"/>
      <c r="Y32" s="87"/>
      <c r="Z32" s="87"/>
      <c r="AA32" s="87"/>
      <c r="AB32" s="87"/>
      <c r="AC32" s="88"/>
      <c r="AD32" s="89"/>
      <c r="AE32" s="89"/>
      <c r="AF32" s="80"/>
      <c r="AG32" s="80"/>
      <c r="AH32" s="80"/>
      <c r="AI32" s="80"/>
      <c r="AJ32" s="200" t="s">
        <v>4082</v>
      </c>
      <c r="AK32" s="89"/>
      <c r="AL32" s="80"/>
      <c r="AM32" s="80"/>
      <c r="AN32" s="80"/>
      <c r="AO32" s="89" t="s">
        <v>262</v>
      </c>
      <c r="AP32" s="80"/>
      <c r="AQ32" s="89" t="s">
        <v>262</v>
      </c>
      <c r="AR32" s="80"/>
      <c r="AS32" s="89" t="s">
        <v>262</v>
      </c>
      <c r="AT32" s="89"/>
      <c r="AU32" s="89"/>
      <c r="AV32" s="89"/>
      <c r="AW32" s="89"/>
      <c r="AX32" s="89"/>
      <c r="AY32" s="195" t="s">
        <v>1378</v>
      </c>
      <c r="AZ32" s="89"/>
      <c r="BA32" s="193"/>
      <c r="BB32" s="227" t="s">
        <v>195</v>
      </c>
      <c r="BC32" s="197">
        <v>0</v>
      </c>
      <c r="BD32" s="43" t="s">
        <v>4123</v>
      </c>
      <c r="BE32" s="197">
        <v>14</v>
      </c>
      <c r="BF32" s="197" t="s">
        <v>195</v>
      </c>
      <c r="BG32" s="197">
        <v>14</v>
      </c>
      <c r="BH32" s="43" t="s">
        <v>4124</v>
      </c>
      <c r="BI32" s="197">
        <v>30</v>
      </c>
      <c r="BJ32" s="43" t="s">
        <v>4125</v>
      </c>
      <c r="BK32" s="197">
        <v>40</v>
      </c>
      <c r="BL32" s="197" t="s">
        <v>195</v>
      </c>
      <c r="BM32" s="197">
        <v>40</v>
      </c>
      <c r="BN32" s="205" t="s">
        <v>4126</v>
      </c>
      <c r="BO32" s="202">
        <v>50</v>
      </c>
      <c r="BP32" s="197" t="s">
        <v>195</v>
      </c>
      <c r="BQ32" s="194">
        <v>65</v>
      </c>
      <c r="BR32" s="205" t="s">
        <v>4127</v>
      </c>
      <c r="BS32" s="202">
        <v>80</v>
      </c>
      <c r="BT32" s="205" t="s">
        <v>4128</v>
      </c>
      <c r="BU32" s="202">
        <v>90</v>
      </c>
      <c r="BV32" s="205" t="s">
        <v>4129</v>
      </c>
      <c r="BW32" s="202">
        <v>95</v>
      </c>
      <c r="BX32" s="205" t="s">
        <v>3914</v>
      </c>
      <c r="BY32" s="202">
        <v>100</v>
      </c>
      <c r="BZ32" s="220"/>
      <c r="CA32" s="183"/>
      <c r="CB32" s="184"/>
      <c r="CC32" s="182"/>
      <c r="CD32" s="183"/>
      <c r="CE32" s="184"/>
    </row>
    <row r="33" spans="1:83" ht="84.95" customHeight="1" x14ac:dyDescent="0.2">
      <c r="A33" s="398" t="s">
        <v>0</v>
      </c>
      <c r="B33" s="386">
        <v>2017</v>
      </c>
      <c r="C33" s="386" t="s">
        <v>2</v>
      </c>
      <c r="D33" s="386" t="s">
        <v>20</v>
      </c>
      <c r="E33" s="386" t="s">
        <v>1918</v>
      </c>
      <c r="F33" s="386" t="s">
        <v>2680</v>
      </c>
      <c r="G33" s="246" t="s">
        <v>1447</v>
      </c>
      <c r="H33" s="246" t="s">
        <v>1457</v>
      </c>
      <c r="I33" s="323" t="s">
        <v>4130</v>
      </c>
      <c r="J33" s="246"/>
      <c r="K33" s="246"/>
      <c r="L33" s="246"/>
      <c r="M33" s="246"/>
      <c r="N33" s="246"/>
      <c r="O33" s="246"/>
      <c r="P33" s="247"/>
      <c r="Q33" s="246"/>
      <c r="R33" s="406"/>
      <c r="S33" s="322"/>
      <c r="T33" s="87"/>
      <c r="U33" s="87"/>
      <c r="V33" s="87"/>
      <c r="W33" s="87"/>
      <c r="X33" s="87"/>
      <c r="Y33" s="87"/>
      <c r="Z33" s="87"/>
      <c r="AA33" s="87"/>
      <c r="AB33" s="87"/>
      <c r="AC33" s="88"/>
      <c r="AD33" s="89"/>
      <c r="AE33" s="89"/>
      <c r="AF33" s="80"/>
      <c r="AG33" s="80"/>
      <c r="AH33" s="80"/>
      <c r="AI33" s="80"/>
      <c r="AJ33" s="89"/>
      <c r="AK33" s="89"/>
      <c r="AL33" s="80"/>
      <c r="AM33" s="80"/>
      <c r="AN33" s="80"/>
      <c r="AO33" s="89"/>
      <c r="AP33" s="80"/>
      <c r="AQ33" s="89"/>
      <c r="AR33" s="80"/>
      <c r="AS33" s="86"/>
      <c r="AT33" s="89"/>
      <c r="AU33" s="89"/>
      <c r="AV33" s="89"/>
      <c r="AW33" s="89"/>
      <c r="AX33" s="89"/>
      <c r="AY33" s="90"/>
      <c r="AZ33" s="89"/>
      <c r="BA33" s="193"/>
      <c r="BB33" s="92"/>
      <c r="BC33" s="93"/>
      <c r="BD33" s="92"/>
      <c r="BE33" s="93"/>
      <c r="BF33" s="92"/>
      <c r="BG33" s="93"/>
      <c r="BH33" s="92"/>
      <c r="BI33" s="93"/>
      <c r="BJ33" s="92"/>
      <c r="BK33" s="93"/>
      <c r="BL33" s="92"/>
      <c r="BM33" s="93"/>
      <c r="BN33" s="92"/>
      <c r="BO33" s="93"/>
      <c r="BP33" s="92"/>
      <c r="BQ33" s="93"/>
      <c r="BR33" s="92"/>
      <c r="BS33" s="93"/>
      <c r="BT33" s="92"/>
      <c r="BU33" s="93"/>
      <c r="BV33" s="92"/>
      <c r="BW33" s="93"/>
      <c r="BX33" s="92"/>
      <c r="BY33" s="93"/>
      <c r="BZ33" s="220"/>
      <c r="CA33" s="183"/>
      <c r="CB33" s="184"/>
      <c r="CC33" s="182"/>
      <c r="CD33" s="183"/>
      <c r="CE33" s="184"/>
    </row>
    <row r="34" spans="1:83" ht="59.25" customHeight="1" x14ac:dyDescent="0.2">
      <c r="A34" s="398" t="s">
        <v>0</v>
      </c>
      <c r="B34" s="386">
        <v>2017</v>
      </c>
      <c r="C34" s="386" t="s">
        <v>2</v>
      </c>
      <c r="D34" s="386" t="s">
        <v>20</v>
      </c>
      <c r="E34" s="386" t="s">
        <v>1918</v>
      </c>
      <c r="F34" s="386" t="s">
        <v>2680</v>
      </c>
      <c r="G34" s="246" t="s">
        <v>1447</v>
      </c>
      <c r="H34" s="246" t="s">
        <v>1457</v>
      </c>
      <c r="I34" s="324" t="s">
        <v>4130</v>
      </c>
      <c r="J34" s="402" t="s">
        <v>4131</v>
      </c>
      <c r="K34" s="402"/>
      <c r="L34" s="402"/>
      <c r="M34" s="246">
        <v>3</v>
      </c>
      <c r="N34" s="246">
        <v>1</v>
      </c>
      <c r="O34" s="246" t="s">
        <v>4132</v>
      </c>
      <c r="P34" s="269"/>
      <c r="Q34" s="402"/>
      <c r="R34" s="403">
        <v>110000000</v>
      </c>
      <c r="S34" s="322"/>
      <c r="T34" s="87"/>
      <c r="U34" s="87"/>
      <c r="V34" s="87"/>
      <c r="W34" s="87"/>
      <c r="X34" s="87"/>
      <c r="Y34" s="87"/>
      <c r="Z34" s="87"/>
      <c r="AA34" s="87"/>
      <c r="AB34" s="87"/>
      <c r="AC34" s="88"/>
      <c r="AD34" s="200" t="s">
        <v>4133</v>
      </c>
      <c r="AE34" s="89"/>
      <c r="AF34" s="80"/>
      <c r="AG34" s="80"/>
      <c r="AH34" s="80"/>
      <c r="AI34" s="80"/>
      <c r="AJ34" s="200" t="s">
        <v>4082</v>
      </c>
      <c r="AK34" s="89"/>
      <c r="AL34" s="80"/>
      <c r="AM34" s="80"/>
      <c r="AN34" s="80"/>
      <c r="AO34" s="200" t="s">
        <v>4098</v>
      </c>
      <c r="AP34" s="80"/>
      <c r="AQ34" s="200" t="s">
        <v>4098</v>
      </c>
      <c r="AR34" s="80"/>
      <c r="AS34" s="200" t="s">
        <v>4098</v>
      </c>
      <c r="AT34" s="194" t="s">
        <v>278</v>
      </c>
      <c r="AU34" s="89"/>
      <c r="AV34" s="89"/>
      <c r="AW34" s="89"/>
      <c r="AX34" s="89"/>
      <c r="AY34" s="195" t="s">
        <v>1378</v>
      </c>
      <c r="AZ34" s="89" t="s">
        <v>4134</v>
      </c>
      <c r="BA34" s="193"/>
      <c r="BB34" s="227" t="s">
        <v>195</v>
      </c>
      <c r="BC34" s="197">
        <v>0</v>
      </c>
      <c r="BD34" s="197" t="s">
        <v>4135</v>
      </c>
      <c r="BE34" s="197">
        <v>14</v>
      </c>
      <c r="BF34" s="197" t="s">
        <v>195</v>
      </c>
      <c r="BG34" s="197">
        <v>14</v>
      </c>
      <c r="BH34" s="197" t="s">
        <v>4086</v>
      </c>
      <c r="BI34" s="197">
        <v>30</v>
      </c>
      <c r="BJ34" s="197" t="s">
        <v>195</v>
      </c>
      <c r="BK34" s="197">
        <v>30</v>
      </c>
      <c r="BL34" s="197" t="s">
        <v>4136</v>
      </c>
      <c r="BM34" s="197">
        <v>45</v>
      </c>
      <c r="BN34" s="197" t="s">
        <v>195</v>
      </c>
      <c r="BO34" s="197">
        <v>45</v>
      </c>
      <c r="BP34" s="197" t="s">
        <v>4136</v>
      </c>
      <c r="BQ34" s="197">
        <v>65</v>
      </c>
      <c r="BR34" s="197" t="s">
        <v>195</v>
      </c>
      <c r="BS34" s="197">
        <v>65</v>
      </c>
      <c r="BT34" s="197" t="s">
        <v>4136</v>
      </c>
      <c r="BU34" s="197">
        <v>80</v>
      </c>
      <c r="BV34" s="197" t="s">
        <v>195</v>
      </c>
      <c r="BW34" s="197">
        <v>80</v>
      </c>
      <c r="BX34" s="197" t="s">
        <v>4137</v>
      </c>
      <c r="BY34" s="197">
        <v>100</v>
      </c>
      <c r="BZ34" s="220"/>
      <c r="CA34" s="183"/>
      <c r="CB34" s="184"/>
      <c r="CC34" s="182"/>
      <c r="CD34" s="183"/>
      <c r="CE34" s="184"/>
    </row>
    <row r="35" spans="1:83" ht="38.25" customHeight="1" x14ac:dyDescent="0.2">
      <c r="A35" s="398" t="s">
        <v>0</v>
      </c>
      <c r="B35" s="386">
        <v>2017</v>
      </c>
      <c r="C35" s="386" t="s">
        <v>2</v>
      </c>
      <c r="D35" s="386" t="s">
        <v>20</v>
      </c>
      <c r="E35" s="386" t="s">
        <v>1918</v>
      </c>
      <c r="F35" s="386" t="s">
        <v>2680</v>
      </c>
      <c r="G35" s="246" t="s">
        <v>1447</v>
      </c>
      <c r="H35" s="246" t="s">
        <v>1457</v>
      </c>
      <c r="I35" s="324" t="s">
        <v>4130</v>
      </c>
      <c r="J35" s="246" t="s">
        <v>4138</v>
      </c>
      <c r="K35" s="246"/>
      <c r="L35" s="246"/>
      <c r="M35" s="246">
        <v>3</v>
      </c>
      <c r="N35" s="246">
        <v>3</v>
      </c>
      <c r="O35" s="246" t="s">
        <v>4139</v>
      </c>
      <c r="P35" s="247"/>
      <c r="Q35" s="246"/>
      <c r="R35" s="320">
        <v>100000000</v>
      </c>
      <c r="S35" s="322"/>
      <c r="T35" s="87"/>
      <c r="U35" s="87"/>
      <c r="V35" s="87"/>
      <c r="W35" s="87"/>
      <c r="X35" s="87"/>
      <c r="Y35" s="87"/>
      <c r="Z35" s="87"/>
      <c r="AA35" s="87"/>
      <c r="AB35" s="87"/>
      <c r="AC35" s="88"/>
      <c r="AD35" s="89"/>
      <c r="AE35" s="89"/>
      <c r="AF35" s="80"/>
      <c r="AG35" s="80"/>
      <c r="AH35" s="80"/>
      <c r="AI35" s="80"/>
      <c r="AJ35" s="200" t="s">
        <v>4082</v>
      </c>
      <c r="AK35" s="89"/>
      <c r="AL35" s="80"/>
      <c r="AM35" s="80"/>
      <c r="AN35" s="80"/>
      <c r="AO35" s="89" t="s">
        <v>4121</v>
      </c>
      <c r="AP35" s="80"/>
      <c r="AQ35" s="89" t="s">
        <v>4121</v>
      </c>
      <c r="AR35" s="80"/>
      <c r="AS35" s="89" t="s">
        <v>4121</v>
      </c>
      <c r="AT35" s="89"/>
      <c r="AU35" s="89"/>
      <c r="AV35" s="89"/>
      <c r="AW35" s="89"/>
      <c r="AX35" s="89"/>
      <c r="AY35" s="195" t="s">
        <v>1378</v>
      </c>
      <c r="AZ35" s="89"/>
      <c r="BA35" s="193"/>
      <c r="BB35" s="225" t="s">
        <v>195</v>
      </c>
      <c r="BC35" s="197">
        <v>0</v>
      </c>
      <c r="BD35" s="196" t="s">
        <v>4140</v>
      </c>
      <c r="BE35" s="197">
        <v>10</v>
      </c>
      <c r="BF35" s="197" t="s">
        <v>195</v>
      </c>
      <c r="BG35" s="197">
        <v>10</v>
      </c>
      <c r="BH35" s="205" t="s">
        <v>4108</v>
      </c>
      <c r="BI35" s="202">
        <v>30</v>
      </c>
      <c r="BJ35" s="197" t="s">
        <v>195</v>
      </c>
      <c r="BK35" s="197">
        <v>30</v>
      </c>
      <c r="BL35" s="197" t="s">
        <v>4141</v>
      </c>
      <c r="BM35" s="197">
        <v>45</v>
      </c>
      <c r="BN35" s="197" t="s">
        <v>195</v>
      </c>
      <c r="BO35" s="197">
        <v>45</v>
      </c>
      <c r="BP35" s="197" t="s">
        <v>4141</v>
      </c>
      <c r="BQ35" s="197">
        <v>60</v>
      </c>
      <c r="BR35" s="197" t="s">
        <v>195</v>
      </c>
      <c r="BS35" s="197">
        <v>60</v>
      </c>
      <c r="BT35" s="197" t="s">
        <v>4141</v>
      </c>
      <c r="BU35" s="197">
        <v>70</v>
      </c>
      <c r="BV35" s="197" t="s">
        <v>195</v>
      </c>
      <c r="BW35" s="197">
        <v>70</v>
      </c>
      <c r="BX35" s="197" t="s">
        <v>4142</v>
      </c>
      <c r="BY35" s="197">
        <v>100</v>
      </c>
      <c r="BZ35" s="220"/>
      <c r="CA35" s="183"/>
      <c r="CB35" s="184"/>
      <c r="CC35" s="182"/>
      <c r="CD35" s="183"/>
      <c r="CE35" s="184"/>
    </row>
    <row r="36" spans="1:83" ht="84.95" customHeight="1" x14ac:dyDescent="0.2">
      <c r="A36" s="398" t="s">
        <v>0</v>
      </c>
      <c r="B36" s="386">
        <v>2017</v>
      </c>
      <c r="C36" s="386" t="s">
        <v>2</v>
      </c>
      <c r="D36" s="386" t="s">
        <v>20</v>
      </c>
      <c r="E36" s="386" t="s">
        <v>1918</v>
      </c>
      <c r="F36" s="386" t="s">
        <v>2680</v>
      </c>
      <c r="G36" s="246" t="s">
        <v>1447</v>
      </c>
      <c r="H36" s="246" t="s">
        <v>1457</v>
      </c>
      <c r="I36" s="324" t="s">
        <v>4130</v>
      </c>
      <c r="J36" s="246" t="s">
        <v>4143</v>
      </c>
      <c r="K36" s="246" t="s">
        <v>1400</v>
      </c>
      <c r="L36" s="246"/>
      <c r="M36" s="246">
        <v>3</v>
      </c>
      <c r="N36" s="246">
        <v>2</v>
      </c>
      <c r="O36" s="246" t="s">
        <v>4144</v>
      </c>
      <c r="P36" s="242"/>
      <c r="Q36" s="241"/>
      <c r="R36" s="320">
        <v>50000000</v>
      </c>
      <c r="S36" s="320"/>
      <c r="T36" s="87"/>
      <c r="U36" s="87"/>
      <c r="V36" s="87"/>
      <c r="W36" s="87"/>
      <c r="X36" s="87"/>
      <c r="Y36" s="87"/>
      <c r="Z36" s="87"/>
      <c r="AA36" s="87"/>
      <c r="AB36" s="87"/>
      <c r="AC36" s="88"/>
      <c r="AD36" s="89" t="s">
        <v>195</v>
      </c>
      <c r="AE36" s="89"/>
      <c r="AF36" s="80"/>
      <c r="AG36" s="80"/>
      <c r="AH36" s="80"/>
      <c r="AI36" s="80"/>
      <c r="AJ36" s="200" t="s">
        <v>4082</v>
      </c>
      <c r="AK36" s="89"/>
      <c r="AL36" s="80"/>
      <c r="AM36" s="80"/>
      <c r="AN36" s="80"/>
      <c r="AO36" s="89" t="s">
        <v>4121</v>
      </c>
      <c r="AP36" s="80"/>
      <c r="AQ36" s="89" t="s">
        <v>4121</v>
      </c>
      <c r="AR36" s="80"/>
      <c r="AS36" s="89" t="s">
        <v>4121</v>
      </c>
      <c r="AT36" s="89"/>
      <c r="AU36" s="89"/>
      <c r="AV36" s="89"/>
      <c r="AW36" s="89"/>
      <c r="AX36" s="89"/>
      <c r="AY36" s="195" t="s">
        <v>1378</v>
      </c>
      <c r="AZ36" s="89"/>
      <c r="BA36" s="193"/>
      <c r="BB36" s="225" t="s">
        <v>195</v>
      </c>
      <c r="BC36" s="197">
        <v>0</v>
      </c>
      <c r="BD36" s="196" t="s">
        <v>4140</v>
      </c>
      <c r="BE36" s="197">
        <v>10</v>
      </c>
      <c r="BF36" s="197" t="s">
        <v>195</v>
      </c>
      <c r="BG36" s="197">
        <v>10</v>
      </c>
      <c r="BH36" s="205" t="s">
        <v>4108</v>
      </c>
      <c r="BI36" s="202">
        <v>30</v>
      </c>
      <c r="BJ36" s="197" t="s">
        <v>4145</v>
      </c>
      <c r="BK36" s="197">
        <v>40</v>
      </c>
      <c r="BL36" s="197" t="s">
        <v>195</v>
      </c>
      <c r="BM36" s="197">
        <v>40</v>
      </c>
      <c r="BN36" s="197" t="s">
        <v>4146</v>
      </c>
      <c r="BO36" s="197">
        <v>50</v>
      </c>
      <c r="BP36" s="197" t="s">
        <v>4147</v>
      </c>
      <c r="BQ36" s="197">
        <v>80</v>
      </c>
      <c r="BR36" s="197" t="s">
        <v>195</v>
      </c>
      <c r="BS36" s="197">
        <v>80</v>
      </c>
      <c r="BT36" s="197" t="s">
        <v>4148</v>
      </c>
      <c r="BU36" s="197">
        <v>100</v>
      </c>
      <c r="BV36" s="197"/>
      <c r="BW36" s="197"/>
      <c r="BX36" s="197"/>
      <c r="BY36" s="197"/>
      <c r="BZ36" s="220"/>
      <c r="CA36" s="183"/>
      <c r="CB36" s="184"/>
      <c r="CC36" s="182"/>
      <c r="CD36" s="183"/>
      <c r="CE36" s="184"/>
    </row>
    <row r="37" spans="1:83" ht="58.5" customHeight="1" x14ac:dyDescent="0.2">
      <c r="A37" s="398" t="s">
        <v>0</v>
      </c>
      <c r="B37" s="386">
        <v>2017</v>
      </c>
      <c r="C37" s="386" t="s">
        <v>2</v>
      </c>
      <c r="D37" s="386" t="s">
        <v>20</v>
      </c>
      <c r="E37" s="386" t="s">
        <v>1918</v>
      </c>
      <c r="F37" s="386" t="s">
        <v>2680</v>
      </c>
      <c r="G37" s="246" t="s">
        <v>1447</v>
      </c>
      <c r="H37" s="246" t="s">
        <v>1457</v>
      </c>
      <c r="I37" s="324" t="s">
        <v>4130</v>
      </c>
      <c r="J37" s="246" t="s">
        <v>4149</v>
      </c>
      <c r="K37" s="246" t="s">
        <v>1400</v>
      </c>
      <c r="L37" s="246"/>
      <c r="M37" s="246">
        <v>3</v>
      </c>
      <c r="N37" s="246">
        <v>2</v>
      </c>
      <c r="O37" s="246" t="s">
        <v>2717</v>
      </c>
      <c r="P37" s="242"/>
      <c r="Q37" s="241"/>
      <c r="R37" s="320">
        <f>100000000-8000000</f>
        <v>92000000</v>
      </c>
      <c r="S37" s="320"/>
      <c r="T37" s="87"/>
      <c r="U37" s="87"/>
      <c r="V37" s="87"/>
      <c r="W37" s="87"/>
      <c r="X37" s="87"/>
      <c r="Y37" s="87"/>
      <c r="Z37" s="87"/>
      <c r="AA37" s="87"/>
      <c r="AB37" s="87"/>
      <c r="AC37" s="88"/>
      <c r="AD37" s="89"/>
      <c r="AE37" s="89"/>
      <c r="AF37" s="80"/>
      <c r="AG37" s="80"/>
      <c r="AH37" s="80"/>
      <c r="AI37" s="80"/>
      <c r="AJ37" s="200" t="s">
        <v>4082</v>
      </c>
      <c r="AK37" s="89"/>
      <c r="AL37" s="80"/>
      <c r="AM37" s="80"/>
      <c r="AN37" s="80"/>
      <c r="AO37" s="89" t="s">
        <v>4121</v>
      </c>
      <c r="AP37" s="80"/>
      <c r="AQ37" s="89" t="s">
        <v>4121</v>
      </c>
      <c r="AR37" s="80"/>
      <c r="AS37" s="89" t="s">
        <v>4121</v>
      </c>
      <c r="AT37" s="89"/>
      <c r="AU37" s="89"/>
      <c r="AV37" s="89"/>
      <c r="AW37" s="89"/>
      <c r="AX37" s="89"/>
      <c r="AY37" s="195" t="s">
        <v>1378</v>
      </c>
      <c r="AZ37" s="89"/>
      <c r="BA37" s="193"/>
      <c r="BB37" s="225" t="s">
        <v>195</v>
      </c>
      <c r="BC37" s="197">
        <v>0</v>
      </c>
      <c r="BD37" s="196" t="s">
        <v>4140</v>
      </c>
      <c r="BE37" s="197">
        <v>10</v>
      </c>
      <c r="BF37" s="197" t="s">
        <v>195</v>
      </c>
      <c r="BG37" s="197">
        <v>10</v>
      </c>
      <c r="BH37" s="205" t="s">
        <v>4108</v>
      </c>
      <c r="BI37" s="202">
        <v>30</v>
      </c>
      <c r="BJ37" s="197" t="s">
        <v>195</v>
      </c>
      <c r="BK37" s="197">
        <v>30</v>
      </c>
      <c r="BL37" s="197" t="s">
        <v>4141</v>
      </c>
      <c r="BM37" s="197">
        <v>45</v>
      </c>
      <c r="BN37" s="197" t="s">
        <v>195</v>
      </c>
      <c r="BO37" s="197">
        <v>45</v>
      </c>
      <c r="BP37" s="197" t="s">
        <v>4141</v>
      </c>
      <c r="BQ37" s="197">
        <v>60</v>
      </c>
      <c r="BR37" s="197" t="s">
        <v>195</v>
      </c>
      <c r="BS37" s="197">
        <v>60</v>
      </c>
      <c r="BT37" s="197" t="s">
        <v>4141</v>
      </c>
      <c r="BU37" s="197">
        <v>70</v>
      </c>
      <c r="BV37" s="197" t="s">
        <v>195</v>
      </c>
      <c r="BW37" s="197">
        <v>70</v>
      </c>
      <c r="BX37" s="197" t="s">
        <v>4142</v>
      </c>
      <c r="BY37" s="197">
        <v>100</v>
      </c>
      <c r="BZ37" s="220"/>
      <c r="CA37" s="183"/>
      <c r="CB37" s="184"/>
      <c r="CC37" s="182"/>
      <c r="CD37" s="183"/>
      <c r="CE37" s="184"/>
    </row>
    <row r="38" spans="1:83" ht="60.75" customHeight="1" x14ac:dyDescent="0.2">
      <c r="A38" s="398" t="s">
        <v>0</v>
      </c>
      <c r="B38" s="386">
        <v>2017</v>
      </c>
      <c r="C38" s="386" t="s">
        <v>2</v>
      </c>
      <c r="D38" s="386" t="s">
        <v>20</v>
      </c>
      <c r="E38" s="386" t="s">
        <v>1918</v>
      </c>
      <c r="F38" s="386" t="s">
        <v>2680</v>
      </c>
      <c r="G38" s="246" t="s">
        <v>1447</v>
      </c>
      <c r="H38" s="246" t="s">
        <v>1457</v>
      </c>
      <c r="I38" s="324" t="s">
        <v>4130</v>
      </c>
      <c r="J38" s="402" t="s">
        <v>4150</v>
      </c>
      <c r="K38" s="241"/>
      <c r="L38" s="241"/>
      <c r="M38" s="241">
        <v>3</v>
      </c>
      <c r="N38" s="241">
        <v>2</v>
      </c>
      <c r="O38" s="407" t="s">
        <v>2716</v>
      </c>
      <c r="P38" s="242"/>
      <c r="Q38" s="241"/>
      <c r="R38" s="405">
        <f>100000000+50000000</f>
        <v>150000000</v>
      </c>
      <c r="S38" s="320"/>
      <c r="T38" s="87"/>
      <c r="U38" s="87"/>
      <c r="V38" s="87"/>
      <c r="W38" s="87"/>
      <c r="X38" s="87"/>
      <c r="Y38" s="87"/>
      <c r="Z38" s="87"/>
      <c r="AA38" s="87"/>
      <c r="AB38" s="87"/>
      <c r="AC38" s="88"/>
      <c r="AD38" s="194" t="s">
        <v>4013</v>
      </c>
      <c r="AE38" s="89"/>
      <c r="AF38" s="80"/>
      <c r="AG38" s="80"/>
      <c r="AH38" s="80"/>
      <c r="AI38" s="80"/>
      <c r="AJ38" s="200" t="s">
        <v>4082</v>
      </c>
      <c r="AK38" s="89"/>
      <c r="AL38" s="80"/>
      <c r="AM38" s="80"/>
      <c r="AN38" s="80"/>
      <c r="AO38" s="200" t="s">
        <v>4098</v>
      </c>
      <c r="AP38" s="80"/>
      <c r="AQ38" s="200" t="s">
        <v>4098</v>
      </c>
      <c r="AR38" s="80"/>
      <c r="AS38" s="200" t="s">
        <v>4098</v>
      </c>
      <c r="AT38" s="89"/>
      <c r="AU38" s="89"/>
      <c r="AV38" s="89"/>
      <c r="AW38" s="89"/>
      <c r="AX38" s="89"/>
      <c r="AY38" s="195" t="s">
        <v>1378</v>
      </c>
      <c r="AZ38" s="89"/>
      <c r="BA38" s="193"/>
      <c r="BB38" s="225" t="s">
        <v>195</v>
      </c>
      <c r="BC38" s="197">
        <v>0</v>
      </c>
      <c r="BD38" s="196" t="s">
        <v>4140</v>
      </c>
      <c r="BE38" s="197">
        <v>10</v>
      </c>
      <c r="BF38" s="197" t="s">
        <v>195</v>
      </c>
      <c r="BG38" s="197">
        <v>10</v>
      </c>
      <c r="BH38" s="205" t="s">
        <v>4108</v>
      </c>
      <c r="BI38" s="202">
        <v>30</v>
      </c>
      <c r="BJ38" s="197" t="s">
        <v>195</v>
      </c>
      <c r="BK38" s="197">
        <v>30</v>
      </c>
      <c r="BL38" s="197" t="s">
        <v>4141</v>
      </c>
      <c r="BM38" s="197">
        <v>45</v>
      </c>
      <c r="BN38" s="197" t="s">
        <v>195</v>
      </c>
      <c r="BO38" s="197">
        <v>45</v>
      </c>
      <c r="BP38" s="197" t="s">
        <v>4141</v>
      </c>
      <c r="BQ38" s="197">
        <v>60</v>
      </c>
      <c r="BR38" s="197" t="s">
        <v>195</v>
      </c>
      <c r="BS38" s="197">
        <v>60</v>
      </c>
      <c r="BT38" s="197" t="s">
        <v>4141</v>
      </c>
      <c r="BU38" s="197">
        <v>70</v>
      </c>
      <c r="BV38" s="197" t="s">
        <v>195</v>
      </c>
      <c r="BW38" s="197">
        <v>70</v>
      </c>
      <c r="BX38" s="197" t="s">
        <v>4142</v>
      </c>
      <c r="BY38" s="197">
        <v>100</v>
      </c>
      <c r="BZ38" s="220"/>
      <c r="CA38" s="183"/>
      <c r="CB38" s="184"/>
      <c r="CC38" s="182"/>
      <c r="CD38" s="183"/>
      <c r="CE38" s="184"/>
    </row>
    <row r="39" spans="1:83" ht="49.5" customHeight="1" x14ac:dyDescent="0.2">
      <c r="A39" s="398" t="s">
        <v>0</v>
      </c>
      <c r="B39" s="386">
        <v>2017</v>
      </c>
      <c r="C39" s="386" t="s">
        <v>2</v>
      </c>
      <c r="D39" s="386" t="s">
        <v>20</v>
      </c>
      <c r="E39" s="386" t="s">
        <v>1918</v>
      </c>
      <c r="F39" s="386" t="s">
        <v>2680</v>
      </c>
      <c r="G39" s="246" t="s">
        <v>1447</v>
      </c>
      <c r="H39" s="246" t="s">
        <v>1457</v>
      </c>
      <c r="I39" s="324" t="s">
        <v>4130</v>
      </c>
      <c r="J39" s="246" t="s">
        <v>4151</v>
      </c>
      <c r="K39" s="246"/>
      <c r="L39" s="246"/>
      <c r="M39" s="246">
        <v>2</v>
      </c>
      <c r="N39" s="246">
        <v>1</v>
      </c>
      <c r="O39" s="246" t="s">
        <v>4152</v>
      </c>
      <c r="P39" s="247"/>
      <c r="Q39" s="246"/>
      <c r="R39" s="406">
        <v>50000000</v>
      </c>
      <c r="S39" s="320"/>
      <c r="T39" s="87"/>
      <c r="U39" s="87"/>
      <c r="V39" s="87"/>
      <c r="W39" s="87"/>
      <c r="X39" s="87"/>
      <c r="Y39" s="87"/>
      <c r="Z39" s="87"/>
      <c r="AA39" s="87"/>
      <c r="AB39" s="87"/>
      <c r="AC39" s="88"/>
      <c r="AD39" s="89"/>
      <c r="AE39" s="89"/>
      <c r="AF39" s="80"/>
      <c r="AG39" s="80"/>
      <c r="AH39" s="80"/>
      <c r="AI39" s="80"/>
      <c r="AJ39" s="200" t="s">
        <v>4082</v>
      </c>
      <c r="AK39" s="89"/>
      <c r="AL39" s="80"/>
      <c r="AM39" s="80"/>
      <c r="AN39" s="80"/>
      <c r="AO39" s="89" t="s">
        <v>4121</v>
      </c>
      <c r="AP39" s="80"/>
      <c r="AQ39" s="89" t="s">
        <v>4121</v>
      </c>
      <c r="AR39" s="80"/>
      <c r="AS39" s="89" t="s">
        <v>4121</v>
      </c>
      <c r="AT39" s="89"/>
      <c r="AU39" s="89"/>
      <c r="AV39" s="89"/>
      <c r="AW39" s="89"/>
      <c r="AX39" s="89"/>
      <c r="AY39" s="195" t="s">
        <v>1378</v>
      </c>
      <c r="AZ39" s="89"/>
      <c r="BA39" s="193"/>
      <c r="BB39" s="225" t="s">
        <v>195</v>
      </c>
      <c r="BC39" s="197">
        <v>0</v>
      </c>
      <c r="BD39" s="196" t="s">
        <v>4140</v>
      </c>
      <c r="BE39" s="197">
        <v>10</v>
      </c>
      <c r="BF39" s="197" t="s">
        <v>195</v>
      </c>
      <c r="BG39" s="197">
        <v>10</v>
      </c>
      <c r="BH39" s="205" t="s">
        <v>4108</v>
      </c>
      <c r="BI39" s="202">
        <v>30</v>
      </c>
      <c r="BJ39" s="197" t="s">
        <v>195</v>
      </c>
      <c r="BK39" s="197">
        <v>30</v>
      </c>
      <c r="BL39" s="197" t="s">
        <v>4141</v>
      </c>
      <c r="BM39" s="197">
        <v>45</v>
      </c>
      <c r="BN39" s="197" t="s">
        <v>195</v>
      </c>
      <c r="BO39" s="197">
        <v>45</v>
      </c>
      <c r="BP39" s="197" t="s">
        <v>4141</v>
      </c>
      <c r="BQ39" s="197">
        <v>60</v>
      </c>
      <c r="BR39" s="197" t="s">
        <v>195</v>
      </c>
      <c r="BS39" s="197">
        <v>60</v>
      </c>
      <c r="BT39" s="197" t="s">
        <v>4141</v>
      </c>
      <c r="BU39" s="197">
        <v>70</v>
      </c>
      <c r="BV39" s="197" t="s">
        <v>195</v>
      </c>
      <c r="BW39" s="197">
        <v>70</v>
      </c>
      <c r="BX39" s="197" t="s">
        <v>4142</v>
      </c>
      <c r="BY39" s="197">
        <v>100</v>
      </c>
      <c r="BZ39" s="220"/>
      <c r="CA39" s="183"/>
      <c r="CB39" s="184"/>
      <c r="CC39" s="182"/>
      <c r="CD39" s="183"/>
      <c r="CE39" s="184"/>
    </row>
    <row r="40" spans="1:83" ht="30.75" hidden="1" customHeight="1" x14ac:dyDescent="0.2">
      <c r="A40" s="398" t="s">
        <v>0</v>
      </c>
      <c r="B40" s="386">
        <v>2017</v>
      </c>
      <c r="C40" s="386" t="s">
        <v>2</v>
      </c>
      <c r="D40" s="386" t="s">
        <v>20</v>
      </c>
      <c r="E40" s="386" t="s">
        <v>1918</v>
      </c>
      <c r="F40" s="386" t="s">
        <v>2680</v>
      </c>
      <c r="G40" s="246"/>
      <c r="H40" s="246"/>
      <c r="I40" s="292"/>
      <c r="J40" s="247"/>
      <c r="K40" s="246"/>
      <c r="L40" s="246"/>
      <c r="M40" s="246"/>
      <c r="N40" s="246"/>
      <c r="O40" s="246"/>
      <c r="P40" s="247"/>
      <c r="Q40" s="246"/>
      <c r="R40" s="322"/>
      <c r="S40" s="322"/>
      <c r="T40" s="87"/>
      <c r="U40" s="87"/>
      <c r="V40" s="87"/>
      <c r="W40" s="87"/>
      <c r="X40" s="87"/>
      <c r="Y40" s="87"/>
      <c r="Z40" s="87"/>
      <c r="AA40" s="87"/>
      <c r="AB40" s="87"/>
      <c r="AC40" s="88"/>
      <c r="AD40" s="162"/>
      <c r="AE40" s="162"/>
      <c r="AF40" s="162"/>
      <c r="AG40" s="162"/>
      <c r="AH40" s="162"/>
      <c r="AI40" s="162"/>
      <c r="AJ40" s="162"/>
      <c r="AK40" s="162"/>
      <c r="AL40" s="162"/>
      <c r="AM40" s="162"/>
      <c r="AN40" s="162"/>
      <c r="AO40" s="162"/>
      <c r="AP40" s="162"/>
      <c r="AQ40" s="162"/>
      <c r="AR40" s="162"/>
      <c r="AS40" s="86"/>
      <c r="AT40" s="162"/>
      <c r="AU40" s="162"/>
      <c r="AV40" s="162"/>
      <c r="AW40" s="162"/>
      <c r="AX40" s="162"/>
      <c r="AY40" s="164"/>
      <c r="AZ40" s="162"/>
      <c r="BA40" s="91"/>
      <c r="BB40" s="92"/>
      <c r="BC40" s="93"/>
      <c r="BD40" s="92"/>
      <c r="BE40" s="93"/>
      <c r="BF40" s="92"/>
      <c r="BG40" s="93"/>
      <c r="BH40" s="92"/>
      <c r="BI40" s="93"/>
      <c r="BJ40" s="92"/>
      <c r="BK40" s="93"/>
      <c r="BL40" s="92"/>
      <c r="BM40" s="93"/>
      <c r="BN40" s="92"/>
      <c r="BO40" s="93"/>
      <c r="BP40" s="92"/>
      <c r="BQ40" s="93"/>
      <c r="BR40" s="92"/>
      <c r="BS40" s="93"/>
      <c r="BT40" s="92"/>
      <c r="BU40" s="93"/>
      <c r="BV40" s="92"/>
      <c r="BW40" s="93"/>
      <c r="BX40" s="92"/>
      <c r="BY40" s="94"/>
    </row>
    <row r="41" spans="1:83" ht="30" hidden="1" customHeight="1" x14ac:dyDescent="0.2">
      <c r="A41" s="398" t="s">
        <v>0</v>
      </c>
      <c r="B41" s="386">
        <v>2017</v>
      </c>
      <c r="C41" s="386" t="s">
        <v>2</v>
      </c>
      <c r="D41" s="386" t="s">
        <v>20</v>
      </c>
      <c r="E41" s="386" t="s">
        <v>1918</v>
      </c>
      <c r="F41" s="386" t="s">
        <v>2680</v>
      </c>
      <c r="G41" s="246" t="s">
        <v>1447</v>
      </c>
      <c r="H41" s="246" t="s">
        <v>1457</v>
      </c>
      <c r="I41" s="366"/>
      <c r="J41" s="247"/>
      <c r="K41" s="246"/>
      <c r="L41" s="246"/>
      <c r="M41" s="246"/>
      <c r="N41" s="246"/>
      <c r="O41" s="246"/>
      <c r="P41" s="247"/>
      <c r="Q41" s="246"/>
      <c r="R41" s="322"/>
      <c r="S41" s="322"/>
      <c r="T41" s="87"/>
      <c r="U41" s="87"/>
      <c r="V41" s="87"/>
      <c r="W41" s="87"/>
      <c r="X41" s="87"/>
      <c r="Y41" s="87"/>
      <c r="Z41" s="87"/>
      <c r="AA41" s="87"/>
      <c r="AB41" s="87"/>
      <c r="AC41" s="88"/>
      <c r="AD41" s="162"/>
      <c r="AE41" s="162"/>
      <c r="AF41" s="162"/>
      <c r="AG41" s="162"/>
      <c r="AH41" s="162"/>
      <c r="AI41" s="162"/>
      <c r="AJ41" s="162"/>
      <c r="AK41" s="162"/>
      <c r="AL41" s="162"/>
      <c r="AM41" s="162"/>
      <c r="AN41" s="162"/>
      <c r="AO41" s="162"/>
      <c r="AP41" s="162"/>
      <c r="AQ41" s="162"/>
      <c r="AR41" s="162"/>
      <c r="AS41" s="86"/>
      <c r="AT41" s="162"/>
      <c r="AU41" s="162"/>
      <c r="AV41" s="162"/>
      <c r="AW41" s="162"/>
      <c r="AX41" s="162"/>
      <c r="AY41" s="164"/>
      <c r="AZ41" s="162"/>
      <c r="BA41" s="91"/>
      <c r="BB41" s="92"/>
      <c r="BC41" s="93"/>
      <c r="BD41" s="92"/>
      <c r="BE41" s="93"/>
      <c r="BF41" s="92"/>
      <c r="BG41" s="93"/>
      <c r="BH41" s="92"/>
      <c r="BI41" s="93"/>
      <c r="BJ41" s="92"/>
      <c r="BK41" s="93"/>
      <c r="BL41" s="92"/>
      <c r="BM41" s="93"/>
      <c r="BN41" s="92"/>
      <c r="BO41" s="93"/>
      <c r="BP41" s="92"/>
      <c r="BQ41" s="93"/>
      <c r="BR41" s="92"/>
      <c r="BS41" s="93"/>
      <c r="BT41" s="92"/>
      <c r="BU41" s="93"/>
      <c r="BV41" s="92"/>
      <c r="BW41" s="93"/>
      <c r="BX41" s="92"/>
      <c r="BY41" s="94"/>
    </row>
    <row r="42" spans="1:83" ht="84.95" hidden="1" customHeight="1" x14ac:dyDescent="0.2">
      <c r="A42" s="388" t="s">
        <v>0</v>
      </c>
      <c r="B42" s="389">
        <v>2022</v>
      </c>
      <c r="C42" s="389" t="s">
        <v>2</v>
      </c>
      <c r="D42" s="389" t="s">
        <v>20</v>
      </c>
      <c r="E42" s="389" t="s">
        <v>1918</v>
      </c>
      <c r="F42" s="389" t="s">
        <v>2992</v>
      </c>
      <c r="G42" s="246" t="s">
        <v>1447</v>
      </c>
      <c r="H42" s="246" t="s">
        <v>1457</v>
      </c>
      <c r="I42" s="246"/>
      <c r="J42" s="246"/>
      <c r="K42" s="246"/>
      <c r="L42" s="246"/>
      <c r="M42" s="246"/>
      <c r="N42" s="246"/>
      <c r="O42" s="246"/>
      <c r="P42" s="247"/>
      <c r="Q42" s="246"/>
      <c r="R42" s="322"/>
      <c r="S42" s="322"/>
      <c r="T42" s="87"/>
      <c r="U42" s="87"/>
      <c r="V42" s="87"/>
      <c r="W42" s="87"/>
      <c r="X42" s="87"/>
      <c r="Y42" s="87"/>
      <c r="Z42" s="87"/>
      <c r="AA42" s="87"/>
      <c r="AB42" s="87"/>
      <c r="AC42" s="88"/>
      <c r="AD42" s="162"/>
      <c r="AE42" s="162"/>
      <c r="AF42" s="162"/>
      <c r="AG42" s="162"/>
      <c r="AH42" s="162"/>
      <c r="AI42" s="162"/>
      <c r="AJ42" s="162"/>
      <c r="AK42" s="162"/>
      <c r="AL42" s="162"/>
      <c r="AM42" s="162"/>
      <c r="AN42" s="162"/>
      <c r="AO42" s="162"/>
      <c r="AP42" s="162"/>
      <c r="AQ42" s="162"/>
      <c r="AR42" s="162"/>
      <c r="AS42" s="86"/>
      <c r="AT42" s="162"/>
      <c r="AU42" s="162"/>
      <c r="AV42" s="162"/>
      <c r="AW42" s="162"/>
      <c r="AX42" s="162"/>
      <c r="AY42" s="164"/>
      <c r="AZ42" s="162"/>
      <c r="BA42" s="91"/>
      <c r="BB42" s="92"/>
      <c r="BC42" s="93"/>
      <c r="BD42" s="92"/>
      <c r="BE42" s="93"/>
      <c r="BF42" s="92"/>
      <c r="BG42" s="93"/>
      <c r="BH42" s="92"/>
      <c r="BI42" s="93"/>
      <c r="BJ42" s="92"/>
      <c r="BK42" s="93"/>
      <c r="BL42" s="92"/>
      <c r="BM42" s="93"/>
      <c r="BN42" s="92"/>
      <c r="BO42" s="93"/>
      <c r="BP42" s="92"/>
      <c r="BQ42" s="93"/>
      <c r="BR42" s="92"/>
      <c r="BS42" s="93"/>
      <c r="BT42" s="92"/>
      <c r="BU42" s="93"/>
      <c r="BV42" s="92"/>
      <c r="BW42" s="93"/>
      <c r="BX42" s="92"/>
      <c r="BY42" s="94"/>
    </row>
    <row r="43" spans="1:83" ht="29.25" hidden="1" customHeight="1" x14ac:dyDescent="0.2">
      <c r="A43" s="388"/>
      <c r="B43" s="389"/>
      <c r="C43" s="389"/>
      <c r="D43" s="389"/>
      <c r="E43" s="389"/>
      <c r="F43" s="389"/>
      <c r="G43" s="246"/>
      <c r="H43" s="246"/>
      <c r="I43" s="246"/>
      <c r="J43" s="246"/>
      <c r="K43" s="246"/>
      <c r="L43" s="246"/>
      <c r="M43" s="246"/>
      <c r="N43" s="246"/>
      <c r="O43" s="246"/>
      <c r="P43" s="247"/>
      <c r="Q43" s="246"/>
      <c r="R43" s="322"/>
      <c r="S43" s="322"/>
      <c r="T43" s="87"/>
      <c r="U43" s="87"/>
      <c r="V43" s="87"/>
      <c r="W43" s="87"/>
      <c r="X43" s="87"/>
      <c r="Y43" s="87"/>
      <c r="Z43" s="87"/>
      <c r="AA43" s="87"/>
      <c r="AB43" s="87"/>
      <c r="AC43" s="88"/>
      <c r="AD43" s="162"/>
      <c r="AE43" s="162"/>
      <c r="AF43" s="162"/>
      <c r="AG43" s="162"/>
      <c r="AH43" s="162"/>
      <c r="AI43" s="162"/>
      <c r="AJ43" s="162"/>
      <c r="AK43" s="162"/>
      <c r="AL43" s="162"/>
      <c r="AM43" s="162"/>
      <c r="AN43" s="162"/>
      <c r="AO43" s="162"/>
      <c r="AP43" s="162"/>
      <c r="AQ43" s="162"/>
      <c r="AR43" s="162"/>
      <c r="AS43" s="86"/>
      <c r="AT43" s="162"/>
      <c r="AU43" s="162"/>
      <c r="AV43" s="162"/>
      <c r="AW43" s="162"/>
      <c r="AX43" s="162"/>
      <c r="AY43" s="164"/>
      <c r="AZ43" s="162"/>
      <c r="BA43" s="91"/>
      <c r="BB43" s="92"/>
      <c r="BC43" s="93"/>
      <c r="BD43" s="92"/>
      <c r="BE43" s="93"/>
      <c r="BF43" s="92"/>
      <c r="BG43" s="93"/>
      <c r="BH43" s="92"/>
      <c r="BI43" s="93"/>
      <c r="BJ43" s="92"/>
      <c r="BK43" s="93"/>
      <c r="BL43" s="92"/>
      <c r="BM43" s="93"/>
      <c r="BN43" s="92"/>
      <c r="BO43" s="93"/>
      <c r="BP43" s="92"/>
      <c r="BQ43" s="93"/>
      <c r="BR43" s="92"/>
      <c r="BS43" s="93"/>
      <c r="BT43" s="92"/>
      <c r="BU43" s="93"/>
      <c r="BV43" s="92"/>
      <c r="BW43" s="93"/>
      <c r="BX43" s="92"/>
      <c r="BY43" s="94"/>
    </row>
    <row r="44" spans="1:83" ht="25.5" hidden="1" customHeight="1" x14ac:dyDescent="0.2">
      <c r="A44" s="388"/>
      <c r="B44" s="389"/>
      <c r="C44" s="389"/>
      <c r="D44" s="389"/>
      <c r="E44" s="389"/>
      <c r="F44" s="389"/>
      <c r="G44" s="246" t="s">
        <v>1447</v>
      </c>
      <c r="H44" s="246" t="s">
        <v>1457</v>
      </c>
      <c r="I44" s="246"/>
      <c r="J44" s="246"/>
      <c r="K44" s="246"/>
      <c r="L44" s="246"/>
      <c r="M44" s="246"/>
      <c r="N44" s="246"/>
      <c r="O44" s="247"/>
      <c r="P44" s="247"/>
      <c r="Q44" s="246"/>
      <c r="R44" s="322"/>
      <c r="S44" s="322"/>
      <c r="T44" s="87"/>
      <c r="U44" s="87"/>
      <c r="V44" s="87"/>
      <c r="W44" s="87"/>
      <c r="X44" s="87"/>
      <c r="Y44" s="87"/>
      <c r="Z44" s="87"/>
      <c r="AA44" s="87"/>
      <c r="AB44" s="87"/>
      <c r="AC44" s="88"/>
      <c r="AD44" s="162"/>
      <c r="AE44" s="162"/>
      <c r="AF44" s="162"/>
      <c r="AG44" s="162"/>
      <c r="AH44" s="162"/>
      <c r="AI44" s="162"/>
      <c r="AJ44" s="162"/>
      <c r="AK44" s="162"/>
      <c r="AL44" s="162"/>
      <c r="AM44" s="162"/>
      <c r="AN44" s="162"/>
      <c r="AO44" s="162"/>
      <c r="AP44" s="162"/>
      <c r="AQ44" s="162"/>
      <c r="AR44" s="162"/>
      <c r="AS44" s="86"/>
      <c r="AT44" s="162"/>
      <c r="AU44" s="162"/>
      <c r="AV44" s="162"/>
      <c r="AW44" s="162"/>
      <c r="AX44" s="162"/>
      <c r="AY44" s="164"/>
      <c r="AZ44" s="162"/>
      <c r="BA44" s="91"/>
      <c r="BB44" s="92"/>
      <c r="BC44" s="93"/>
      <c r="BD44" s="92"/>
      <c r="BE44" s="93"/>
      <c r="BF44" s="92"/>
      <c r="BG44" s="93"/>
      <c r="BH44" s="92"/>
      <c r="BI44" s="93"/>
      <c r="BJ44" s="92"/>
      <c r="BK44" s="93"/>
      <c r="BL44" s="92"/>
      <c r="BM44" s="93"/>
      <c r="BN44" s="92"/>
      <c r="BO44" s="93"/>
      <c r="BP44" s="92"/>
      <c r="BQ44" s="93"/>
      <c r="BR44" s="92"/>
      <c r="BS44" s="93"/>
      <c r="BT44" s="92"/>
      <c r="BU44" s="93"/>
      <c r="BV44" s="92"/>
      <c r="BW44" s="93"/>
      <c r="BX44" s="92"/>
      <c r="BY44" s="94"/>
    </row>
    <row r="45" spans="1:83" ht="26.25" customHeight="1" x14ac:dyDescent="0.4">
      <c r="A45" s="672" t="s">
        <v>1956</v>
      </c>
      <c r="B45" s="673"/>
      <c r="C45" s="673"/>
      <c r="D45" s="673"/>
      <c r="E45" s="673"/>
      <c r="F45" s="673"/>
      <c r="G45" s="673"/>
      <c r="H45" s="673"/>
      <c r="I45" s="673"/>
      <c r="J45" s="674"/>
      <c r="K45" s="408"/>
      <c r="L45" s="408"/>
      <c r="M45" s="408"/>
      <c r="N45" s="408"/>
      <c r="O45" s="408"/>
      <c r="P45" s="408"/>
      <c r="Q45" s="408"/>
      <c r="R45" s="251">
        <f t="shared" ref="R45:AC45" si="0">+SUM(R6:R44)</f>
        <v>2300000000</v>
      </c>
      <c r="S45" s="251">
        <f t="shared" si="0"/>
        <v>2000000000</v>
      </c>
      <c r="T45" s="186">
        <f t="shared" si="0"/>
        <v>0</v>
      </c>
      <c r="U45" s="186">
        <f t="shared" si="0"/>
        <v>0</v>
      </c>
      <c r="V45" s="186">
        <f t="shared" si="0"/>
        <v>0</v>
      </c>
      <c r="W45" s="186">
        <f t="shared" si="0"/>
        <v>0</v>
      </c>
      <c r="X45" s="186">
        <f t="shared" si="0"/>
        <v>0</v>
      </c>
      <c r="Y45" s="186">
        <f t="shared" si="0"/>
        <v>0</v>
      </c>
      <c r="Z45" s="186">
        <f t="shared" si="0"/>
        <v>0</v>
      </c>
      <c r="AA45" s="186">
        <f t="shared" si="0"/>
        <v>0</v>
      </c>
      <c r="AB45" s="186">
        <f t="shared" si="0"/>
        <v>0</v>
      </c>
      <c r="AC45" s="186">
        <f t="shared" si="0"/>
        <v>0</v>
      </c>
    </row>
    <row r="46" spans="1:83" x14ac:dyDescent="0.2">
      <c r="A46" s="252"/>
      <c r="B46" s="252"/>
      <c r="C46" s="252"/>
      <c r="D46" s="252"/>
      <c r="E46" s="252"/>
      <c r="F46" s="252"/>
      <c r="G46" s="252"/>
      <c r="H46" s="252"/>
      <c r="I46" s="252"/>
      <c r="J46" s="252"/>
      <c r="K46" s="252"/>
      <c r="L46" s="252"/>
      <c r="M46" s="252"/>
      <c r="N46" s="252"/>
      <c r="O46" s="252"/>
      <c r="P46" s="252"/>
      <c r="Q46" s="252"/>
      <c r="R46" s="252"/>
      <c r="S46" s="252"/>
    </row>
    <row r="47" spans="1:83" x14ac:dyDescent="0.2">
      <c r="A47" s="252"/>
      <c r="B47" s="252"/>
      <c r="C47" s="252"/>
      <c r="D47" s="252"/>
      <c r="E47" s="252"/>
      <c r="F47" s="252"/>
      <c r="G47" s="252"/>
      <c r="H47" s="252"/>
      <c r="I47" s="252"/>
      <c r="J47" s="252"/>
      <c r="K47" s="252"/>
      <c r="L47" s="252"/>
      <c r="M47" s="252"/>
      <c r="N47" s="252"/>
      <c r="O47" s="252"/>
      <c r="P47" s="252"/>
      <c r="Q47" s="252"/>
      <c r="R47" s="252"/>
      <c r="S47" s="252"/>
    </row>
    <row r="48" spans="1:83" x14ac:dyDescent="0.2">
      <c r="A48" s="252"/>
      <c r="B48" s="252"/>
      <c r="C48" s="252"/>
      <c r="D48" s="252"/>
      <c r="E48" s="252"/>
      <c r="F48" s="252"/>
      <c r="G48" s="252"/>
      <c r="H48" s="252"/>
      <c r="I48" s="252"/>
      <c r="J48" s="252"/>
      <c r="K48" s="252"/>
      <c r="L48" s="252"/>
      <c r="M48" s="252"/>
      <c r="N48" s="252"/>
      <c r="O48" s="252"/>
      <c r="P48" s="252"/>
      <c r="Q48" s="252"/>
      <c r="R48" s="252"/>
      <c r="S48" s="252"/>
    </row>
    <row r="49" spans="1:19" x14ac:dyDescent="0.2">
      <c r="A49" s="252"/>
      <c r="B49" s="252"/>
      <c r="C49" s="252"/>
      <c r="D49" s="252"/>
      <c r="E49" s="252"/>
      <c r="F49" s="252"/>
      <c r="G49" s="252"/>
      <c r="H49" s="252"/>
      <c r="I49" s="252"/>
      <c r="J49" s="252"/>
      <c r="K49" s="252"/>
      <c r="L49" s="252"/>
      <c r="M49" s="252"/>
      <c r="N49" s="252"/>
      <c r="O49" s="252"/>
      <c r="P49" s="252"/>
      <c r="Q49" s="252"/>
      <c r="R49" s="252"/>
      <c r="S49" s="252"/>
    </row>
    <row r="50" spans="1:19" ht="18" x14ac:dyDescent="0.2">
      <c r="A50" s="252"/>
      <c r="B50" s="252"/>
      <c r="C50" s="252"/>
      <c r="D50" s="252"/>
      <c r="E50" s="252"/>
      <c r="F50" s="252"/>
      <c r="G50" s="252"/>
      <c r="H50" s="252"/>
      <c r="I50" s="252"/>
      <c r="J50" s="252"/>
      <c r="K50" s="252"/>
      <c r="L50" s="252"/>
      <c r="M50" s="252"/>
      <c r="N50" s="252"/>
      <c r="O50" s="252"/>
      <c r="P50" s="582" t="s">
        <v>2988</v>
      </c>
      <c r="Q50" s="582"/>
      <c r="R50" s="295">
        <v>2300000000</v>
      </c>
      <c r="S50" s="295">
        <v>2000000000</v>
      </c>
    </row>
    <row r="51" spans="1:19" x14ac:dyDescent="0.2">
      <c r="A51" s="252"/>
      <c r="B51" s="252"/>
      <c r="C51" s="252"/>
      <c r="D51" s="252"/>
      <c r="E51" s="252"/>
      <c r="F51" s="252"/>
      <c r="G51" s="252"/>
      <c r="H51" s="252"/>
      <c r="I51" s="252"/>
      <c r="J51" s="252"/>
      <c r="K51" s="252"/>
      <c r="L51" s="252"/>
      <c r="M51" s="252"/>
      <c r="N51" s="252"/>
      <c r="O51" s="252"/>
      <c r="P51" s="252"/>
      <c r="Q51" s="252"/>
      <c r="R51" s="252"/>
      <c r="S51" s="252"/>
    </row>
    <row r="52" spans="1:19" x14ac:dyDescent="0.2">
      <c r="A52" s="252"/>
      <c r="B52" s="252"/>
      <c r="C52" s="252"/>
      <c r="D52" s="252"/>
      <c r="E52" s="252"/>
      <c r="F52" s="252"/>
      <c r="G52" s="252"/>
      <c r="H52" s="252"/>
      <c r="I52" s="252"/>
      <c r="J52" s="252"/>
      <c r="K52" s="252"/>
      <c r="L52" s="252"/>
      <c r="M52" s="252"/>
      <c r="N52" s="252"/>
      <c r="O52" s="252"/>
      <c r="P52" s="252"/>
      <c r="Q52" s="252"/>
      <c r="R52" s="252"/>
      <c r="S52" s="252"/>
    </row>
    <row r="53" spans="1:19" x14ac:dyDescent="0.2">
      <c r="A53" s="252"/>
      <c r="B53" s="252"/>
      <c r="C53" s="252"/>
      <c r="D53" s="252"/>
      <c r="E53" s="252"/>
      <c r="F53" s="252"/>
      <c r="G53" s="252"/>
      <c r="H53" s="252"/>
      <c r="I53" s="252"/>
      <c r="J53" s="252"/>
      <c r="K53" s="252"/>
      <c r="L53" s="252"/>
      <c r="M53" s="252"/>
      <c r="N53" s="252"/>
      <c r="O53" s="252"/>
      <c r="P53" s="252"/>
      <c r="Q53" s="252"/>
      <c r="R53" s="252"/>
      <c r="S53" s="252"/>
    </row>
    <row r="54" spans="1:19" x14ac:dyDescent="0.2">
      <c r="A54" s="252"/>
      <c r="B54" s="252"/>
      <c r="C54" s="252"/>
      <c r="D54" s="252"/>
      <c r="E54" s="252"/>
      <c r="F54" s="252"/>
      <c r="G54" s="252"/>
      <c r="H54" s="252"/>
      <c r="I54" s="252"/>
      <c r="J54" s="252"/>
      <c r="K54" s="252"/>
      <c r="L54" s="252"/>
      <c r="M54" s="252"/>
      <c r="N54" s="252"/>
      <c r="O54" s="252"/>
      <c r="P54" s="252"/>
      <c r="Q54" s="252"/>
      <c r="R54" s="252"/>
      <c r="S54" s="252"/>
    </row>
    <row r="55" spans="1:19" x14ac:dyDescent="0.2">
      <c r="A55" s="252"/>
      <c r="B55" s="252"/>
      <c r="C55" s="252"/>
      <c r="D55" s="252"/>
      <c r="E55" s="252"/>
      <c r="F55" s="252"/>
      <c r="G55" s="252"/>
      <c r="H55" s="252"/>
      <c r="I55" s="252"/>
      <c r="J55" s="252"/>
      <c r="K55" s="252"/>
      <c r="L55" s="252"/>
      <c r="M55" s="252"/>
      <c r="N55" s="252"/>
      <c r="O55" s="252"/>
      <c r="P55" s="252"/>
      <c r="Q55" s="252"/>
      <c r="R55" s="252"/>
      <c r="S55" s="252"/>
    </row>
    <row r="56" spans="1:19" x14ac:dyDescent="0.2">
      <c r="A56" s="252"/>
      <c r="B56" s="252"/>
      <c r="C56" s="252"/>
      <c r="D56" s="252"/>
      <c r="E56" s="252"/>
      <c r="F56" s="252"/>
      <c r="G56" s="252"/>
      <c r="H56" s="252"/>
      <c r="I56" s="252"/>
      <c r="J56" s="252"/>
      <c r="K56" s="252"/>
      <c r="L56" s="252"/>
      <c r="M56" s="252"/>
      <c r="N56" s="252"/>
      <c r="O56" s="252"/>
      <c r="P56" s="252"/>
      <c r="Q56" s="252"/>
      <c r="R56" s="252"/>
      <c r="S56" s="252"/>
    </row>
    <row r="57" spans="1:19" x14ac:dyDescent="0.2">
      <c r="A57" s="252"/>
      <c r="B57" s="252"/>
      <c r="C57" s="252"/>
      <c r="D57" s="252"/>
      <c r="E57" s="252"/>
      <c r="F57" s="252"/>
      <c r="G57" s="252"/>
      <c r="H57" s="252"/>
      <c r="I57" s="252"/>
      <c r="J57" s="252"/>
      <c r="K57" s="252"/>
      <c r="L57" s="252"/>
      <c r="M57" s="252"/>
      <c r="N57" s="252"/>
      <c r="O57" s="252"/>
      <c r="P57" s="252"/>
      <c r="Q57" s="252"/>
      <c r="R57" s="252"/>
      <c r="S57" s="252"/>
    </row>
    <row r="58" spans="1:19" x14ac:dyDescent="0.2">
      <c r="A58" s="252"/>
      <c r="B58" s="252"/>
      <c r="C58" s="252"/>
      <c r="D58" s="252"/>
      <c r="E58" s="252"/>
      <c r="F58" s="252"/>
      <c r="G58" s="252"/>
      <c r="H58" s="252"/>
      <c r="I58" s="252"/>
      <c r="J58" s="252"/>
      <c r="K58" s="252"/>
      <c r="L58" s="252"/>
      <c r="M58" s="252"/>
      <c r="N58" s="252"/>
      <c r="O58" s="252"/>
      <c r="P58" s="252"/>
      <c r="Q58" s="252"/>
      <c r="R58" s="252"/>
      <c r="S58" s="252"/>
    </row>
    <row r="59" spans="1:19" x14ac:dyDescent="0.2">
      <c r="A59" s="252"/>
      <c r="B59" s="252"/>
      <c r="C59" s="252"/>
      <c r="D59" s="252"/>
      <c r="E59" s="252"/>
      <c r="F59" s="252"/>
      <c r="G59" s="252"/>
      <c r="H59" s="252"/>
      <c r="I59" s="252"/>
      <c r="J59" s="252"/>
      <c r="K59" s="252"/>
      <c r="L59" s="252"/>
      <c r="M59" s="252"/>
      <c r="N59" s="252"/>
      <c r="O59" s="252"/>
      <c r="P59" s="252"/>
      <c r="Q59" s="252"/>
      <c r="R59" s="252"/>
      <c r="S59" s="252"/>
    </row>
    <row r="60" spans="1:19" x14ac:dyDescent="0.2">
      <c r="A60" s="252"/>
      <c r="B60" s="252"/>
      <c r="C60" s="252"/>
      <c r="D60" s="252"/>
      <c r="E60" s="252"/>
      <c r="F60" s="252"/>
      <c r="G60" s="252"/>
      <c r="H60" s="252"/>
      <c r="I60" s="252"/>
      <c r="J60" s="252"/>
      <c r="K60" s="252"/>
      <c r="L60" s="252"/>
      <c r="M60" s="252"/>
      <c r="N60" s="252"/>
      <c r="O60" s="252"/>
      <c r="P60" s="252"/>
      <c r="Q60" s="252"/>
      <c r="R60" s="252"/>
      <c r="S60" s="252"/>
    </row>
    <row r="61" spans="1:19" x14ac:dyDescent="0.2">
      <c r="A61" s="252"/>
      <c r="B61" s="252"/>
      <c r="C61" s="252"/>
      <c r="D61" s="252"/>
      <c r="E61" s="252"/>
      <c r="F61" s="252"/>
      <c r="G61" s="252"/>
      <c r="H61" s="252"/>
      <c r="I61" s="252"/>
      <c r="J61" s="252"/>
      <c r="K61" s="252"/>
      <c r="L61" s="252"/>
      <c r="M61" s="252"/>
      <c r="N61" s="252"/>
      <c r="O61" s="252"/>
      <c r="P61" s="252"/>
      <c r="Q61" s="252"/>
      <c r="R61" s="252"/>
      <c r="S61" s="252"/>
    </row>
    <row r="62" spans="1:19" x14ac:dyDescent="0.2">
      <c r="A62" s="252"/>
      <c r="B62" s="252"/>
      <c r="C62" s="252"/>
      <c r="D62" s="252"/>
      <c r="E62" s="252"/>
      <c r="F62" s="252"/>
      <c r="G62" s="252"/>
      <c r="H62" s="252"/>
      <c r="I62" s="252"/>
      <c r="J62" s="252"/>
      <c r="K62" s="252"/>
      <c r="L62" s="252"/>
      <c r="M62" s="252"/>
      <c r="N62" s="252"/>
      <c r="O62" s="252"/>
      <c r="P62" s="252"/>
      <c r="Q62" s="252"/>
      <c r="R62" s="252"/>
      <c r="S62" s="252"/>
    </row>
    <row r="63" spans="1:19" x14ac:dyDescent="0.2">
      <c r="A63" s="252"/>
      <c r="B63" s="252"/>
      <c r="C63" s="252"/>
      <c r="D63" s="252"/>
      <c r="E63" s="252"/>
      <c r="F63" s="252"/>
      <c r="G63" s="252"/>
      <c r="H63" s="252"/>
      <c r="I63" s="252"/>
      <c r="J63" s="252"/>
      <c r="K63" s="252"/>
      <c r="L63" s="252"/>
      <c r="M63" s="252"/>
      <c r="N63" s="252"/>
      <c r="O63" s="252"/>
      <c r="P63" s="252"/>
      <c r="Q63" s="252"/>
      <c r="R63" s="252"/>
      <c r="S63" s="252"/>
    </row>
    <row r="64" spans="1:19" x14ac:dyDescent="0.2">
      <c r="A64" s="252"/>
      <c r="B64" s="252"/>
      <c r="C64" s="252"/>
      <c r="D64" s="252"/>
      <c r="E64" s="252"/>
      <c r="F64" s="252"/>
      <c r="G64" s="252"/>
      <c r="H64" s="252"/>
      <c r="I64" s="252"/>
      <c r="J64" s="252"/>
      <c r="K64" s="252"/>
      <c r="L64" s="252"/>
      <c r="M64" s="252"/>
      <c r="N64" s="252"/>
      <c r="O64" s="252"/>
      <c r="P64" s="252"/>
      <c r="Q64" s="252"/>
      <c r="R64" s="252"/>
      <c r="S64" s="252"/>
    </row>
    <row r="65" spans="1:19" x14ac:dyDescent="0.2">
      <c r="A65" s="252"/>
      <c r="B65" s="252"/>
      <c r="C65" s="252"/>
      <c r="D65" s="252"/>
      <c r="E65" s="252"/>
      <c r="F65" s="252"/>
      <c r="G65" s="252"/>
      <c r="H65" s="252"/>
      <c r="I65" s="252"/>
      <c r="J65" s="252"/>
      <c r="K65" s="252"/>
      <c r="L65" s="252"/>
      <c r="M65" s="252"/>
      <c r="N65" s="252"/>
      <c r="O65" s="252"/>
      <c r="P65" s="252"/>
      <c r="Q65" s="252"/>
      <c r="R65" s="252"/>
      <c r="S65" s="252"/>
    </row>
    <row r="66" spans="1:19" x14ac:dyDescent="0.2">
      <c r="A66" s="252"/>
      <c r="B66" s="252"/>
      <c r="C66" s="252"/>
      <c r="D66" s="252"/>
      <c r="E66" s="252"/>
      <c r="F66" s="252"/>
      <c r="G66" s="252"/>
      <c r="H66" s="252"/>
      <c r="I66" s="252"/>
      <c r="J66" s="252"/>
      <c r="K66" s="252"/>
      <c r="L66" s="252"/>
      <c r="M66" s="252"/>
      <c r="N66" s="252"/>
      <c r="O66" s="252"/>
      <c r="P66" s="252"/>
      <c r="Q66" s="252"/>
      <c r="R66" s="252"/>
      <c r="S66" s="252"/>
    </row>
    <row r="67" spans="1:19" x14ac:dyDescent="0.2">
      <c r="A67" s="252"/>
      <c r="B67" s="252"/>
      <c r="C67" s="252"/>
      <c r="D67" s="252"/>
      <c r="E67" s="252"/>
      <c r="F67" s="252"/>
      <c r="G67" s="252"/>
      <c r="H67" s="252"/>
      <c r="I67" s="252"/>
      <c r="J67" s="252"/>
      <c r="K67" s="252"/>
      <c r="L67" s="252"/>
      <c r="M67" s="252"/>
      <c r="N67" s="252"/>
      <c r="O67" s="252"/>
      <c r="P67" s="252"/>
      <c r="Q67" s="252"/>
      <c r="R67" s="252"/>
      <c r="S67" s="252"/>
    </row>
    <row r="68" spans="1:19" x14ac:dyDescent="0.2">
      <c r="A68" s="252"/>
      <c r="B68" s="252"/>
      <c r="C68" s="252"/>
      <c r="D68" s="252"/>
      <c r="E68" s="252"/>
      <c r="F68" s="252"/>
      <c r="G68" s="252"/>
      <c r="H68" s="252"/>
      <c r="I68" s="252"/>
      <c r="J68" s="252"/>
      <c r="K68" s="252"/>
      <c r="L68" s="252"/>
      <c r="M68" s="252"/>
      <c r="N68" s="252"/>
      <c r="O68" s="252"/>
      <c r="P68" s="252"/>
      <c r="Q68" s="252"/>
      <c r="R68" s="252"/>
      <c r="S68" s="252"/>
    </row>
    <row r="69" spans="1:19" x14ac:dyDescent="0.2">
      <c r="A69" s="252"/>
      <c r="B69" s="252"/>
      <c r="C69" s="252"/>
      <c r="D69" s="252"/>
      <c r="E69" s="252"/>
      <c r="F69" s="252"/>
      <c r="G69" s="252"/>
      <c r="H69" s="252"/>
      <c r="I69" s="252"/>
      <c r="J69" s="252"/>
      <c r="K69" s="252"/>
      <c r="L69" s="252"/>
      <c r="M69" s="252"/>
      <c r="N69" s="252"/>
      <c r="O69" s="252"/>
      <c r="P69" s="252"/>
      <c r="Q69" s="252"/>
      <c r="R69" s="252"/>
      <c r="S69" s="252"/>
    </row>
    <row r="70" spans="1:19" x14ac:dyDescent="0.2">
      <c r="A70" s="252"/>
      <c r="B70" s="252"/>
      <c r="C70" s="252"/>
      <c r="D70" s="252"/>
      <c r="E70" s="252"/>
      <c r="F70" s="252"/>
      <c r="G70" s="252"/>
      <c r="H70" s="252"/>
      <c r="I70" s="252"/>
      <c r="J70" s="252"/>
      <c r="K70" s="252"/>
      <c r="L70" s="252"/>
      <c r="M70" s="252"/>
      <c r="N70" s="252"/>
      <c r="O70" s="252"/>
      <c r="P70" s="252"/>
      <c r="Q70" s="252"/>
      <c r="R70" s="252"/>
      <c r="S70" s="252"/>
    </row>
    <row r="71" spans="1:19" x14ac:dyDescent="0.2">
      <c r="A71" s="252"/>
      <c r="B71" s="252"/>
      <c r="C71" s="252"/>
      <c r="D71" s="252"/>
      <c r="E71" s="252"/>
      <c r="F71" s="252"/>
      <c r="G71" s="252"/>
      <c r="H71" s="252"/>
      <c r="I71" s="252"/>
      <c r="J71" s="252"/>
      <c r="K71" s="252"/>
      <c r="L71" s="252"/>
      <c r="M71" s="252"/>
      <c r="N71" s="252"/>
      <c r="O71" s="252"/>
      <c r="P71" s="252"/>
      <c r="Q71" s="252"/>
      <c r="R71" s="252"/>
      <c r="S71" s="252"/>
    </row>
    <row r="72" spans="1:19" x14ac:dyDescent="0.2">
      <c r="A72" s="252"/>
      <c r="B72" s="252"/>
      <c r="C72" s="252"/>
      <c r="D72" s="252"/>
      <c r="E72" s="252"/>
      <c r="F72" s="252"/>
      <c r="G72" s="252"/>
      <c r="H72" s="252"/>
      <c r="I72" s="252"/>
      <c r="J72" s="252"/>
      <c r="K72" s="252"/>
      <c r="L72" s="252"/>
      <c r="M72" s="252"/>
      <c r="N72" s="252"/>
      <c r="O72" s="252"/>
      <c r="P72" s="252"/>
      <c r="Q72" s="252"/>
      <c r="R72" s="252"/>
      <c r="S72" s="252"/>
    </row>
    <row r="73" spans="1:19" x14ac:dyDescent="0.2">
      <c r="A73" s="252"/>
      <c r="B73" s="252"/>
      <c r="C73" s="252"/>
      <c r="D73" s="252"/>
      <c r="E73" s="252"/>
      <c r="F73" s="252"/>
      <c r="G73" s="252"/>
      <c r="H73" s="252"/>
      <c r="I73" s="252"/>
      <c r="J73" s="252"/>
      <c r="K73" s="252"/>
      <c r="L73" s="252"/>
      <c r="M73" s="252"/>
      <c r="N73" s="252"/>
      <c r="O73" s="252"/>
      <c r="P73" s="252"/>
      <c r="Q73" s="252"/>
      <c r="R73" s="252"/>
      <c r="S73" s="252"/>
    </row>
    <row r="74" spans="1:19" x14ac:dyDescent="0.2">
      <c r="A74" s="252"/>
      <c r="B74" s="252"/>
      <c r="C74" s="252"/>
      <c r="D74" s="252"/>
      <c r="E74" s="252"/>
      <c r="F74" s="252"/>
      <c r="G74" s="252"/>
      <c r="H74" s="252"/>
      <c r="I74" s="252"/>
      <c r="J74" s="252"/>
      <c r="K74" s="252"/>
      <c r="L74" s="252"/>
      <c r="M74" s="252"/>
      <c r="N74" s="252"/>
      <c r="O74" s="252"/>
      <c r="P74" s="252"/>
      <c r="Q74" s="252"/>
      <c r="R74" s="252"/>
      <c r="S74" s="252"/>
    </row>
    <row r="75" spans="1:19" x14ac:dyDescent="0.2">
      <c r="A75" s="252"/>
      <c r="B75" s="252"/>
      <c r="C75" s="252"/>
      <c r="D75" s="252"/>
      <c r="E75" s="252"/>
      <c r="F75" s="252"/>
      <c r="G75" s="252"/>
      <c r="H75" s="252"/>
      <c r="I75" s="252"/>
      <c r="J75" s="252"/>
      <c r="K75" s="252"/>
      <c r="L75" s="252"/>
      <c r="M75" s="252"/>
      <c r="N75" s="252"/>
      <c r="O75" s="252"/>
      <c r="P75" s="252"/>
      <c r="Q75" s="252"/>
      <c r="R75" s="252"/>
      <c r="S75" s="252"/>
    </row>
    <row r="76" spans="1:19" x14ac:dyDescent="0.2">
      <c r="A76" s="252"/>
      <c r="B76" s="252"/>
      <c r="C76" s="252"/>
      <c r="D76" s="252"/>
      <c r="E76" s="252"/>
      <c r="F76" s="252"/>
      <c r="G76" s="252"/>
      <c r="H76" s="252"/>
      <c r="I76" s="252"/>
      <c r="J76" s="252"/>
      <c r="K76" s="252"/>
      <c r="L76" s="252"/>
      <c r="M76" s="252"/>
      <c r="N76" s="252"/>
      <c r="O76" s="252"/>
      <c r="P76" s="252"/>
      <c r="Q76" s="252"/>
      <c r="R76" s="252"/>
      <c r="S76" s="252"/>
    </row>
    <row r="77" spans="1:19" x14ac:dyDescent="0.2">
      <c r="A77" s="252"/>
      <c r="B77" s="252"/>
      <c r="C77" s="252"/>
      <c r="D77" s="252"/>
      <c r="E77" s="252"/>
      <c r="F77" s="252"/>
      <c r="G77" s="252"/>
      <c r="H77" s="252"/>
      <c r="I77" s="252"/>
      <c r="J77" s="252"/>
      <c r="K77" s="252"/>
      <c r="L77" s="252"/>
      <c r="M77" s="252"/>
      <c r="N77" s="252"/>
      <c r="O77" s="252"/>
      <c r="P77" s="252"/>
      <c r="Q77" s="252"/>
      <c r="R77" s="252"/>
      <c r="S77" s="252"/>
    </row>
    <row r="78" spans="1:19" x14ac:dyDescent="0.2">
      <c r="A78" s="252"/>
      <c r="B78" s="252"/>
      <c r="C78" s="252"/>
      <c r="D78" s="252"/>
      <c r="E78" s="252"/>
      <c r="F78" s="252"/>
      <c r="G78" s="252"/>
      <c r="H78" s="252"/>
      <c r="I78" s="252"/>
      <c r="J78" s="252"/>
      <c r="K78" s="252"/>
      <c r="L78" s="252"/>
      <c r="M78" s="252"/>
      <c r="N78" s="252"/>
      <c r="O78" s="252"/>
      <c r="P78" s="252"/>
      <c r="Q78" s="252"/>
      <c r="R78" s="252"/>
      <c r="S78" s="252"/>
    </row>
    <row r="79" spans="1:19" x14ac:dyDescent="0.2">
      <c r="A79" s="252"/>
      <c r="B79" s="252"/>
      <c r="C79" s="252"/>
      <c r="D79" s="252"/>
      <c r="E79" s="252"/>
      <c r="F79" s="252"/>
      <c r="G79" s="252"/>
      <c r="H79" s="252"/>
      <c r="I79" s="252"/>
      <c r="J79" s="252"/>
      <c r="K79" s="252"/>
      <c r="L79" s="252"/>
      <c r="M79" s="252"/>
      <c r="N79" s="252"/>
      <c r="O79" s="252"/>
      <c r="P79" s="252"/>
      <c r="Q79" s="252"/>
      <c r="R79" s="252"/>
      <c r="S79" s="252"/>
    </row>
    <row r="80" spans="1:19" x14ac:dyDescent="0.2">
      <c r="A80" s="252"/>
      <c r="B80" s="252"/>
      <c r="C80" s="252"/>
      <c r="D80" s="252"/>
      <c r="E80" s="252"/>
      <c r="F80" s="252"/>
      <c r="G80" s="252"/>
      <c r="H80" s="252"/>
      <c r="I80" s="252"/>
      <c r="J80" s="252"/>
      <c r="K80" s="252"/>
      <c r="L80" s="252"/>
      <c r="M80" s="252"/>
      <c r="N80" s="252"/>
      <c r="O80" s="252"/>
      <c r="P80" s="252"/>
      <c r="Q80" s="252"/>
      <c r="R80" s="252"/>
      <c r="S80" s="252"/>
    </row>
    <row r="81" spans="1:19" x14ac:dyDescent="0.2">
      <c r="A81" s="252"/>
      <c r="B81" s="252"/>
      <c r="C81" s="252"/>
      <c r="D81" s="252"/>
      <c r="E81" s="252"/>
      <c r="F81" s="252"/>
      <c r="G81" s="252"/>
      <c r="H81" s="252"/>
      <c r="I81" s="252"/>
      <c r="J81" s="252"/>
      <c r="K81" s="252"/>
      <c r="L81" s="252"/>
      <c r="M81" s="252"/>
      <c r="N81" s="252"/>
      <c r="O81" s="252"/>
      <c r="P81" s="252"/>
      <c r="Q81" s="252"/>
      <c r="R81" s="252"/>
      <c r="S81" s="252"/>
    </row>
    <row r="82" spans="1:19" x14ac:dyDescent="0.2">
      <c r="A82" s="252"/>
      <c r="B82" s="252"/>
      <c r="C82" s="252"/>
      <c r="D82" s="252"/>
      <c r="E82" s="252"/>
      <c r="F82" s="252"/>
      <c r="G82" s="252"/>
      <c r="H82" s="252"/>
      <c r="I82" s="252"/>
      <c r="J82" s="252"/>
      <c r="K82" s="252"/>
      <c r="L82" s="252"/>
      <c r="M82" s="252"/>
      <c r="N82" s="252"/>
      <c r="O82" s="252"/>
      <c r="P82" s="252"/>
      <c r="Q82" s="252"/>
      <c r="R82" s="252"/>
      <c r="S82" s="252"/>
    </row>
    <row r="83" spans="1:19" x14ac:dyDescent="0.2">
      <c r="A83" s="252"/>
      <c r="B83" s="252"/>
      <c r="C83" s="252"/>
      <c r="D83" s="252"/>
      <c r="E83" s="252"/>
      <c r="F83" s="252"/>
      <c r="G83" s="252"/>
      <c r="H83" s="252"/>
      <c r="I83" s="252"/>
      <c r="J83" s="252"/>
      <c r="K83" s="252"/>
      <c r="L83" s="252"/>
      <c r="M83" s="252"/>
      <c r="N83" s="252"/>
      <c r="O83" s="252"/>
      <c r="P83" s="252"/>
      <c r="Q83" s="252"/>
      <c r="R83" s="252"/>
      <c r="S83" s="252"/>
    </row>
    <row r="84" spans="1:19" x14ac:dyDescent="0.2">
      <c r="A84" s="252"/>
      <c r="B84" s="252"/>
      <c r="C84" s="252"/>
      <c r="D84" s="252"/>
      <c r="E84" s="252"/>
      <c r="F84" s="252"/>
      <c r="G84" s="252"/>
      <c r="H84" s="252"/>
      <c r="I84" s="252"/>
      <c r="J84" s="252"/>
      <c r="K84" s="252"/>
      <c r="L84" s="252"/>
      <c r="M84" s="252"/>
      <c r="N84" s="252"/>
      <c r="O84" s="252"/>
      <c r="P84" s="252"/>
      <c r="Q84" s="252"/>
      <c r="R84" s="252"/>
      <c r="S84" s="252"/>
    </row>
    <row r="85" spans="1:19" x14ac:dyDescent="0.2">
      <c r="A85" s="252"/>
      <c r="B85" s="252"/>
      <c r="C85" s="252"/>
      <c r="D85" s="252"/>
      <c r="E85" s="252"/>
      <c r="F85" s="252"/>
      <c r="G85" s="252"/>
      <c r="H85" s="252"/>
      <c r="I85" s="252"/>
      <c r="J85" s="252"/>
      <c r="K85" s="252"/>
      <c r="L85" s="252"/>
      <c r="M85" s="252"/>
      <c r="N85" s="252"/>
      <c r="O85" s="252"/>
      <c r="P85" s="252"/>
      <c r="Q85" s="252"/>
      <c r="R85" s="252"/>
      <c r="S85" s="252"/>
    </row>
    <row r="86" spans="1:19" x14ac:dyDescent="0.2">
      <c r="A86" s="252"/>
      <c r="B86" s="252"/>
      <c r="C86" s="252"/>
      <c r="D86" s="252"/>
      <c r="E86" s="252"/>
      <c r="F86" s="252"/>
      <c r="G86" s="252"/>
      <c r="H86" s="252"/>
      <c r="I86" s="252"/>
      <c r="J86" s="252"/>
      <c r="K86" s="252"/>
      <c r="L86" s="252"/>
      <c r="M86" s="252"/>
      <c r="N86" s="252"/>
      <c r="O86" s="252"/>
      <c r="P86" s="252"/>
      <c r="Q86" s="252"/>
      <c r="R86" s="252"/>
      <c r="S86" s="252"/>
    </row>
    <row r="87" spans="1:19" x14ac:dyDescent="0.2">
      <c r="A87" s="252"/>
      <c r="B87" s="252"/>
      <c r="C87" s="252"/>
      <c r="D87" s="252"/>
      <c r="E87" s="252"/>
      <c r="F87" s="252"/>
      <c r="G87" s="252"/>
      <c r="H87" s="252"/>
      <c r="I87" s="252"/>
      <c r="J87" s="252"/>
      <c r="K87" s="252"/>
      <c r="L87" s="252"/>
      <c r="M87" s="252"/>
      <c r="N87" s="252"/>
      <c r="O87" s="252"/>
      <c r="P87" s="252"/>
      <c r="Q87" s="252"/>
      <c r="R87" s="252"/>
      <c r="S87" s="252"/>
    </row>
    <row r="88" spans="1:19" x14ac:dyDescent="0.2">
      <c r="A88" s="252"/>
      <c r="B88" s="252"/>
      <c r="C88" s="252"/>
      <c r="D88" s="252"/>
      <c r="E88" s="252"/>
      <c r="F88" s="252"/>
      <c r="G88" s="252"/>
      <c r="H88" s="252"/>
      <c r="I88" s="252"/>
      <c r="J88" s="252"/>
      <c r="K88" s="252"/>
      <c r="L88" s="252"/>
      <c r="M88" s="252"/>
      <c r="N88" s="252"/>
      <c r="O88" s="252"/>
      <c r="P88" s="252"/>
      <c r="Q88" s="252"/>
      <c r="R88" s="252"/>
      <c r="S88" s="252"/>
    </row>
    <row r="89" spans="1:19" x14ac:dyDescent="0.2">
      <c r="A89" s="252"/>
      <c r="B89" s="252"/>
      <c r="C89" s="252"/>
      <c r="D89" s="252"/>
      <c r="E89" s="252"/>
      <c r="F89" s="252"/>
      <c r="G89" s="252"/>
      <c r="H89" s="252"/>
      <c r="I89" s="252"/>
      <c r="J89" s="252"/>
      <c r="K89" s="252"/>
      <c r="L89" s="252"/>
      <c r="M89" s="252"/>
      <c r="N89" s="252"/>
      <c r="O89" s="252"/>
      <c r="P89" s="252"/>
      <c r="Q89" s="252"/>
      <c r="R89" s="252"/>
      <c r="S89" s="252"/>
    </row>
    <row r="90" spans="1:19" x14ac:dyDescent="0.2">
      <c r="A90" s="252"/>
      <c r="B90" s="252"/>
      <c r="C90" s="252"/>
      <c r="D90" s="252"/>
      <c r="E90" s="252"/>
      <c r="F90" s="252"/>
      <c r="G90" s="252"/>
      <c r="H90" s="252"/>
      <c r="I90" s="252"/>
      <c r="J90" s="252"/>
      <c r="K90" s="252"/>
      <c r="L90" s="252"/>
      <c r="M90" s="252"/>
      <c r="N90" s="252"/>
      <c r="O90" s="252"/>
      <c r="P90" s="252"/>
      <c r="Q90" s="252"/>
      <c r="R90" s="252"/>
      <c r="S90" s="252"/>
    </row>
    <row r="91" spans="1:19" x14ac:dyDescent="0.2">
      <c r="A91" s="252"/>
      <c r="B91" s="252"/>
      <c r="C91" s="252"/>
      <c r="D91" s="252"/>
      <c r="E91" s="252"/>
      <c r="F91" s="252"/>
      <c r="G91" s="252"/>
      <c r="H91" s="252"/>
      <c r="I91" s="252"/>
      <c r="J91" s="252"/>
      <c r="K91" s="252"/>
      <c r="L91" s="252"/>
      <c r="M91" s="252"/>
      <c r="N91" s="252"/>
      <c r="O91" s="252"/>
      <c r="P91" s="252"/>
      <c r="Q91" s="252"/>
      <c r="R91" s="252"/>
      <c r="S91" s="252"/>
    </row>
    <row r="92" spans="1:19" x14ac:dyDescent="0.2">
      <c r="A92" s="252"/>
      <c r="B92" s="252"/>
      <c r="C92" s="252"/>
      <c r="D92" s="252"/>
      <c r="E92" s="252"/>
      <c r="F92" s="252"/>
      <c r="G92" s="252"/>
      <c r="H92" s="252"/>
      <c r="I92" s="252"/>
      <c r="J92" s="252"/>
      <c r="K92" s="252"/>
      <c r="L92" s="252"/>
      <c r="M92" s="252"/>
      <c r="N92" s="252"/>
      <c r="O92" s="252"/>
      <c r="P92" s="252"/>
      <c r="Q92" s="252"/>
      <c r="R92" s="252"/>
      <c r="S92" s="252"/>
    </row>
    <row r="93" spans="1:19" x14ac:dyDescent="0.2">
      <c r="A93" s="252"/>
      <c r="B93" s="252"/>
      <c r="C93" s="252"/>
      <c r="D93" s="252"/>
      <c r="E93" s="252"/>
      <c r="F93" s="252"/>
      <c r="G93" s="252"/>
      <c r="H93" s="252"/>
      <c r="I93" s="252"/>
      <c r="J93" s="252"/>
      <c r="K93" s="252"/>
      <c r="L93" s="252"/>
      <c r="M93" s="252"/>
      <c r="N93" s="252"/>
      <c r="O93" s="252"/>
      <c r="P93" s="252"/>
      <c r="Q93" s="252"/>
      <c r="R93" s="252"/>
      <c r="S93" s="252"/>
    </row>
    <row r="94" spans="1:19" x14ac:dyDescent="0.2">
      <c r="A94" s="252"/>
      <c r="B94" s="252"/>
      <c r="C94" s="252"/>
      <c r="D94" s="252"/>
      <c r="E94" s="252"/>
      <c r="F94" s="252"/>
      <c r="G94" s="252"/>
      <c r="H94" s="252"/>
      <c r="I94" s="252"/>
      <c r="J94" s="252"/>
      <c r="K94" s="252"/>
      <c r="L94" s="252"/>
      <c r="M94" s="252"/>
      <c r="N94" s="252"/>
      <c r="O94" s="252"/>
      <c r="P94" s="252"/>
      <c r="Q94" s="252"/>
      <c r="R94" s="252"/>
      <c r="S94" s="252"/>
    </row>
    <row r="95" spans="1:19" x14ac:dyDescent="0.2">
      <c r="A95" s="252"/>
      <c r="B95" s="252"/>
      <c r="C95" s="252"/>
      <c r="D95" s="252"/>
      <c r="E95" s="252"/>
      <c r="F95" s="252"/>
      <c r="G95" s="252"/>
      <c r="H95" s="252"/>
      <c r="I95" s="252"/>
      <c r="J95" s="252"/>
      <c r="K95" s="252"/>
      <c r="L95" s="252"/>
      <c r="M95" s="252"/>
      <c r="N95" s="252"/>
      <c r="O95" s="252"/>
      <c r="P95" s="252"/>
      <c r="Q95" s="252"/>
      <c r="R95" s="252"/>
      <c r="S95" s="252"/>
    </row>
    <row r="96" spans="1:19" x14ac:dyDescent="0.2">
      <c r="A96" s="252"/>
      <c r="B96" s="252"/>
      <c r="C96" s="252"/>
      <c r="D96" s="252"/>
      <c r="E96" s="252"/>
      <c r="F96" s="252"/>
      <c r="G96" s="252"/>
      <c r="H96" s="252"/>
      <c r="I96" s="252"/>
      <c r="J96" s="252"/>
      <c r="K96" s="252"/>
      <c r="L96" s="252"/>
      <c r="M96" s="252"/>
      <c r="N96" s="252"/>
      <c r="O96" s="252"/>
      <c r="P96" s="252"/>
      <c r="Q96" s="252"/>
      <c r="R96" s="252"/>
      <c r="S96" s="252"/>
    </row>
    <row r="97" spans="1:19" x14ac:dyDescent="0.2">
      <c r="A97" s="252"/>
      <c r="B97" s="252"/>
      <c r="C97" s="252"/>
      <c r="D97" s="252"/>
      <c r="E97" s="252"/>
      <c r="F97" s="252"/>
      <c r="G97" s="252"/>
      <c r="H97" s="252"/>
      <c r="I97" s="252"/>
      <c r="J97" s="252"/>
      <c r="K97" s="252"/>
      <c r="L97" s="252"/>
      <c r="M97" s="252"/>
      <c r="N97" s="252"/>
      <c r="O97" s="252"/>
      <c r="P97" s="252"/>
      <c r="Q97" s="252"/>
      <c r="R97" s="252"/>
      <c r="S97" s="252"/>
    </row>
    <row r="98" spans="1:19" x14ac:dyDescent="0.2">
      <c r="A98" s="252"/>
      <c r="B98" s="252"/>
      <c r="C98" s="252"/>
      <c r="D98" s="252"/>
      <c r="E98" s="252"/>
      <c r="F98" s="252"/>
      <c r="G98" s="252"/>
      <c r="H98" s="252"/>
      <c r="I98" s="252"/>
      <c r="J98" s="252"/>
      <c r="K98" s="252"/>
      <c r="L98" s="252"/>
      <c r="M98" s="252"/>
      <c r="N98" s="252"/>
      <c r="O98" s="252"/>
      <c r="P98" s="252"/>
      <c r="Q98" s="252"/>
      <c r="R98" s="252"/>
      <c r="S98" s="252"/>
    </row>
    <row r="99" spans="1:19" x14ac:dyDescent="0.2">
      <c r="A99" s="252"/>
      <c r="B99" s="252"/>
      <c r="C99" s="252"/>
      <c r="D99" s="252"/>
      <c r="E99" s="252"/>
      <c r="F99" s="252"/>
      <c r="G99" s="252"/>
      <c r="H99" s="252"/>
      <c r="I99" s="252"/>
      <c r="J99" s="252"/>
      <c r="K99" s="252"/>
      <c r="L99" s="252"/>
      <c r="M99" s="252"/>
      <c r="N99" s="252"/>
      <c r="O99" s="252"/>
      <c r="P99" s="252"/>
      <c r="Q99" s="252"/>
      <c r="R99" s="252"/>
      <c r="S99" s="252"/>
    </row>
    <row r="100" spans="1:19" x14ac:dyDescent="0.2">
      <c r="A100" s="252"/>
      <c r="B100" s="252"/>
      <c r="C100" s="252"/>
      <c r="D100" s="252"/>
      <c r="E100" s="252"/>
      <c r="F100" s="252"/>
      <c r="G100" s="252"/>
      <c r="H100" s="252"/>
      <c r="I100" s="252"/>
      <c r="J100" s="252"/>
      <c r="K100" s="252"/>
      <c r="L100" s="252"/>
      <c r="M100" s="252"/>
      <c r="N100" s="252"/>
      <c r="O100" s="252"/>
      <c r="P100" s="252"/>
      <c r="Q100" s="252"/>
      <c r="R100" s="252"/>
      <c r="S100" s="252"/>
    </row>
    <row r="101" spans="1:19" x14ac:dyDescent="0.2">
      <c r="A101" s="252"/>
      <c r="B101" s="252"/>
      <c r="C101" s="252"/>
      <c r="D101" s="252"/>
      <c r="E101" s="252"/>
      <c r="F101" s="252"/>
      <c r="G101" s="252"/>
      <c r="H101" s="252"/>
      <c r="I101" s="252"/>
      <c r="J101" s="252"/>
      <c r="K101" s="252"/>
      <c r="L101" s="252"/>
      <c r="M101" s="252"/>
      <c r="N101" s="252"/>
      <c r="O101" s="252"/>
      <c r="P101" s="252"/>
      <c r="Q101" s="252"/>
      <c r="R101" s="252"/>
      <c r="S101" s="252"/>
    </row>
    <row r="102" spans="1:19" x14ac:dyDescent="0.2">
      <c r="A102" s="252"/>
      <c r="B102" s="252"/>
      <c r="C102" s="252"/>
      <c r="D102" s="252"/>
      <c r="E102" s="252"/>
      <c r="F102" s="252"/>
      <c r="G102" s="252"/>
      <c r="H102" s="252"/>
      <c r="I102" s="252"/>
      <c r="J102" s="252"/>
      <c r="K102" s="252"/>
      <c r="L102" s="252"/>
      <c r="M102" s="252"/>
      <c r="N102" s="252"/>
      <c r="O102" s="252"/>
      <c r="P102" s="252"/>
      <c r="Q102" s="252"/>
      <c r="R102" s="252"/>
      <c r="S102" s="252"/>
    </row>
    <row r="103" spans="1:19" x14ac:dyDescent="0.2">
      <c r="A103" s="252"/>
      <c r="B103" s="252"/>
      <c r="C103" s="252"/>
      <c r="D103" s="252"/>
      <c r="E103" s="252"/>
      <c r="F103" s="252"/>
      <c r="G103" s="252"/>
      <c r="H103" s="252"/>
      <c r="I103" s="252"/>
      <c r="J103" s="252"/>
      <c r="K103" s="252"/>
      <c r="L103" s="252"/>
      <c r="M103" s="252"/>
      <c r="N103" s="252"/>
      <c r="O103" s="252"/>
      <c r="P103" s="252"/>
      <c r="Q103" s="252"/>
      <c r="R103" s="252"/>
      <c r="S103" s="252"/>
    </row>
    <row r="104" spans="1:19" x14ac:dyDescent="0.2">
      <c r="A104" s="252"/>
      <c r="B104" s="252"/>
      <c r="C104" s="252"/>
      <c r="D104" s="252"/>
      <c r="E104" s="252"/>
      <c r="F104" s="252"/>
      <c r="G104" s="252"/>
      <c r="H104" s="252"/>
      <c r="I104" s="252"/>
      <c r="J104" s="252"/>
      <c r="K104" s="252"/>
      <c r="L104" s="252"/>
      <c r="M104" s="252"/>
      <c r="N104" s="252"/>
      <c r="O104" s="252"/>
      <c r="P104" s="252"/>
      <c r="Q104" s="252"/>
      <c r="R104" s="252"/>
      <c r="S104" s="252"/>
    </row>
    <row r="105" spans="1:19" x14ac:dyDescent="0.2">
      <c r="A105" s="252"/>
      <c r="B105" s="252"/>
      <c r="C105" s="252"/>
      <c r="D105" s="252"/>
      <c r="E105" s="252"/>
      <c r="F105" s="252"/>
      <c r="G105" s="252"/>
      <c r="H105" s="252"/>
      <c r="I105" s="252"/>
      <c r="J105" s="252"/>
      <c r="K105" s="252"/>
      <c r="L105" s="252"/>
      <c r="M105" s="252"/>
      <c r="N105" s="252"/>
      <c r="O105" s="252"/>
      <c r="P105" s="252"/>
      <c r="Q105" s="252"/>
      <c r="R105" s="252"/>
      <c r="S105" s="252"/>
    </row>
    <row r="106" spans="1:19" x14ac:dyDescent="0.2">
      <c r="A106" s="252"/>
      <c r="B106" s="252"/>
      <c r="C106" s="252"/>
      <c r="D106" s="252"/>
      <c r="E106" s="252"/>
      <c r="F106" s="252"/>
      <c r="G106" s="252"/>
      <c r="H106" s="252"/>
      <c r="I106" s="252"/>
      <c r="J106" s="252"/>
      <c r="K106" s="252"/>
      <c r="L106" s="252"/>
      <c r="M106" s="252"/>
      <c r="N106" s="252"/>
      <c r="O106" s="252"/>
      <c r="P106" s="252"/>
      <c r="Q106" s="252"/>
      <c r="R106" s="252"/>
      <c r="S106" s="252"/>
    </row>
    <row r="107" spans="1:19" x14ac:dyDescent="0.2">
      <c r="A107" s="252"/>
      <c r="B107" s="252"/>
      <c r="C107" s="252"/>
      <c r="D107" s="252"/>
      <c r="E107" s="252"/>
      <c r="F107" s="252"/>
      <c r="G107" s="252"/>
      <c r="H107" s="252"/>
      <c r="I107" s="252"/>
      <c r="J107" s="252"/>
      <c r="K107" s="252"/>
      <c r="L107" s="252"/>
      <c r="M107" s="252"/>
      <c r="N107" s="252"/>
      <c r="O107" s="252"/>
      <c r="P107" s="252"/>
      <c r="Q107" s="252"/>
      <c r="R107" s="252"/>
      <c r="S107" s="252"/>
    </row>
    <row r="108" spans="1:19" x14ac:dyDescent="0.2">
      <c r="A108" s="252"/>
      <c r="B108" s="252"/>
      <c r="C108" s="252"/>
      <c r="D108" s="252"/>
      <c r="E108" s="252"/>
      <c r="F108" s="252"/>
      <c r="G108" s="252"/>
      <c r="H108" s="252"/>
      <c r="I108" s="252"/>
      <c r="J108" s="252"/>
      <c r="K108" s="252"/>
      <c r="L108" s="252"/>
      <c r="M108" s="252"/>
      <c r="N108" s="252"/>
      <c r="O108" s="252"/>
      <c r="P108" s="252"/>
      <c r="Q108" s="252"/>
      <c r="R108" s="252"/>
      <c r="S108" s="252"/>
    </row>
    <row r="109" spans="1:19" x14ac:dyDescent="0.2">
      <c r="A109" s="252"/>
      <c r="B109" s="252"/>
      <c r="C109" s="252"/>
      <c r="D109" s="252"/>
      <c r="E109" s="252"/>
      <c r="F109" s="252"/>
      <c r="G109" s="252"/>
      <c r="H109" s="252"/>
      <c r="I109" s="252"/>
      <c r="J109" s="252"/>
      <c r="K109" s="252"/>
      <c r="L109" s="252"/>
      <c r="M109" s="252"/>
      <c r="N109" s="252"/>
      <c r="O109" s="252"/>
      <c r="P109" s="252"/>
      <c r="Q109" s="252"/>
      <c r="R109" s="252"/>
      <c r="S109" s="252"/>
    </row>
    <row r="110" spans="1:19" x14ac:dyDescent="0.2">
      <c r="A110" s="252"/>
      <c r="B110" s="252"/>
      <c r="C110" s="252"/>
      <c r="D110" s="252"/>
      <c r="E110" s="252"/>
      <c r="F110" s="252"/>
      <c r="G110" s="252"/>
      <c r="H110" s="252"/>
      <c r="I110" s="252"/>
      <c r="J110" s="252"/>
      <c r="K110" s="252"/>
      <c r="L110" s="252"/>
      <c r="M110" s="252"/>
      <c r="N110" s="252"/>
      <c r="O110" s="252"/>
      <c r="P110" s="252"/>
      <c r="Q110" s="252"/>
      <c r="R110" s="252"/>
      <c r="S110" s="252"/>
    </row>
    <row r="111" spans="1:19" x14ac:dyDescent="0.2">
      <c r="A111" s="252"/>
      <c r="B111" s="252"/>
      <c r="C111" s="252"/>
      <c r="D111" s="252"/>
      <c r="E111" s="252"/>
      <c r="F111" s="252"/>
      <c r="G111" s="252"/>
      <c r="H111" s="252"/>
      <c r="I111" s="252"/>
      <c r="J111" s="252"/>
      <c r="K111" s="252"/>
      <c r="L111" s="252"/>
      <c r="M111" s="252"/>
      <c r="N111" s="252"/>
      <c r="O111" s="252"/>
      <c r="P111" s="252"/>
      <c r="Q111" s="252"/>
      <c r="R111" s="252"/>
      <c r="S111" s="252"/>
    </row>
    <row r="112" spans="1:19" x14ac:dyDescent="0.2">
      <c r="A112" s="252"/>
      <c r="B112" s="252"/>
      <c r="C112" s="252"/>
      <c r="D112" s="252"/>
      <c r="E112" s="252"/>
      <c r="F112" s="252"/>
      <c r="G112" s="252"/>
      <c r="H112" s="252"/>
      <c r="I112" s="252"/>
      <c r="J112" s="252"/>
      <c r="K112" s="252"/>
      <c r="L112" s="252"/>
      <c r="M112" s="252"/>
      <c r="N112" s="252"/>
      <c r="O112" s="252"/>
      <c r="P112" s="252"/>
      <c r="Q112" s="252"/>
      <c r="R112" s="252"/>
      <c r="S112" s="252"/>
    </row>
    <row r="113" spans="1:19" x14ac:dyDescent="0.2">
      <c r="A113" s="252"/>
      <c r="B113" s="252"/>
      <c r="C113" s="252"/>
      <c r="D113" s="252"/>
      <c r="E113" s="252"/>
      <c r="F113" s="252"/>
      <c r="G113" s="252"/>
      <c r="H113" s="252"/>
      <c r="I113" s="252"/>
      <c r="J113" s="252"/>
      <c r="K113" s="252"/>
      <c r="L113" s="252"/>
      <c r="M113" s="252"/>
      <c r="N113" s="252"/>
      <c r="O113" s="252"/>
      <c r="P113" s="252"/>
      <c r="Q113" s="252"/>
      <c r="R113" s="252"/>
      <c r="S113" s="252"/>
    </row>
    <row r="114" spans="1:19" x14ac:dyDescent="0.2">
      <c r="A114" s="252"/>
      <c r="B114" s="252"/>
      <c r="C114" s="252"/>
      <c r="D114" s="252"/>
      <c r="E114" s="252"/>
      <c r="F114" s="252"/>
      <c r="G114" s="252"/>
      <c r="H114" s="252"/>
      <c r="I114" s="252"/>
      <c r="J114" s="252"/>
      <c r="K114" s="252"/>
      <c r="L114" s="252"/>
      <c r="M114" s="252"/>
      <c r="N114" s="252"/>
      <c r="O114" s="252"/>
      <c r="P114" s="252"/>
      <c r="Q114" s="252"/>
      <c r="R114" s="252"/>
      <c r="S114" s="252"/>
    </row>
    <row r="115" spans="1:19" x14ac:dyDescent="0.2">
      <c r="A115" s="252"/>
      <c r="B115" s="252"/>
      <c r="C115" s="252"/>
      <c r="D115" s="252"/>
      <c r="E115" s="252"/>
      <c r="F115" s="252"/>
      <c r="G115" s="252"/>
      <c r="H115" s="252"/>
      <c r="I115" s="252"/>
      <c r="J115" s="252"/>
      <c r="K115" s="252"/>
      <c r="L115" s="252"/>
      <c r="M115" s="252"/>
      <c r="N115" s="252"/>
      <c r="O115" s="252"/>
      <c r="P115" s="252"/>
      <c r="Q115" s="252"/>
      <c r="R115" s="252"/>
      <c r="S115" s="252"/>
    </row>
    <row r="116" spans="1:19" x14ac:dyDescent="0.2">
      <c r="A116" s="252"/>
      <c r="B116" s="252"/>
      <c r="C116" s="252"/>
      <c r="D116" s="252"/>
      <c r="E116" s="252"/>
      <c r="F116" s="252"/>
      <c r="G116" s="252"/>
      <c r="H116" s="252"/>
      <c r="I116" s="252"/>
      <c r="J116" s="252"/>
      <c r="K116" s="252"/>
      <c r="L116" s="252"/>
      <c r="M116" s="252"/>
      <c r="N116" s="252"/>
      <c r="O116" s="252"/>
      <c r="P116" s="252"/>
      <c r="Q116" s="252"/>
      <c r="R116" s="252"/>
      <c r="S116" s="252"/>
    </row>
    <row r="117" spans="1:19" x14ac:dyDescent="0.2">
      <c r="A117" s="252"/>
      <c r="B117" s="252"/>
      <c r="C117" s="252"/>
      <c r="D117" s="252"/>
      <c r="E117" s="252"/>
      <c r="F117" s="252"/>
      <c r="G117" s="252"/>
      <c r="H117" s="252"/>
      <c r="I117" s="252"/>
      <c r="J117" s="252"/>
      <c r="K117" s="252"/>
      <c r="L117" s="252"/>
      <c r="M117" s="252"/>
      <c r="N117" s="252"/>
      <c r="O117" s="252"/>
      <c r="P117" s="252"/>
      <c r="Q117" s="252"/>
      <c r="R117" s="252"/>
      <c r="S117" s="252"/>
    </row>
    <row r="118" spans="1:19" x14ac:dyDescent="0.2">
      <c r="A118" s="252"/>
      <c r="B118" s="252"/>
      <c r="C118" s="252"/>
      <c r="D118" s="252"/>
      <c r="E118" s="252"/>
      <c r="F118" s="252"/>
      <c r="G118" s="252"/>
      <c r="H118" s="252"/>
      <c r="I118" s="252"/>
      <c r="J118" s="252"/>
      <c r="K118" s="252"/>
      <c r="L118" s="252"/>
      <c r="M118" s="252"/>
      <c r="N118" s="252"/>
      <c r="O118" s="252"/>
      <c r="P118" s="252"/>
      <c r="Q118" s="252"/>
      <c r="R118" s="252"/>
      <c r="S118" s="252"/>
    </row>
    <row r="119" spans="1:19" x14ac:dyDescent="0.2">
      <c r="A119" s="252"/>
      <c r="B119" s="252"/>
      <c r="C119" s="252"/>
      <c r="D119" s="252"/>
      <c r="E119" s="252"/>
      <c r="F119" s="252"/>
      <c r="G119" s="252"/>
      <c r="H119" s="252"/>
      <c r="I119" s="252"/>
      <c r="J119" s="252"/>
      <c r="K119" s="252"/>
      <c r="L119" s="252"/>
      <c r="M119" s="252"/>
      <c r="N119" s="252"/>
      <c r="O119" s="252"/>
      <c r="P119" s="252"/>
      <c r="Q119" s="252"/>
      <c r="R119" s="252"/>
      <c r="S119" s="252"/>
    </row>
    <row r="120" spans="1:19" x14ac:dyDescent="0.2">
      <c r="A120" s="252"/>
      <c r="B120" s="252"/>
      <c r="C120" s="252"/>
      <c r="D120" s="252"/>
      <c r="E120" s="252"/>
      <c r="F120" s="252"/>
      <c r="G120" s="252"/>
      <c r="H120" s="252"/>
      <c r="I120" s="252"/>
      <c r="J120" s="252"/>
      <c r="K120" s="252"/>
      <c r="L120" s="252"/>
      <c r="M120" s="252"/>
      <c r="N120" s="252"/>
      <c r="O120" s="252"/>
      <c r="P120" s="252"/>
      <c r="Q120" s="252"/>
      <c r="R120" s="252"/>
      <c r="S120" s="252"/>
    </row>
    <row r="121" spans="1:19" x14ac:dyDescent="0.2">
      <c r="A121" s="252"/>
      <c r="B121" s="252"/>
      <c r="C121" s="252"/>
      <c r="D121" s="252"/>
      <c r="E121" s="252"/>
      <c r="F121" s="252"/>
      <c r="G121" s="252"/>
      <c r="H121" s="252"/>
      <c r="I121" s="252"/>
      <c r="J121" s="252"/>
      <c r="K121" s="252"/>
      <c r="L121" s="252"/>
      <c r="M121" s="252"/>
      <c r="N121" s="252"/>
      <c r="O121" s="252"/>
      <c r="P121" s="252"/>
      <c r="Q121" s="252"/>
      <c r="R121" s="252"/>
      <c r="S121" s="252"/>
    </row>
    <row r="122" spans="1:19" x14ac:dyDescent="0.2">
      <c r="A122" s="252"/>
      <c r="B122" s="252"/>
      <c r="C122" s="252"/>
      <c r="D122" s="252"/>
      <c r="E122" s="252"/>
      <c r="F122" s="252"/>
      <c r="G122" s="252"/>
      <c r="H122" s="252"/>
      <c r="I122" s="252"/>
      <c r="J122" s="252"/>
      <c r="K122" s="252"/>
      <c r="L122" s="252"/>
      <c r="M122" s="252"/>
      <c r="N122" s="252"/>
      <c r="O122" s="252"/>
      <c r="P122" s="252"/>
      <c r="Q122" s="252"/>
      <c r="R122" s="252"/>
      <c r="S122" s="252"/>
    </row>
    <row r="123" spans="1:19" x14ac:dyDescent="0.2">
      <c r="A123" s="252"/>
      <c r="B123" s="252"/>
      <c r="C123" s="252"/>
      <c r="D123" s="252"/>
      <c r="E123" s="252"/>
      <c r="F123" s="252"/>
      <c r="G123" s="252"/>
      <c r="H123" s="252"/>
      <c r="I123" s="252"/>
      <c r="J123" s="252"/>
      <c r="K123" s="252"/>
      <c r="L123" s="252"/>
      <c r="M123" s="252"/>
      <c r="N123" s="252"/>
      <c r="O123" s="252"/>
      <c r="P123" s="252"/>
      <c r="Q123" s="252"/>
      <c r="R123" s="252"/>
      <c r="S123" s="252"/>
    </row>
    <row r="124" spans="1:19" x14ac:dyDescent="0.2">
      <c r="A124" s="252"/>
      <c r="B124" s="252"/>
      <c r="C124" s="252"/>
      <c r="D124" s="252"/>
      <c r="E124" s="252"/>
      <c r="F124" s="252"/>
      <c r="G124" s="252"/>
      <c r="H124" s="252"/>
      <c r="I124" s="252"/>
      <c r="J124" s="252"/>
      <c r="K124" s="252"/>
      <c r="L124" s="252"/>
      <c r="M124" s="252"/>
      <c r="N124" s="252"/>
      <c r="O124" s="252"/>
      <c r="P124" s="252"/>
      <c r="Q124" s="252"/>
      <c r="R124" s="252"/>
      <c r="S124" s="252"/>
    </row>
    <row r="125" spans="1:19" x14ac:dyDescent="0.2">
      <c r="A125" s="252"/>
      <c r="B125" s="252"/>
      <c r="C125" s="252"/>
      <c r="D125" s="252"/>
      <c r="E125" s="252"/>
      <c r="F125" s="252"/>
      <c r="G125" s="252"/>
      <c r="H125" s="252"/>
      <c r="I125" s="252"/>
      <c r="J125" s="252"/>
      <c r="K125" s="252"/>
      <c r="L125" s="252"/>
      <c r="M125" s="252"/>
      <c r="N125" s="252"/>
      <c r="O125" s="252"/>
      <c r="P125" s="252"/>
      <c r="Q125" s="252"/>
      <c r="R125" s="252"/>
      <c r="S125" s="252"/>
    </row>
    <row r="126" spans="1:19" x14ac:dyDescent="0.2">
      <c r="A126" s="252"/>
      <c r="B126" s="252"/>
      <c r="C126" s="252"/>
      <c r="D126" s="252"/>
      <c r="E126" s="252"/>
      <c r="F126" s="252"/>
      <c r="G126" s="252"/>
      <c r="H126" s="252"/>
      <c r="I126" s="252"/>
      <c r="J126" s="252"/>
      <c r="K126" s="252"/>
      <c r="L126" s="252"/>
      <c r="M126" s="252"/>
      <c r="N126" s="252"/>
      <c r="O126" s="252"/>
      <c r="P126" s="252"/>
      <c r="Q126" s="252"/>
      <c r="R126" s="252"/>
      <c r="S126" s="252"/>
    </row>
    <row r="127" spans="1:19" x14ac:dyDescent="0.2">
      <c r="A127" s="252"/>
      <c r="B127" s="252"/>
      <c r="C127" s="252"/>
      <c r="D127" s="252"/>
      <c r="E127" s="252"/>
      <c r="F127" s="252"/>
      <c r="G127" s="252"/>
      <c r="H127" s="252"/>
      <c r="I127" s="252"/>
      <c r="J127" s="252"/>
      <c r="K127" s="252"/>
      <c r="L127" s="252"/>
      <c r="M127" s="252"/>
      <c r="N127" s="252"/>
      <c r="O127" s="252"/>
      <c r="P127" s="252"/>
      <c r="Q127" s="252"/>
      <c r="R127" s="252"/>
      <c r="S127" s="252"/>
    </row>
    <row r="128" spans="1:19" x14ac:dyDescent="0.2">
      <c r="A128" s="252"/>
      <c r="B128" s="252"/>
      <c r="C128" s="252"/>
      <c r="D128" s="252"/>
      <c r="E128" s="252"/>
      <c r="F128" s="252"/>
      <c r="G128" s="252"/>
      <c r="H128" s="252"/>
      <c r="I128" s="252"/>
      <c r="J128" s="252"/>
      <c r="K128" s="252"/>
      <c r="L128" s="252"/>
      <c r="M128" s="252"/>
      <c r="N128" s="252"/>
      <c r="O128" s="252"/>
      <c r="P128" s="252"/>
      <c r="Q128" s="252"/>
      <c r="R128" s="252"/>
      <c r="S128" s="252"/>
    </row>
    <row r="129" spans="1:19" x14ac:dyDescent="0.2">
      <c r="A129" s="252"/>
      <c r="B129" s="252"/>
      <c r="C129" s="252"/>
      <c r="D129" s="252"/>
      <c r="E129" s="252"/>
      <c r="F129" s="252"/>
      <c r="G129" s="252"/>
      <c r="H129" s="252"/>
      <c r="I129" s="252"/>
      <c r="J129" s="252"/>
      <c r="K129" s="252"/>
      <c r="L129" s="252"/>
      <c r="M129" s="252"/>
      <c r="N129" s="252"/>
      <c r="O129" s="252"/>
      <c r="P129" s="252"/>
      <c r="Q129" s="252"/>
      <c r="R129" s="252"/>
      <c r="S129" s="252"/>
    </row>
    <row r="130" spans="1:19" x14ac:dyDescent="0.2">
      <c r="A130" s="252"/>
      <c r="B130" s="252"/>
      <c r="C130" s="252"/>
      <c r="D130" s="252"/>
      <c r="E130" s="252"/>
      <c r="F130" s="252"/>
      <c r="G130" s="252"/>
      <c r="H130" s="252"/>
      <c r="I130" s="252"/>
      <c r="J130" s="252"/>
      <c r="K130" s="252"/>
      <c r="L130" s="252"/>
      <c r="M130" s="252"/>
      <c r="N130" s="252"/>
      <c r="O130" s="252"/>
      <c r="P130" s="252"/>
      <c r="Q130" s="252"/>
      <c r="R130" s="252"/>
      <c r="S130" s="252"/>
    </row>
    <row r="131" spans="1:19" x14ac:dyDescent="0.2">
      <c r="A131" s="252"/>
      <c r="B131" s="252"/>
      <c r="C131" s="252"/>
      <c r="D131" s="252"/>
      <c r="E131" s="252"/>
      <c r="F131" s="252"/>
      <c r="G131" s="252"/>
      <c r="H131" s="252"/>
      <c r="I131" s="252"/>
      <c r="J131" s="252"/>
      <c r="K131" s="252"/>
      <c r="L131" s="252"/>
      <c r="M131" s="252"/>
      <c r="N131" s="252"/>
      <c r="O131" s="252"/>
      <c r="P131" s="252"/>
      <c r="Q131" s="252"/>
      <c r="R131" s="252"/>
      <c r="S131" s="252"/>
    </row>
    <row r="132" spans="1:19" x14ac:dyDescent="0.2">
      <c r="A132" s="252"/>
      <c r="B132" s="252"/>
      <c r="C132" s="252"/>
      <c r="D132" s="252"/>
      <c r="E132" s="252"/>
      <c r="F132" s="252"/>
      <c r="G132" s="252"/>
      <c r="H132" s="252"/>
      <c r="I132" s="252"/>
      <c r="J132" s="252"/>
      <c r="K132" s="252"/>
      <c r="L132" s="252"/>
      <c r="M132" s="252"/>
      <c r="N132" s="252"/>
      <c r="O132" s="252"/>
      <c r="P132" s="252"/>
      <c r="Q132" s="252"/>
      <c r="R132" s="252"/>
      <c r="S132" s="252"/>
    </row>
    <row r="133" spans="1:19" x14ac:dyDescent="0.2">
      <c r="A133" s="252"/>
      <c r="B133" s="252"/>
      <c r="C133" s="252"/>
      <c r="D133" s="252"/>
      <c r="E133" s="252"/>
      <c r="F133" s="252"/>
      <c r="G133" s="252"/>
      <c r="H133" s="252"/>
      <c r="I133" s="252"/>
      <c r="J133" s="252"/>
      <c r="K133" s="252"/>
      <c r="L133" s="252"/>
      <c r="M133" s="252"/>
      <c r="N133" s="252"/>
      <c r="O133" s="252"/>
      <c r="P133" s="252"/>
      <c r="Q133" s="252"/>
      <c r="R133" s="252"/>
      <c r="S133" s="252"/>
    </row>
    <row r="134" spans="1:19" x14ac:dyDescent="0.2">
      <c r="A134" s="252"/>
      <c r="B134" s="252"/>
      <c r="C134" s="252"/>
      <c r="D134" s="252"/>
      <c r="E134" s="252"/>
      <c r="F134" s="252"/>
      <c r="G134" s="252"/>
      <c r="H134" s="252"/>
      <c r="I134" s="252"/>
      <c r="J134" s="252"/>
      <c r="K134" s="252"/>
      <c r="L134" s="252"/>
      <c r="M134" s="252"/>
      <c r="N134" s="252"/>
      <c r="O134" s="252"/>
      <c r="P134" s="252"/>
      <c r="Q134" s="252"/>
      <c r="R134" s="252"/>
      <c r="S134" s="252"/>
    </row>
    <row r="135" spans="1:19" x14ac:dyDescent="0.2">
      <c r="A135" s="252"/>
      <c r="B135" s="252"/>
      <c r="C135" s="252"/>
      <c r="D135" s="252"/>
      <c r="E135" s="252"/>
      <c r="F135" s="252"/>
      <c r="G135" s="252"/>
      <c r="H135" s="252"/>
      <c r="I135" s="252"/>
      <c r="J135" s="252"/>
      <c r="K135" s="252"/>
      <c r="L135" s="252"/>
      <c r="M135" s="252"/>
      <c r="N135" s="252"/>
      <c r="O135" s="252"/>
      <c r="P135" s="252"/>
      <c r="Q135" s="252"/>
      <c r="R135" s="252"/>
      <c r="S135" s="252"/>
    </row>
    <row r="136" spans="1:19" x14ac:dyDescent="0.2">
      <c r="A136" s="252"/>
      <c r="B136" s="252"/>
      <c r="C136" s="252"/>
      <c r="D136" s="252"/>
      <c r="E136" s="252"/>
      <c r="F136" s="252"/>
      <c r="G136" s="252"/>
      <c r="H136" s="252"/>
      <c r="I136" s="252"/>
      <c r="J136" s="252"/>
      <c r="K136" s="252"/>
      <c r="L136" s="252"/>
      <c r="M136" s="252"/>
      <c r="N136" s="252"/>
      <c r="O136" s="252"/>
      <c r="P136" s="252"/>
      <c r="Q136" s="252"/>
      <c r="R136" s="252"/>
      <c r="S136" s="252"/>
    </row>
    <row r="137" spans="1:19" x14ac:dyDescent="0.2">
      <c r="A137" s="252"/>
      <c r="B137" s="252"/>
      <c r="C137" s="252"/>
      <c r="D137" s="252"/>
      <c r="E137" s="252"/>
      <c r="F137" s="252"/>
      <c r="G137" s="252"/>
      <c r="H137" s="252"/>
      <c r="I137" s="252"/>
      <c r="J137" s="252"/>
      <c r="K137" s="252"/>
      <c r="L137" s="252"/>
      <c r="M137" s="252"/>
      <c r="N137" s="252"/>
      <c r="O137" s="252"/>
      <c r="P137" s="252"/>
      <c r="Q137" s="252"/>
      <c r="R137" s="252"/>
      <c r="S137" s="252"/>
    </row>
    <row r="138" spans="1:19" x14ac:dyDescent="0.2">
      <c r="A138" s="252"/>
      <c r="B138" s="252"/>
      <c r="C138" s="252"/>
      <c r="D138" s="252"/>
      <c r="E138" s="252"/>
      <c r="F138" s="252"/>
      <c r="G138" s="252"/>
      <c r="H138" s="252"/>
      <c r="I138" s="252"/>
      <c r="J138" s="252"/>
      <c r="K138" s="252"/>
      <c r="L138" s="252"/>
      <c r="M138" s="252"/>
      <c r="N138" s="252"/>
      <c r="O138" s="252"/>
      <c r="P138" s="252"/>
      <c r="Q138" s="252"/>
      <c r="R138" s="252"/>
      <c r="S138" s="252"/>
    </row>
    <row r="139" spans="1:19" x14ac:dyDescent="0.2">
      <c r="A139" s="252"/>
      <c r="B139" s="252"/>
      <c r="C139" s="252"/>
      <c r="D139" s="252"/>
      <c r="E139" s="252"/>
      <c r="F139" s="252"/>
      <c r="G139" s="252"/>
      <c r="H139" s="252"/>
      <c r="I139" s="252"/>
      <c r="J139" s="252"/>
      <c r="K139" s="252"/>
      <c r="L139" s="252"/>
      <c r="M139" s="252"/>
      <c r="N139" s="252"/>
      <c r="O139" s="252"/>
      <c r="P139" s="252"/>
      <c r="Q139" s="252"/>
      <c r="R139" s="252"/>
      <c r="S139" s="252"/>
    </row>
    <row r="140" spans="1:19" x14ac:dyDescent="0.2">
      <c r="A140" s="252"/>
      <c r="B140" s="252"/>
      <c r="C140" s="252"/>
      <c r="D140" s="252"/>
      <c r="E140" s="252"/>
      <c r="F140" s="252"/>
      <c r="G140" s="252"/>
      <c r="H140" s="252"/>
      <c r="I140" s="252"/>
      <c r="J140" s="252"/>
      <c r="K140" s="252"/>
      <c r="L140" s="252"/>
      <c r="M140" s="252"/>
      <c r="N140" s="252"/>
      <c r="O140" s="252"/>
      <c r="P140" s="252"/>
      <c r="Q140" s="252"/>
      <c r="R140" s="252"/>
      <c r="S140" s="252"/>
    </row>
    <row r="141" spans="1:19" x14ac:dyDescent="0.2">
      <c r="A141" s="252"/>
      <c r="B141" s="252"/>
      <c r="C141" s="252"/>
      <c r="D141" s="252"/>
      <c r="E141" s="252"/>
      <c r="F141" s="252"/>
      <c r="G141" s="252"/>
      <c r="H141" s="252"/>
      <c r="I141" s="252"/>
      <c r="J141" s="252"/>
      <c r="K141" s="252"/>
      <c r="L141" s="252"/>
      <c r="M141" s="252"/>
      <c r="N141" s="252"/>
      <c r="O141" s="252"/>
      <c r="P141" s="252"/>
      <c r="Q141" s="252"/>
      <c r="R141" s="252"/>
      <c r="S141" s="252"/>
    </row>
    <row r="142" spans="1:19" x14ac:dyDescent="0.2">
      <c r="A142" s="252"/>
      <c r="B142" s="252"/>
      <c r="C142" s="252"/>
      <c r="D142" s="252"/>
      <c r="E142" s="252"/>
      <c r="F142" s="252"/>
      <c r="G142" s="252"/>
      <c r="H142" s="252"/>
      <c r="I142" s="252"/>
      <c r="J142" s="252"/>
      <c r="K142" s="252"/>
      <c r="L142" s="252"/>
      <c r="M142" s="252"/>
      <c r="N142" s="252"/>
      <c r="O142" s="252"/>
      <c r="P142" s="252"/>
      <c r="Q142" s="252"/>
      <c r="R142" s="252"/>
      <c r="S142" s="252"/>
    </row>
    <row r="143" spans="1:19" x14ac:dyDescent="0.2">
      <c r="A143" s="252"/>
      <c r="B143" s="252"/>
      <c r="C143" s="252"/>
      <c r="D143" s="252"/>
      <c r="E143" s="252"/>
      <c r="F143" s="252"/>
      <c r="G143" s="252"/>
      <c r="H143" s="252"/>
      <c r="I143" s="252"/>
      <c r="J143" s="252"/>
      <c r="K143" s="252"/>
      <c r="L143" s="252"/>
      <c r="M143" s="252"/>
      <c r="N143" s="252"/>
      <c r="O143" s="252"/>
      <c r="P143" s="252"/>
      <c r="Q143" s="252"/>
      <c r="R143" s="252"/>
      <c r="S143" s="252"/>
    </row>
    <row r="144" spans="1:19" x14ac:dyDescent="0.2">
      <c r="A144" s="252"/>
      <c r="B144" s="252"/>
      <c r="C144" s="252"/>
      <c r="D144" s="252"/>
      <c r="E144" s="252"/>
      <c r="F144" s="252"/>
      <c r="G144" s="252"/>
      <c r="H144" s="252"/>
      <c r="I144" s="252"/>
      <c r="J144" s="252"/>
      <c r="K144" s="252"/>
      <c r="L144" s="252"/>
      <c r="M144" s="252"/>
      <c r="N144" s="252"/>
      <c r="O144" s="252"/>
      <c r="P144" s="252"/>
      <c r="Q144" s="252"/>
      <c r="R144" s="252"/>
      <c r="S144" s="252"/>
    </row>
    <row r="145" spans="1:19" x14ac:dyDescent="0.2">
      <c r="A145" s="252"/>
      <c r="B145" s="252"/>
      <c r="C145" s="252"/>
      <c r="D145" s="252"/>
      <c r="E145" s="252"/>
      <c r="F145" s="252"/>
      <c r="G145" s="252"/>
      <c r="H145" s="252"/>
      <c r="I145" s="252"/>
      <c r="J145" s="252"/>
      <c r="K145" s="252"/>
      <c r="L145" s="252"/>
      <c r="M145" s="252"/>
      <c r="N145" s="252"/>
      <c r="O145" s="252"/>
      <c r="P145" s="252"/>
      <c r="Q145" s="252"/>
      <c r="R145" s="252"/>
      <c r="S145" s="252"/>
    </row>
    <row r="146" spans="1:19" x14ac:dyDescent="0.2">
      <c r="A146" s="252"/>
      <c r="B146" s="252"/>
      <c r="C146" s="252"/>
      <c r="D146" s="252"/>
      <c r="E146" s="252"/>
      <c r="F146" s="252"/>
      <c r="G146" s="252"/>
      <c r="H146" s="252"/>
      <c r="I146" s="252"/>
      <c r="J146" s="252"/>
      <c r="K146" s="252"/>
      <c r="L146" s="252"/>
      <c r="M146" s="252"/>
      <c r="N146" s="252"/>
      <c r="O146" s="252"/>
      <c r="P146" s="252"/>
      <c r="Q146" s="252"/>
      <c r="R146" s="252"/>
      <c r="S146" s="252"/>
    </row>
    <row r="147" spans="1:19" x14ac:dyDescent="0.2">
      <c r="A147" s="252"/>
      <c r="B147" s="252"/>
      <c r="C147" s="252"/>
      <c r="D147" s="252"/>
      <c r="E147" s="252"/>
      <c r="F147" s="252"/>
      <c r="G147" s="252"/>
      <c r="H147" s="252"/>
      <c r="I147" s="252"/>
      <c r="J147" s="252"/>
      <c r="K147" s="252"/>
      <c r="L147" s="252"/>
      <c r="M147" s="252"/>
      <c r="N147" s="252"/>
      <c r="O147" s="252"/>
      <c r="P147" s="252"/>
      <c r="Q147" s="252"/>
      <c r="R147" s="252"/>
      <c r="S147" s="252"/>
    </row>
    <row r="148" spans="1:19" x14ac:dyDescent="0.2">
      <c r="A148" s="252"/>
      <c r="B148" s="252"/>
      <c r="C148" s="252"/>
      <c r="D148" s="252"/>
      <c r="E148" s="252"/>
      <c r="F148" s="252"/>
      <c r="G148" s="252"/>
      <c r="H148" s="252"/>
      <c r="I148" s="252"/>
      <c r="J148" s="252"/>
      <c r="K148" s="252"/>
      <c r="L148" s="252"/>
      <c r="M148" s="252"/>
      <c r="N148" s="252"/>
      <c r="O148" s="252"/>
      <c r="P148" s="252"/>
      <c r="Q148" s="252"/>
      <c r="R148" s="252"/>
      <c r="S148" s="252"/>
    </row>
    <row r="149" spans="1:19" x14ac:dyDescent="0.2">
      <c r="A149" s="252"/>
      <c r="B149" s="252"/>
      <c r="C149" s="252"/>
      <c r="D149" s="252"/>
      <c r="E149" s="252"/>
      <c r="F149" s="252"/>
      <c r="G149" s="252"/>
      <c r="H149" s="252"/>
      <c r="I149" s="252"/>
      <c r="J149" s="252"/>
      <c r="K149" s="252"/>
      <c r="L149" s="252"/>
      <c r="M149" s="252"/>
      <c r="N149" s="252"/>
      <c r="O149" s="252"/>
      <c r="P149" s="252"/>
      <c r="Q149" s="252"/>
      <c r="R149" s="252"/>
      <c r="S149" s="252"/>
    </row>
    <row r="150" spans="1:19" x14ac:dyDescent="0.2">
      <c r="A150" s="252"/>
      <c r="B150" s="252"/>
      <c r="C150" s="252"/>
      <c r="D150" s="252"/>
      <c r="E150" s="252"/>
      <c r="F150" s="252"/>
      <c r="G150" s="252"/>
      <c r="H150" s="252"/>
      <c r="I150" s="252"/>
      <c r="J150" s="252"/>
      <c r="K150" s="252"/>
      <c r="L150" s="252"/>
      <c r="M150" s="252"/>
      <c r="N150" s="252"/>
      <c r="O150" s="252"/>
      <c r="P150" s="252"/>
      <c r="Q150" s="252"/>
      <c r="R150" s="252"/>
      <c r="S150" s="252"/>
    </row>
    <row r="151" spans="1:19" x14ac:dyDescent="0.2">
      <c r="A151" s="252"/>
      <c r="B151" s="252"/>
      <c r="C151" s="252"/>
      <c r="D151" s="252"/>
      <c r="E151" s="252"/>
      <c r="F151" s="252"/>
      <c r="G151" s="252"/>
      <c r="H151" s="252"/>
      <c r="I151" s="252"/>
      <c r="J151" s="252"/>
      <c r="K151" s="252"/>
      <c r="L151" s="252"/>
      <c r="M151" s="252"/>
      <c r="N151" s="252"/>
      <c r="O151" s="252"/>
      <c r="P151" s="252"/>
      <c r="Q151" s="252"/>
      <c r="R151" s="252"/>
      <c r="S151" s="252"/>
    </row>
    <row r="152" spans="1:19" x14ac:dyDescent="0.2">
      <c r="A152" s="252"/>
      <c r="B152" s="252"/>
      <c r="C152" s="252"/>
      <c r="D152" s="252"/>
      <c r="E152" s="252"/>
      <c r="F152" s="252"/>
      <c r="G152" s="252"/>
      <c r="H152" s="252"/>
      <c r="I152" s="252"/>
      <c r="J152" s="252"/>
      <c r="K152" s="252"/>
      <c r="L152" s="252"/>
      <c r="M152" s="252"/>
      <c r="N152" s="252"/>
      <c r="O152" s="252"/>
      <c r="P152" s="252"/>
      <c r="Q152" s="252"/>
      <c r="R152" s="252"/>
      <c r="S152" s="252"/>
    </row>
    <row r="153" spans="1:19" x14ac:dyDescent="0.2">
      <c r="A153" s="252"/>
      <c r="B153" s="252"/>
      <c r="C153" s="252"/>
      <c r="D153" s="252"/>
      <c r="E153" s="252"/>
      <c r="F153" s="252"/>
      <c r="G153" s="252"/>
      <c r="H153" s="252"/>
      <c r="I153" s="252"/>
      <c r="J153" s="252"/>
      <c r="K153" s="252"/>
      <c r="L153" s="252"/>
      <c r="M153" s="252"/>
      <c r="N153" s="252"/>
      <c r="O153" s="252"/>
      <c r="P153" s="252"/>
      <c r="Q153" s="252"/>
      <c r="R153" s="252"/>
      <c r="S153" s="252"/>
    </row>
    <row r="154" spans="1:19" x14ac:dyDescent="0.2">
      <c r="A154" s="252"/>
      <c r="B154" s="252"/>
      <c r="C154" s="252"/>
      <c r="D154" s="252"/>
      <c r="E154" s="252"/>
      <c r="F154" s="252"/>
      <c r="G154" s="252"/>
      <c r="H154" s="252"/>
      <c r="I154" s="252"/>
      <c r="J154" s="252"/>
      <c r="K154" s="252"/>
      <c r="L154" s="252"/>
      <c r="M154" s="252"/>
      <c r="N154" s="252"/>
      <c r="O154" s="252"/>
      <c r="P154" s="252"/>
      <c r="Q154" s="252"/>
      <c r="R154" s="252"/>
      <c r="S154" s="252"/>
    </row>
    <row r="155" spans="1:19" x14ac:dyDescent="0.2">
      <c r="A155" s="252"/>
      <c r="B155" s="252"/>
      <c r="C155" s="252"/>
      <c r="D155" s="252"/>
      <c r="E155" s="252"/>
      <c r="F155" s="252"/>
      <c r="G155" s="252"/>
      <c r="H155" s="252"/>
      <c r="I155" s="252"/>
      <c r="J155" s="252"/>
      <c r="K155" s="252"/>
      <c r="L155" s="252"/>
      <c r="M155" s="252"/>
      <c r="N155" s="252"/>
      <c r="O155" s="252"/>
      <c r="P155" s="252"/>
      <c r="Q155" s="252"/>
      <c r="R155" s="252"/>
      <c r="S155" s="252"/>
    </row>
    <row r="156" spans="1:19" x14ac:dyDescent="0.2">
      <c r="A156" s="252"/>
      <c r="B156" s="252"/>
      <c r="C156" s="252"/>
      <c r="D156" s="252"/>
      <c r="E156" s="252"/>
      <c r="F156" s="252"/>
      <c r="G156" s="252"/>
      <c r="H156" s="252"/>
      <c r="I156" s="252"/>
      <c r="J156" s="252"/>
      <c r="K156" s="252"/>
      <c r="L156" s="252"/>
      <c r="M156" s="252"/>
      <c r="N156" s="252"/>
      <c r="O156" s="252"/>
      <c r="P156" s="252"/>
      <c r="Q156" s="252"/>
      <c r="R156" s="252"/>
      <c r="S156" s="252"/>
    </row>
    <row r="157" spans="1:19" x14ac:dyDescent="0.2">
      <c r="A157" s="252"/>
      <c r="B157" s="252"/>
      <c r="C157" s="252"/>
      <c r="D157" s="252"/>
      <c r="E157" s="252"/>
      <c r="F157" s="252"/>
      <c r="G157" s="252"/>
      <c r="H157" s="252"/>
      <c r="I157" s="252"/>
      <c r="J157" s="252"/>
      <c r="K157" s="252"/>
      <c r="L157" s="252"/>
      <c r="M157" s="252"/>
      <c r="N157" s="252"/>
      <c r="O157" s="252"/>
      <c r="P157" s="252"/>
      <c r="Q157" s="252"/>
      <c r="R157" s="252"/>
      <c r="S157" s="252"/>
    </row>
    <row r="158" spans="1:19" x14ac:dyDescent="0.2">
      <c r="A158" s="252"/>
      <c r="B158" s="252"/>
      <c r="C158" s="252"/>
      <c r="D158" s="252"/>
      <c r="E158" s="252"/>
      <c r="F158" s="252"/>
      <c r="G158" s="252"/>
      <c r="H158" s="252"/>
      <c r="I158" s="252"/>
      <c r="J158" s="252"/>
      <c r="K158" s="252"/>
      <c r="L158" s="252"/>
      <c r="M158" s="252"/>
      <c r="N158" s="252"/>
      <c r="O158" s="252"/>
      <c r="P158" s="252"/>
      <c r="Q158" s="252"/>
      <c r="R158" s="252"/>
      <c r="S158" s="252"/>
    </row>
    <row r="159" spans="1:19" x14ac:dyDescent="0.2">
      <c r="A159" s="252"/>
      <c r="B159" s="252"/>
      <c r="C159" s="252"/>
      <c r="D159" s="252"/>
      <c r="E159" s="252"/>
      <c r="F159" s="252"/>
      <c r="G159" s="252"/>
      <c r="H159" s="252"/>
      <c r="I159" s="252"/>
      <c r="J159" s="252"/>
      <c r="K159" s="252"/>
      <c r="L159" s="252"/>
      <c r="M159" s="252"/>
      <c r="N159" s="252"/>
      <c r="O159" s="252"/>
      <c r="P159" s="252"/>
      <c r="Q159" s="252"/>
      <c r="R159" s="252"/>
      <c r="S159" s="252"/>
    </row>
    <row r="160" spans="1:19" x14ac:dyDescent="0.2">
      <c r="A160" s="252"/>
      <c r="B160" s="252"/>
      <c r="C160" s="252"/>
      <c r="D160" s="252"/>
      <c r="E160" s="252"/>
      <c r="F160" s="252"/>
      <c r="G160" s="252"/>
      <c r="H160" s="252"/>
      <c r="I160" s="252"/>
      <c r="J160" s="252"/>
      <c r="K160" s="252"/>
      <c r="L160" s="252"/>
      <c r="M160" s="252"/>
      <c r="N160" s="252"/>
      <c r="O160" s="252"/>
      <c r="P160" s="252"/>
      <c r="Q160" s="252"/>
      <c r="R160" s="252"/>
      <c r="S160" s="252"/>
    </row>
    <row r="161" spans="1:19" x14ac:dyDescent="0.2">
      <c r="A161" s="252"/>
      <c r="B161" s="252"/>
      <c r="C161" s="252"/>
      <c r="D161" s="252"/>
      <c r="E161" s="252"/>
      <c r="F161" s="252"/>
      <c r="G161" s="252"/>
      <c r="H161" s="252"/>
      <c r="I161" s="252"/>
      <c r="J161" s="252"/>
      <c r="K161" s="252"/>
      <c r="L161" s="252"/>
      <c r="M161" s="252"/>
      <c r="N161" s="252"/>
      <c r="O161" s="252"/>
      <c r="P161" s="252"/>
      <c r="Q161" s="252"/>
      <c r="R161" s="252"/>
      <c r="S161" s="252"/>
    </row>
    <row r="162" spans="1:19" x14ac:dyDescent="0.2">
      <c r="A162" s="252"/>
      <c r="B162" s="252"/>
      <c r="C162" s="252"/>
      <c r="D162" s="252"/>
      <c r="E162" s="252"/>
      <c r="F162" s="252"/>
      <c r="G162" s="252"/>
      <c r="H162" s="252"/>
      <c r="I162" s="252"/>
      <c r="J162" s="252"/>
      <c r="K162" s="252"/>
      <c r="L162" s="252"/>
      <c r="M162" s="252"/>
      <c r="N162" s="252"/>
      <c r="O162" s="252"/>
      <c r="P162" s="252"/>
      <c r="Q162" s="252"/>
      <c r="R162" s="252"/>
      <c r="S162" s="252"/>
    </row>
    <row r="163" spans="1:19" x14ac:dyDescent="0.2">
      <c r="A163" s="252"/>
      <c r="B163" s="252"/>
      <c r="C163" s="252"/>
      <c r="D163" s="252"/>
      <c r="E163" s="252"/>
      <c r="F163" s="252"/>
      <c r="G163" s="252"/>
      <c r="H163" s="252"/>
      <c r="I163" s="252"/>
      <c r="J163" s="252"/>
      <c r="K163" s="252"/>
      <c r="L163" s="252"/>
      <c r="M163" s="252"/>
      <c r="N163" s="252"/>
      <c r="O163" s="252"/>
      <c r="P163" s="252"/>
      <c r="Q163" s="252"/>
      <c r="R163" s="252"/>
      <c r="S163" s="252"/>
    </row>
    <row r="164" spans="1:19" x14ac:dyDescent="0.2">
      <c r="A164" s="252"/>
      <c r="B164" s="252"/>
      <c r="C164" s="252"/>
      <c r="D164" s="252"/>
      <c r="E164" s="252"/>
      <c r="F164" s="252"/>
      <c r="G164" s="252"/>
      <c r="H164" s="252"/>
      <c r="I164" s="252"/>
      <c r="J164" s="252"/>
      <c r="K164" s="252"/>
      <c r="L164" s="252"/>
      <c r="M164" s="252"/>
      <c r="N164" s="252"/>
      <c r="O164" s="252"/>
      <c r="P164" s="252"/>
      <c r="Q164" s="252"/>
      <c r="R164" s="252"/>
      <c r="S164" s="252"/>
    </row>
    <row r="165" spans="1:19" x14ac:dyDescent="0.2">
      <c r="A165" s="252"/>
      <c r="B165" s="252"/>
      <c r="C165" s="252"/>
      <c r="D165" s="252"/>
      <c r="E165" s="252"/>
      <c r="F165" s="252"/>
      <c r="G165" s="252"/>
      <c r="H165" s="252"/>
      <c r="I165" s="252"/>
      <c r="J165" s="252"/>
      <c r="K165" s="252"/>
      <c r="L165" s="252"/>
      <c r="M165" s="252"/>
      <c r="N165" s="252"/>
      <c r="O165" s="252"/>
      <c r="P165" s="252"/>
      <c r="Q165" s="252"/>
      <c r="R165" s="252"/>
      <c r="S165" s="252"/>
    </row>
    <row r="166" spans="1:19" x14ac:dyDescent="0.2">
      <c r="A166" s="252"/>
      <c r="B166" s="252"/>
      <c r="C166" s="252"/>
      <c r="D166" s="252"/>
      <c r="E166" s="252"/>
      <c r="F166" s="252"/>
      <c r="G166" s="252"/>
      <c r="H166" s="252"/>
      <c r="I166" s="252"/>
      <c r="J166" s="252"/>
      <c r="K166" s="252"/>
      <c r="L166" s="252"/>
      <c r="M166" s="252"/>
      <c r="N166" s="252"/>
      <c r="O166" s="252"/>
      <c r="P166" s="252"/>
      <c r="Q166" s="252"/>
      <c r="R166" s="252"/>
      <c r="S166" s="252"/>
    </row>
    <row r="167" spans="1:19" x14ac:dyDescent="0.2">
      <c r="A167" s="252"/>
      <c r="B167" s="252"/>
      <c r="C167" s="252"/>
      <c r="D167" s="252"/>
      <c r="E167" s="252"/>
      <c r="F167" s="252"/>
      <c r="G167" s="252"/>
      <c r="H167" s="252"/>
      <c r="I167" s="252"/>
      <c r="J167" s="252"/>
      <c r="K167" s="252"/>
      <c r="L167" s="252"/>
      <c r="M167" s="252"/>
      <c r="N167" s="252"/>
      <c r="O167" s="252"/>
      <c r="P167" s="252"/>
      <c r="Q167" s="252"/>
      <c r="R167" s="252"/>
      <c r="S167" s="252"/>
    </row>
    <row r="168" spans="1:19" x14ac:dyDescent="0.2">
      <c r="A168" s="252"/>
      <c r="B168" s="252"/>
      <c r="C168" s="252"/>
      <c r="D168" s="252"/>
      <c r="E168" s="252"/>
      <c r="F168" s="252"/>
      <c r="G168" s="252"/>
      <c r="H168" s="252"/>
      <c r="I168" s="252"/>
      <c r="J168" s="252"/>
      <c r="K168" s="252"/>
      <c r="L168" s="252"/>
      <c r="M168" s="252"/>
      <c r="N168" s="252"/>
      <c r="O168" s="252"/>
      <c r="P168" s="252"/>
      <c r="Q168" s="252"/>
      <c r="R168" s="252"/>
      <c r="S168" s="252"/>
    </row>
    <row r="169" spans="1:19" x14ac:dyDescent="0.2">
      <c r="A169" s="252"/>
      <c r="B169" s="252"/>
      <c r="C169" s="252"/>
      <c r="D169" s="252"/>
      <c r="E169" s="252"/>
      <c r="F169" s="252"/>
      <c r="G169" s="252"/>
      <c r="H169" s="252"/>
      <c r="I169" s="252"/>
      <c r="J169" s="252"/>
      <c r="K169" s="252"/>
      <c r="L169" s="252"/>
      <c r="M169" s="252"/>
      <c r="N169" s="252"/>
      <c r="O169" s="252"/>
      <c r="P169" s="252"/>
      <c r="Q169" s="252"/>
      <c r="R169" s="252"/>
      <c r="S169" s="252"/>
    </row>
    <row r="170" spans="1:19" x14ac:dyDescent="0.2">
      <c r="A170" s="252"/>
      <c r="B170" s="252"/>
      <c r="C170" s="252"/>
      <c r="D170" s="252"/>
      <c r="E170" s="252"/>
      <c r="F170" s="252"/>
      <c r="G170" s="252"/>
      <c r="H170" s="252"/>
      <c r="I170" s="252"/>
      <c r="J170" s="252"/>
      <c r="K170" s="252"/>
      <c r="L170" s="252"/>
      <c r="M170" s="252"/>
      <c r="N170" s="252"/>
      <c r="O170" s="252"/>
      <c r="P170" s="252"/>
      <c r="Q170" s="252"/>
      <c r="R170" s="252"/>
      <c r="S170" s="252"/>
    </row>
    <row r="171" spans="1:19" x14ac:dyDescent="0.2">
      <c r="A171" s="252"/>
      <c r="B171" s="252"/>
      <c r="C171" s="252"/>
      <c r="D171" s="252"/>
      <c r="E171" s="252"/>
      <c r="F171" s="252"/>
      <c r="G171" s="252"/>
      <c r="H171" s="252"/>
      <c r="I171" s="252"/>
      <c r="J171" s="252"/>
      <c r="K171" s="252"/>
      <c r="L171" s="252"/>
      <c r="M171" s="252"/>
      <c r="N171" s="252"/>
      <c r="O171" s="252"/>
      <c r="P171" s="252"/>
      <c r="Q171" s="252"/>
      <c r="R171" s="252"/>
      <c r="S171" s="252"/>
    </row>
    <row r="172" spans="1:19" x14ac:dyDescent="0.2">
      <c r="A172" s="252"/>
      <c r="B172" s="252"/>
      <c r="C172" s="252"/>
      <c r="D172" s="252"/>
      <c r="E172" s="252"/>
      <c r="F172" s="252"/>
      <c r="G172" s="252"/>
      <c r="H172" s="252"/>
      <c r="I172" s="252"/>
      <c r="J172" s="252"/>
      <c r="K172" s="252"/>
      <c r="L172" s="252"/>
      <c r="M172" s="252"/>
      <c r="N172" s="252"/>
      <c r="O172" s="252"/>
      <c r="P172" s="252"/>
      <c r="Q172" s="252"/>
      <c r="R172" s="252"/>
      <c r="S172" s="252"/>
    </row>
    <row r="173" spans="1:19" x14ac:dyDescent="0.2">
      <c r="A173" s="252"/>
      <c r="B173" s="252"/>
      <c r="C173" s="252"/>
      <c r="D173" s="252"/>
      <c r="E173" s="252"/>
      <c r="F173" s="252"/>
      <c r="G173" s="252"/>
      <c r="H173" s="252"/>
      <c r="I173" s="252"/>
      <c r="J173" s="252"/>
      <c r="K173" s="252"/>
      <c r="L173" s="252"/>
      <c r="M173" s="252"/>
      <c r="N173" s="252"/>
      <c r="O173" s="252"/>
      <c r="P173" s="252"/>
      <c r="Q173" s="252"/>
      <c r="R173" s="252"/>
      <c r="S173" s="252"/>
    </row>
    <row r="174" spans="1:19" x14ac:dyDescent="0.2">
      <c r="A174" s="252"/>
      <c r="B174" s="252"/>
      <c r="C174" s="252"/>
      <c r="D174" s="252"/>
      <c r="E174" s="252"/>
      <c r="F174" s="252"/>
      <c r="G174" s="252"/>
      <c r="H174" s="252"/>
      <c r="I174" s="252"/>
      <c r="J174" s="252"/>
      <c r="K174" s="252"/>
      <c r="L174" s="252"/>
      <c r="M174" s="252"/>
      <c r="N174" s="252"/>
      <c r="O174" s="252"/>
      <c r="P174" s="252"/>
      <c r="Q174" s="252"/>
      <c r="R174" s="252"/>
      <c r="S174" s="252"/>
    </row>
    <row r="175" spans="1:19" x14ac:dyDescent="0.2">
      <c r="A175" s="252"/>
      <c r="B175" s="252"/>
      <c r="C175" s="252"/>
      <c r="D175" s="252"/>
      <c r="E175" s="252"/>
      <c r="F175" s="252"/>
      <c r="G175" s="252"/>
      <c r="H175" s="252"/>
      <c r="I175" s="252"/>
      <c r="J175" s="252"/>
      <c r="K175" s="252"/>
      <c r="L175" s="252"/>
      <c r="M175" s="252"/>
      <c r="N175" s="252"/>
      <c r="O175" s="252"/>
      <c r="P175" s="252"/>
      <c r="Q175" s="252"/>
      <c r="R175" s="252"/>
      <c r="S175" s="252"/>
    </row>
    <row r="176" spans="1:19" x14ac:dyDescent="0.2">
      <c r="A176" s="252"/>
      <c r="B176" s="252"/>
      <c r="C176" s="252"/>
      <c r="D176" s="252"/>
      <c r="E176" s="252"/>
      <c r="F176" s="252"/>
      <c r="G176" s="252"/>
      <c r="H176" s="252"/>
      <c r="I176" s="252"/>
      <c r="J176" s="252"/>
      <c r="K176" s="252"/>
      <c r="L176" s="252"/>
      <c r="M176" s="252"/>
      <c r="N176" s="252"/>
      <c r="O176" s="252"/>
      <c r="P176" s="252"/>
      <c r="Q176" s="252"/>
      <c r="R176" s="252"/>
      <c r="S176" s="252"/>
    </row>
    <row r="177" spans="1:19" x14ac:dyDescent="0.2">
      <c r="A177" s="252"/>
      <c r="B177" s="252"/>
      <c r="C177" s="252"/>
      <c r="D177" s="252"/>
      <c r="E177" s="252"/>
      <c r="F177" s="252"/>
      <c r="G177" s="252"/>
      <c r="H177" s="252"/>
      <c r="I177" s="252"/>
      <c r="J177" s="252"/>
      <c r="K177" s="252"/>
      <c r="L177" s="252"/>
      <c r="M177" s="252"/>
      <c r="N177" s="252"/>
      <c r="O177" s="252"/>
      <c r="P177" s="252"/>
      <c r="Q177" s="252"/>
      <c r="R177" s="252"/>
      <c r="S177" s="252"/>
    </row>
    <row r="178" spans="1:19" x14ac:dyDescent="0.2">
      <c r="A178" s="252"/>
      <c r="B178" s="252"/>
      <c r="C178" s="252"/>
      <c r="D178" s="252"/>
      <c r="E178" s="252"/>
      <c r="F178" s="252"/>
      <c r="G178" s="252"/>
      <c r="H178" s="252"/>
      <c r="I178" s="252"/>
      <c r="J178" s="252"/>
      <c r="K178" s="252"/>
      <c r="L178" s="252"/>
      <c r="M178" s="252"/>
      <c r="N178" s="252"/>
      <c r="O178" s="252"/>
      <c r="P178" s="252"/>
      <c r="Q178" s="252"/>
      <c r="R178" s="252"/>
      <c r="S178" s="252"/>
    </row>
    <row r="179" spans="1:19" x14ac:dyDescent="0.2">
      <c r="A179" s="252"/>
      <c r="B179" s="252"/>
      <c r="C179" s="252"/>
      <c r="D179" s="252"/>
      <c r="E179" s="252"/>
      <c r="F179" s="252"/>
      <c r="G179" s="252"/>
      <c r="H179" s="252"/>
      <c r="I179" s="252"/>
      <c r="J179" s="252"/>
      <c r="K179" s="252"/>
      <c r="L179" s="252"/>
      <c r="M179" s="252"/>
      <c r="N179" s="252"/>
      <c r="O179" s="252"/>
      <c r="P179" s="252"/>
      <c r="Q179" s="252"/>
      <c r="R179" s="252"/>
      <c r="S179" s="252"/>
    </row>
    <row r="180" spans="1:19" x14ac:dyDescent="0.2">
      <c r="A180" s="252"/>
      <c r="B180" s="252"/>
      <c r="C180" s="252"/>
      <c r="D180" s="252"/>
      <c r="E180" s="252"/>
      <c r="F180" s="252"/>
      <c r="G180" s="252"/>
      <c r="H180" s="252"/>
      <c r="I180" s="252"/>
      <c r="J180" s="252"/>
      <c r="K180" s="252"/>
      <c r="L180" s="252"/>
      <c r="M180" s="252"/>
      <c r="N180" s="252"/>
      <c r="O180" s="252"/>
      <c r="P180" s="252"/>
      <c r="Q180" s="252"/>
      <c r="R180" s="252"/>
      <c r="S180" s="252"/>
    </row>
    <row r="181" spans="1:19" x14ac:dyDescent="0.2">
      <c r="A181" s="252"/>
      <c r="B181" s="252"/>
      <c r="C181" s="252"/>
      <c r="D181" s="252"/>
      <c r="E181" s="252"/>
      <c r="F181" s="252"/>
      <c r="G181" s="252"/>
      <c r="H181" s="252"/>
      <c r="I181" s="252"/>
      <c r="J181" s="252"/>
      <c r="K181" s="252"/>
      <c r="L181" s="252"/>
      <c r="M181" s="252"/>
      <c r="N181" s="252"/>
      <c r="O181" s="252"/>
      <c r="P181" s="252"/>
      <c r="Q181" s="252"/>
      <c r="R181" s="252"/>
      <c r="S181" s="252"/>
    </row>
    <row r="182" spans="1:19" x14ac:dyDescent="0.2">
      <c r="A182" s="252"/>
      <c r="B182" s="252"/>
      <c r="C182" s="252"/>
      <c r="D182" s="252"/>
      <c r="E182" s="252"/>
      <c r="F182" s="252"/>
      <c r="G182" s="252"/>
      <c r="H182" s="252"/>
      <c r="I182" s="252"/>
      <c r="J182" s="252"/>
      <c r="K182" s="252"/>
      <c r="L182" s="252"/>
      <c r="M182" s="252"/>
      <c r="N182" s="252"/>
      <c r="O182" s="252"/>
      <c r="P182" s="252"/>
      <c r="Q182" s="252"/>
      <c r="R182" s="252"/>
      <c r="S182" s="252"/>
    </row>
    <row r="183" spans="1:19" x14ac:dyDescent="0.2">
      <c r="A183" s="252"/>
      <c r="B183" s="252"/>
      <c r="C183" s="252"/>
      <c r="D183" s="252"/>
      <c r="E183" s="252"/>
      <c r="F183" s="252"/>
      <c r="G183" s="252"/>
      <c r="H183" s="252"/>
      <c r="I183" s="252"/>
      <c r="J183" s="252"/>
      <c r="K183" s="252"/>
      <c r="L183" s="252"/>
      <c r="M183" s="252"/>
      <c r="N183" s="252"/>
      <c r="O183" s="252"/>
      <c r="P183" s="252"/>
      <c r="Q183" s="252"/>
      <c r="R183" s="252"/>
      <c r="S183" s="252"/>
    </row>
    <row r="184" spans="1:19" x14ac:dyDescent="0.2">
      <c r="A184" s="252"/>
      <c r="B184" s="252"/>
      <c r="C184" s="252"/>
      <c r="D184" s="252"/>
      <c r="E184" s="252"/>
      <c r="F184" s="252"/>
      <c r="G184" s="252"/>
      <c r="H184" s="252"/>
      <c r="I184" s="252"/>
      <c r="J184" s="252"/>
      <c r="K184" s="252"/>
      <c r="L184" s="252"/>
      <c r="M184" s="252"/>
      <c r="N184" s="252"/>
      <c r="O184" s="252"/>
      <c r="P184" s="252"/>
      <c r="Q184" s="252"/>
      <c r="R184" s="252"/>
      <c r="S184" s="252"/>
    </row>
    <row r="185" spans="1:19" x14ac:dyDescent="0.2">
      <c r="A185" s="252"/>
      <c r="B185" s="252"/>
      <c r="C185" s="252"/>
      <c r="D185" s="252"/>
      <c r="E185" s="252"/>
      <c r="F185" s="252"/>
      <c r="G185" s="252"/>
      <c r="H185" s="252"/>
      <c r="I185" s="252"/>
      <c r="J185" s="252"/>
      <c r="K185" s="252"/>
      <c r="L185" s="252"/>
      <c r="M185" s="252"/>
      <c r="N185" s="252"/>
      <c r="O185" s="252"/>
      <c r="P185" s="252"/>
      <c r="Q185" s="252"/>
      <c r="R185" s="252"/>
      <c r="S185" s="252"/>
    </row>
    <row r="186" spans="1:19" x14ac:dyDescent="0.2">
      <c r="A186" s="252"/>
      <c r="B186" s="252"/>
      <c r="C186" s="252"/>
      <c r="D186" s="252"/>
      <c r="E186" s="252"/>
      <c r="F186" s="252"/>
      <c r="G186" s="252"/>
      <c r="H186" s="252"/>
      <c r="I186" s="252"/>
      <c r="J186" s="252"/>
      <c r="K186" s="252"/>
      <c r="L186" s="252"/>
      <c r="M186" s="252"/>
      <c r="N186" s="252"/>
      <c r="O186" s="252"/>
      <c r="P186" s="252"/>
      <c r="Q186" s="252"/>
      <c r="R186" s="252"/>
      <c r="S186" s="252"/>
    </row>
    <row r="187" spans="1:19" x14ac:dyDescent="0.2">
      <c r="A187" s="252"/>
      <c r="B187" s="252"/>
      <c r="C187" s="252"/>
      <c r="D187" s="252"/>
      <c r="E187" s="252"/>
      <c r="F187" s="252"/>
      <c r="G187" s="252"/>
      <c r="H187" s="252"/>
      <c r="I187" s="252"/>
      <c r="J187" s="252"/>
      <c r="K187" s="252"/>
      <c r="L187" s="252"/>
      <c r="M187" s="252"/>
      <c r="N187" s="252"/>
      <c r="O187" s="252"/>
      <c r="P187" s="252"/>
      <c r="Q187" s="252"/>
      <c r="R187" s="252"/>
      <c r="S187" s="252"/>
    </row>
    <row r="188" spans="1:19" x14ac:dyDescent="0.2">
      <c r="A188" s="252"/>
      <c r="B188" s="252"/>
      <c r="C188" s="252"/>
      <c r="D188" s="252"/>
      <c r="E188" s="252"/>
      <c r="F188" s="252"/>
      <c r="G188" s="252"/>
      <c r="H188" s="252"/>
      <c r="I188" s="252"/>
      <c r="J188" s="252"/>
      <c r="K188" s="252"/>
      <c r="L188" s="252"/>
      <c r="M188" s="252"/>
      <c r="N188" s="252"/>
      <c r="O188" s="252"/>
      <c r="P188" s="252"/>
      <c r="Q188" s="252"/>
      <c r="R188" s="252"/>
      <c r="S188" s="252"/>
    </row>
    <row r="189" spans="1:19" x14ac:dyDescent="0.2">
      <c r="A189" s="252"/>
      <c r="B189" s="252"/>
      <c r="C189" s="252"/>
      <c r="D189" s="252"/>
      <c r="E189" s="252"/>
      <c r="F189" s="252"/>
      <c r="G189" s="252"/>
      <c r="H189" s="252"/>
      <c r="I189" s="252"/>
      <c r="J189" s="252"/>
      <c r="K189" s="252"/>
      <c r="L189" s="252"/>
      <c r="M189" s="252"/>
      <c r="N189" s="252"/>
      <c r="O189" s="252"/>
      <c r="P189" s="252"/>
      <c r="Q189" s="252"/>
      <c r="R189" s="252"/>
      <c r="S189" s="252"/>
    </row>
    <row r="190" spans="1:19" x14ac:dyDescent="0.2">
      <c r="A190" s="252"/>
      <c r="B190" s="252"/>
      <c r="C190" s="252"/>
      <c r="D190" s="252"/>
      <c r="E190" s="252"/>
      <c r="F190" s="252"/>
      <c r="G190" s="252"/>
      <c r="H190" s="252"/>
      <c r="I190" s="252"/>
      <c r="J190" s="252"/>
      <c r="K190" s="252"/>
      <c r="L190" s="252"/>
      <c r="M190" s="252"/>
      <c r="N190" s="252"/>
      <c r="O190" s="252"/>
      <c r="P190" s="252"/>
      <c r="Q190" s="252"/>
      <c r="R190" s="252"/>
      <c r="S190" s="252"/>
    </row>
    <row r="191" spans="1:19" x14ac:dyDescent="0.2">
      <c r="A191" s="252"/>
      <c r="B191" s="252"/>
      <c r="C191" s="252"/>
      <c r="D191" s="252"/>
      <c r="E191" s="252"/>
      <c r="F191" s="252"/>
      <c r="G191" s="252"/>
      <c r="H191" s="252"/>
      <c r="I191" s="252"/>
      <c r="J191" s="252"/>
      <c r="K191" s="252"/>
      <c r="L191" s="252"/>
      <c r="M191" s="252"/>
      <c r="N191" s="252"/>
      <c r="O191" s="252"/>
      <c r="P191" s="252"/>
      <c r="Q191" s="252"/>
      <c r="R191" s="252"/>
      <c r="S191" s="252"/>
    </row>
    <row r="192" spans="1:19" x14ac:dyDescent="0.2">
      <c r="A192" s="252"/>
      <c r="B192" s="252"/>
      <c r="C192" s="252"/>
      <c r="D192" s="252"/>
      <c r="E192" s="252"/>
      <c r="F192" s="252"/>
      <c r="G192" s="252"/>
      <c r="H192" s="252"/>
      <c r="I192" s="252"/>
      <c r="J192" s="252"/>
      <c r="K192" s="252"/>
      <c r="L192" s="252"/>
      <c r="M192" s="252"/>
      <c r="N192" s="252"/>
      <c r="O192" s="252"/>
      <c r="P192" s="252"/>
      <c r="Q192" s="252"/>
      <c r="R192" s="252"/>
      <c r="S192" s="252"/>
    </row>
    <row r="193" spans="1:19" x14ac:dyDescent="0.2">
      <c r="A193" s="252"/>
      <c r="B193" s="252"/>
      <c r="C193" s="252"/>
      <c r="D193" s="252"/>
      <c r="E193" s="252"/>
      <c r="F193" s="252"/>
      <c r="G193" s="252"/>
      <c r="H193" s="252"/>
      <c r="I193" s="252"/>
      <c r="J193" s="252"/>
      <c r="K193" s="252"/>
      <c r="L193" s="252"/>
      <c r="M193" s="252"/>
      <c r="N193" s="252"/>
      <c r="O193" s="252"/>
      <c r="P193" s="252"/>
      <c r="Q193" s="252"/>
      <c r="R193" s="252"/>
      <c r="S193" s="252"/>
    </row>
    <row r="194" spans="1:19" x14ac:dyDescent="0.2">
      <c r="A194" s="252"/>
      <c r="B194" s="252"/>
      <c r="C194" s="252"/>
      <c r="D194" s="252"/>
      <c r="E194" s="252"/>
      <c r="F194" s="252"/>
      <c r="G194" s="252"/>
      <c r="H194" s="252"/>
      <c r="I194" s="252"/>
      <c r="J194" s="252"/>
      <c r="K194" s="252"/>
      <c r="L194" s="252"/>
      <c r="M194" s="252"/>
      <c r="N194" s="252"/>
      <c r="O194" s="252"/>
      <c r="P194" s="252"/>
      <c r="Q194" s="252"/>
      <c r="R194" s="252"/>
      <c r="S194" s="252"/>
    </row>
    <row r="195" spans="1:19" x14ac:dyDescent="0.2">
      <c r="A195" s="252"/>
      <c r="B195" s="252"/>
      <c r="C195" s="252"/>
      <c r="D195" s="252"/>
      <c r="E195" s="252"/>
      <c r="F195" s="252"/>
      <c r="G195" s="252"/>
      <c r="H195" s="252"/>
      <c r="I195" s="252"/>
      <c r="J195" s="252"/>
      <c r="K195" s="252"/>
      <c r="L195" s="252"/>
      <c r="M195" s="252"/>
      <c r="N195" s="252"/>
      <c r="O195" s="252"/>
      <c r="P195" s="252"/>
      <c r="Q195" s="252"/>
      <c r="R195" s="252"/>
      <c r="S195" s="252"/>
    </row>
    <row r="196" spans="1:19" x14ac:dyDescent="0.2">
      <c r="A196" s="252"/>
      <c r="B196" s="252"/>
      <c r="C196" s="252"/>
      <c r="D196" s="252"/>
      <c r="E196" s="252"/>
      <c r="F196" s="252"/>
      <c r="G196" s="252"/>
      <c r="H196" s="252"/>
      <c r="I196" s="252"/>
      <c r="J196" s="252"/>
      <c r="K196" s="252"/>
      <c r="L196" s="252"/>
      <c r="M196" s="252"/>
      <c r="N196" s="252"/>
      <c r="O196" s="252"/>
      <c r="P196" s="252"/>
      <c r="Q196" s="252"/>
      <c r="R196" s="252"/>
      <c r="S196" s="252"/>
    </row>
    <row r="197" spans="1:19" x14ac:dyDescent="0.2">
      <c r="A197" s="252"/>
      <c r="B197" s="252"/>
      <c r="C197" s="252"/>
      <c r="D197" s="252"/>
      <c r="E197" s="252"/>
      <c r="F197" s="252"/>
      <c r="G197" s="252"/>
      <c r="H197" s="252"/>
      <c r="I197" s="252"/>
      <c r="J197" s="252"/>
      <c r="K197" s="252"/>
      <c r="L197" s="252"/>
      <c r="M197" s="252"/>
      <c r="N197" s="252"/>
      <c r="O197" s="252"/>
      <c r="P197" s="252"/>
      <c r="Q197" s="252"/>
      <c r="R197" s="252"/>
      <c r="S197" s="252"/>
    </row>
    <row r="198" spans="1:19" x14ac:dyDescent="0.2">
      <c r="A198" s="252"/>
      <c r="B198" s="252"/>
      <c r="C198" s="252"/>
      <c r="D198" s="252"/>
      <c r="E198" s="252"/>
      <c r="F198" s="252"/>
      <c r="G198" s="252"/>
      <c r="H198" s="252"/>
      <c r="I198" s="252"/>
      <c r="J198" s="252"/>
      <c r="K198" s="252"/>
      <c r="L198" s="252"/>
      <c r="M198" s="252"/>
      <c r="N198" s="252"/>
      <c r="O198" s="252"/>
      <c r="P198" s="252"/>
      <c r="Q198" s="252"/>
      <c r="R198" s="252"/>
      <c r="S198" s="252"/>
    </row>
    <row r="199" spans="1:19" x14ac:dyDescent="0.2">
      <c r="A199" s="252"/>
      <c r="B199" s="252"/>
      <c r="C199" s="252"/>
      <c r="D199" s="252"/>
      <c r="E199" s="252"/>
      <c r="F199" s="252"/>
      <c r="G199" s="252"/>
      <c r="H199" s="252"/>
      <c r="I199" s="252"/>
      <c r="J199" s="252"/>
      <c r="K199" s="252"/>
      <c r="L199" s="252"/>
      <c r="M199" s="252"/>
      <c r="N199" s="252"/>
      <c r="O199" s="252"/>
      <c r="P199" s="252"/>
      <c r="Q199" s="252"/>
      <c r="R199" s="252"/>
      <c r="S199" s="252"/>
    </row>
    <row r="200" spans="1:19" x14ac:dyDescent="0.2">
      <c r="A200" s="252"/>
      <c r="B200" s="252"/>
      <c r="C200" s="252"/>
      <c r="D200" s="252"/>
      <c r="E200" s="252"/>
      <c r="F200" s="252"/>
      <c r="G200" s="252"/>
      <c r="H200" s="252"/>
      <c r="I200" s="252"/>
      <c r="J200" s="252"/>
      <c r="K200" s="252"/>
      <c r="L200" s="252"/>
      <c r="M200" s="252"/>
      <c r="N200" s="252"/>
      <c r="O200" s="252"/>
      <c r="P200" s="252"/>
      <c r="Q200" s="252"/>
      <c r="R200" s="252"/>
      <c r="S200" s="252"/>
    </row>
    <row r="201" spans="1:19" x14ac:dyDescent="0.2">
      <c r="A201" s="252"/>
      <c r="B201" s="252"/>
      <c r="C201" s="252"/>
      <c r="D201" s="252"/>
      <c r="E201" s="252"/>
      <c r="F201" s="252"/>
      <c r="G201" s="252"/>
      <c r="H201" s="252"/>
      <c r="I201" s="252"/>
      <c r="J201" s="252"/>
      <c r="K201" s="252"/>
      <c r="L201" s="252"/>
      <c r="M201" s="252"/>
      <c r="N201" s="252"/>
      <c r="O201" s="252"/>
      <c r="P201" s="252"/>
      <c r="Q201" s="252"/>
      <c r="R201" s="252"/>
      <c r="S201" s="252"/>
    </row>
    <row r="202" spans="1:19" x14ac:dyDescent="0.2">
      <c r="A202" s="252"/>
      <c r="B202" s="252"/>
      <c r="C202" s="252"/>
      <c r="D202" s="252"/>
      <c r="E202" s="252"/>
      <c r="F202" s="252"/>
      <c r="G202" s="252"/>
      <c r="H202" s="252"/>
      <c r="I202" s="252"/>
      <c r="J202" s="252"/>
      <c r="K202" s="252"/>
      <c r="L202" s="252"/>
      <c r="M202" s="252"/>
      <c r="N202" s="252"/>
      <c r="O202" s="252"/>
      <c r="P202" s="252"/>
      <c r="Q202" s="252"/>
      <c r="R202" s="252"/>
      <c r="S202" s="252"/>
    </row>
    <row r="203" spans="1:19" x14ac:dyDescent="0.2">
      <c r="A203" s="252"/>
      <c r="B203" s="252"/>
      <c r="C203" s="252"/>
      <c r="D203" s="252"/>
      <c r="E203" s="252"/>
      <c r="F203" s="252"/>
      <c r="G203" s="252"/>
      <c r="H203" s="252"/>
      <c r="I203" s="252"/>
      <c r="J203" s="252"/>
      <c r="K203" s="252"/>
      <c r="L203" s="252"/>
      <c r="M203" s="252"/>
      <c r="N203" s="252"/>
      <c r="O203" s="252"/>
      <c r="P203" s="252"/>
      <c r="Q203" s="252"/>
      <c r="R203" s="252"/>
      <c r="S203" s="252"/>
    </row>
    <row r="204" spans="1:19" x14ac:dyDescent="0.2">
      <c r="A204" s="252"/>
      <c r="B204" s="252"/>
      <c r="C204" s="252"/>
      <c r="D204" s="252"/>
      <c r="E204" s="252"/>
      <c r="F204" s="252"/>
      <c r="G204" s="252"/>
      <c r="H204" s="252"/>
      <c r="I204" s="252"/>
      <c r="J204" s="252"/>
      <c r="K204" s="252"/>
      <c r="L204" s="252"/>
      <c r="M204" s="252"/>
      <c r="N204" s="252"/>
      <c r="O204" s="252"/>
      <c r="P204" s="252"/>
      <c r="Q204" s="252"/>
      <c r="R204" s="252"/>
      <c r="S204" s="252"/>
    </row>
    <row r="205" spans="1:19" x14ac:dyDescent="0.2">
      <c r="A205" s="252"/>
      <c r="B205" s="252"/>
      <c r="C205" s="252"/>
      <c r="D205" s="252"/>
      <c r="E205" s="252"/>
      <c r="F205" s="252"/>
      <c r="G205" s="252"/>
      <c r="H205" s="252"/>
      <c r="I205" s="252"/>
      <c r="J205" s="252"/>
      <c r="K205" s="252"/>
      <c r="L205" s="252"/>
      <c r="M205" s="252"/>
      <c r="N205" s="252"/>
      <c r="O205" s="252"/>
      <c r="P205" s="252"/>
      <c r="Q205" s="252"/>
      <c r="R205" s="252"/>
      <c r="S205" s="252"/>
    </row>
    <row r="206" spans="1:19" x14ac:dyDescent="0.2">
      <c r="A206" s="252"/>
      <c r="B206" s="252"/>
      <c r="C206" s="252"/>
      <c r="D206" s="252"/>
      <c r="E206" s="252"/>
      <c r="F206" s="252"/>
      <c r="G206" s="252"/>
      <c r="H206" s="252"/>
      <c r="I206" s="252"/>
      <c r="J206" s="252"/>
      <c r="K206" s="252"/>
      <c r="L206" s="252"/>
      <c r="M206" s="252"/>
      <c r="N206" s="252"/>
      <c r="O206" s="252"/>
      <c r="P206" s="252"/>
      <c r="Q206" s="252"/>
      <c r="R206" s="252"/>
      <c r="S206" s="252"/>
    </row>
    <row r="207" spans="1:19" x14ac:dyDescent="0.2">
      <c r="A207" s="252"/>
      <c r="B207" s="252"/>
      <c r="C207" s="252"/>
      <c r="D207" s="252"/>
      <c r="E207" s="252"/>
      <c r="F207" s="252"/>
      <c r="G207" s="252"/>
      <c r="H207" s="252"/>
      <c r="I207" s="252"/>
      <c r="J207" s="252"/>
      <c r="K207" s="252"/>
      <c r="L207" s="252"/>
      <c r="M207" s="252"/>
      <c r="N207" s="252"/>
      <c r="O207" s="252"/>
      <c r="P207" s="252"/>
      <c r="Q207" s="252"/>
      <c r="R207" s="252"/>
      <c r="S207" s="252"/>
    </row>
    <row r="208" spans="1:19" x14ac:dyDescent="0.2">
      <c r="A208" s="252"/>
      <c r="B208" s="252"/>
      <c r="C208" s="252"/>
      <c r="D208" s="252"/>
      <c r="E208" s="252"/>
      <c r="F208" s="252"/>
      <c r="G208" s="252"/>
      <c r="H208" s="252"/>
      <c r="I208" s="252"/>
      <c r="J208" s="252"/>
      <c r="K208" s="252"/>
      <c r="L208" s="252"/>
      <c r="M208" s="252"/>
      <c r="N208" s="252"/>
      <c r="O208" s="252"/>
      <c r="P208" s="252"/>
      <c r="Q208" s="252"/>
      <c r="R208" s="252"/>
      <c r="S208" s="252"/>
    </row>
    <row r="209" spans="1:19" x14ac:dyDescent="0.2">
      <c r="A209" s="252"/>
      <c r="B209" s="252"/>
      <c r="C209" s="252"/>
      <c r="D209" s="252"/>
      <c r="E209" s="252"/>
      <c r="F209" s="252"/>
      <c r="G209" s="252"/>
      <c r="H209" s="252"/>
      <c r="I209" s="252"/>
      <c r="J209" s="252"/>
      <c r="K209" s="252"/>
      <c r="L209" s="252"/>
      <c r="M209" s="252"/>
      <c r="N209" s="252"/>
      <c r="O209" s="252"/>
      <c r="P209" s="252"/>
      <c r="Q209" s="252"/>
      <c r="R209" s="252"/>
      <c r="S209" s="252"/>
    </row>
    <row r="210" spans="1:19" x14ac:dyDescent="0.2">
      <c r="A210" s="252"/>
      <c r="B210" s="252"/>
      <c r="C210" s="252"/>
      <c r="D210" s="252"/>
      <c r="E210" s="252"/>
      <c r="F210" s="252"/>
      <c r="G210" s="252"/>
      <c r="H210" s="252"/>
      <c r="I210" s="252"/>
      <c r="J210" s="252"/>
      <c r="K210" s="252"/>
      <c r="L210" s="252"/>
      <c r="M210" s="252"/>
      <c r="N210" s="252"/>
      <c r="O210" s="252"/>
      <c r="P210" s="252"/>
      <c r="Q210" s="252"/>
      <c r="R210" s="252"/>
      <c r="S210" s="252"/>
    </row>
    <row r="211" spans="1:19" x14ac:dyDescent="0.2">
      <c r="A211" s="252"/>
      <c r="B211" s="252"/>
      <c r="C211" s="252"/>
      <c r="D211" s="252"/>
      <c r="E211" s="252"/>
      <c r="F211" s="252"/>
      <c r="G211" s="252"/>
      <c r="H211" s="252"/>
      <c r="I211" s="252"/>
      <c r="J211" s="252"/>
      <c r="K211" s="252"/>
      <c r="L211" s="252"/>
      <c r="M211" s="252"/>
      <c r="N211" s="252"/>
      <c r="O211" s="252"/>
      <c r="P211" s="252"/>
      <c r="Q211" s="252"/>
      <c r="R211" s="252"/>
      <c r="S211" s="252"/>
    </row>
    <row r="212" spans="1:19" x14ac:dyDescent="0.2">
      <c r="A212" s="252"/>
      <c r="B212" s="252"/>
      <c r="C212" s="252"/>
      <c r="D212" s="252"/>
      <c r="E212" s="252"/>
      <c r="F212" s="252"/>
      <c r="G212" s="252"/>
      <c r="H212" s="252"/>
      <c r="I212" s="252"/>
      <c r="J212" s="252"/>
      <c r="K212" s="252"/>
      <c r="L212" s="252"/>
      <c r="M212" s="252"/>
      <c r="N212" s="252"/>
      <c r="O212" s="252"/>
      <c r="P212" s="252"/>
      <c r="Q212" s="252"/>
      <c r="R212" s="252"/>
      <c r="S212" s="252"/>
    </row>
    <row r="213" spans="1:19" x14ac:dyDescent="0.2">
      <c r="A213" s="252"/>
      <c r="B213" s="252"/>
      <c r="C213" s="252"/>
      <c r="D213" s="252"/>
      <c r="E213" s="252"/>
      <c r="F213" s="252"/>
      <c r="G213" s="252"/>
      <c r="H213" s="252"/>
      <c r="I213" s="252"/>
      <c r="J213" s="252"/>
      <c r="K213" s="252"/>
      <c r="L213" s="252"/>
      <c r="M213" s="252"/>
      <c r="N213" s="252"/>
      <c r="O213" s="252"/>
      <c r="P213" s="252"/>
      <c r="Q213" s="252"/>
      <c r="R213" s="252"/>
      <c r="S213" s="252"/>
    </row>
    <row r="214" spans="1:19" x14ac:dyDescent="0.2">
      <c r="A214" s="252"/>
      <c r="B214" s="252"/>
      <c r="C214" s="252"/>
      <c r="D214" s="252"/>
      <c r="E214" s="252"/>
      <c r="F214" s="252"/>
      <c r="G214" s="252"/>
      <c r="H214" s="252"/>
      <c r="I214" s="252"/>
      <c r="J214" s="252"/>
      <c r="K214" s="252"/>
      <c r="L214" s="252"/>
      <c r="M214" s="252"/>
      <c r="N214" s="252"/>
      <c r="O214" s="252"/>
      <c r="P214" s="252"/>
      <c r="Q214" s="252"/>
      <c r="R214" s="252"/>
      <c r="S214" s="252"/>
    </row>
    <row r="215" spans="1:19" x14ac:dyDescent="0.2">
      <c r="A215" s="252"/>
      <c r="B215" s="252"/>
      <c r="C215" s="252"/>
      <c r="D215" s="252"/>
      <c r="E215" s="252"/>
      <c r="F215" s="252"/>
      <c r="G215" s="252"/>
      <c r="H215" s="252"/>
      <c r="I215" s="252"/>
      <c r="J215" s="252"/>
      <c r="K215" s="252"/>
      <c r="L215" s="252"/>
      <c r="M215" s="252"/>
      <c r="N215" s="252"/>
      <c r="O215" s="252"/>
      <c r="P215" s="252"/>
      <c r="Q215" s="252"/>
      <c r="R215" s="252"/>
      <c r="S215" s="252"/>
    </row>
    <row r="216" spans="1:19" x14ac:dyDescent="0.2">
      <c r="A216" s="252"/>
      <c r="B216" s="252"/>
      <c r="C216" s="252"/>
      <c r="D216" s="252"/>
      <c r="E216" s="252"/>
      <c r="F216" s="252"/>
      <c r="G216" s="252"/>
      <c r="H216" s="252"/>
      <c r="I216" s="252"/>
      <c r="J216" s="252"/>
      <c r="K216" s="252"/>
      <c r="L216" s="252"/>
      <c r="M216" s="252"/>
      <c r="N216" s="252"/>
      <c r="O216" s="252"/>
      <c r="P216" s="252"/>
      <c r="Q216" s="252"/>
      <c r="R216" s="252"/>
      <c r="S216" s="252"/>
    </row>
    <row r="217" spans="1:19" x14ac:dyDescent="0.2">
      <c r="A217" s="252"/>
      <c r="B217" s="252"/>
      <c r="C217" s="252"/>
      <c r="D217" s="252"/>
      <c r="E217" s="252"/>
      <c r="F217" s="252"/>
      <c r="G217" s="252"/>
      <c r="H217" s="252"/>
      <c r="I217" s="252"/>
      <c r="J217" s="252"/>
      <c r="K217" s="252"/>
      <c r="L217" s="252"/>
      <c r="M217" s="252"/>
      <c r="N217" s="252"/>
      <c r="O217" s="252"/>
      <c r="P217" s="252"/>
      <c r="Q217" s="252"/>
      <c r="R217" s="252"/>
      <c r="S217" s="252"/>
    </row>
    <row r="218" spans="1:19" x14ac:dyDescent="0.2">
      <c r="A218" s="252"/>
      <c r="B218" s="252"/>
      <c r="C218" s="252"/>
      <c r="D218" s="252"/>
      <c r="E218" s="252"/>
      <c r="F218" s="252"/>
      <c r="G218" s="252"/>
      <c r="H218" s="252"/>
      <c r="I218" s="252"/>
      <c r="J218" s="252"/>
      <c r="K218" s="252"/>
      <c r="L218" s="252"/>
      <c r="M218" s="252"/>
      <c r="N218" s="252"/>
      <c r="O218" s="252"/>
      <c r="P218" s="252"/>
      <c r="Q218" s="252"/>
      <c r="R218" s="252"/>
      <c r="S218" s="252"/>
    </row>
    <row r="219" spans="1:19" x14ac:dyDescent="0.2">
      <c r="A219" s="252"/>
      <c r="B219" s="252"/>
      <c r="C219" s="252"/>
      <c r="D219" s="252"/>
      <c r="E219" s="252"/>
      <c r="F219" s="252"/>
      <c r="G219" s="252"/>
      <c r="H219" s="252"/>
      <c r="I219" s="252"/>
      <c r="J219" s="252"/>
      <c r="K219" s="252"/>
      <c r="L219" s="252"/>
      <c r="M219" s="252"/>
      <c r="N219" s="252"/>
      <c r="O219" s="252"/>
      <c r="P219" s="252"/>
      <c r="Q219" s="252"/>
      <c r="R219" s="252"/>
      <c r="S219" s="252"/>
    </row>
    <row r="220" spans="1:19" x14ac:dyDescent="0.2">
      <c r="A220" s="252"/>
      <c r="B220" s="252"/>
      <c r="C220" s="252"/>
      <c r="D220" s="252"/>
      <c r="E220" s="252"/>
      <c r="F220" s="252"/>
      <c r="G220" s="252"/>
      <c r="H220" s="252"/>
      <c r="I220" s="252"/>
      <c r="J220" s="252"/>
      <c r="K220" s="252"/>
      <c r="L220" s="252"/>
      <c r="M220" s="252"/>
      <c r="N220" s="252"/>
      <c r="O220" s="252"/>
      <c r="P220" s="252"/>
      <c r="Q220" s="252"/>
      <c r="R220" s="252"/>
      <c r="S220" s="252"/>
    </row>
    <row r="221" spans="1:19" x14ac:dyDescent="0.2">
      <c r="A221" s="252"/>
      <c r="B221" s="252"/>
      <c r="C221" s="252"/>
      <c r="D221" s="252"/>
      <c r="E221" s="252"/>
      <c r="F221" s="252"/>
      <c r="G221" s="252"/>
      <c r="H221" s="252"/>
      <c r="I221" s="252"/>
      <c r="J221" s="252"/>
      <c r="K221" s="252"/>
      <c r="L221" s="252"/>
      <c r="M221" s="252"/>
      <c r="N221" s="252"/>
      <c r="O221" s="252"/>
      <c r="P221" s="252"/>
      <c r="Q221" s="252"/>
      <c r="R221" s="252"/>
      <c r="S221" s="252"/>
    </row>
    <row r="222" spans="1:19" x14ac:dyDescent="0.2">
      <c r="A222" s="252"/>
      <c r="B222" s="252"/>
      <c r="C222" s="252"/>
      <c r="D222" s="252"/>
      <c r="E222" s="252"/>
      <c r="F222" s="252"/>
      <c r="G222" s="252"/>
      <c r="H222" s="252"/>
      <c r="I222" s="252"/>
      <c r="J222" s="252"/>
      <c r="K222" s="252"/>
      <c r="L222" s="252"/>
      <c r="M222" s="252"/>
      <c r="N222" s="252"/>
      <c r="O222" s="252"/>
      <c r="P222" s="252"/>
      <c r="Q222" s="252"/>
      <c r="R222" s="252"/>
      <c r="S222" s="252"/>
    </row>
    <row r="223" spans="1:19" x14ac:dyDescent="0.2">
      <c r="A223" s="252"/>
      <c r="B223" s="252"/>
      <c r="C223" s="252"/>
      <c r="D223" s="252"/>
      <c r="E223" s="252"/>
      <c r="F223" s="252"/>
      <c r="G223" s="252"/>
      <c r="H223" s="252"/>
      <c r="I223" s="252"/>
      <c r="J223" s="252"/>
      <c r="K223" s="252"/>
      <c r="L223" s="252"/>
      <c r="M223" s="252"/>
      <c r="N223" s="252"/>
      <c r="O223" s="252"/>
      <c r="P223" s="252"/>
      <c r="Q223" s="252"/>
      <c r="R223" s="252"/>
      <c r="S223" s="252"/>
    </row>
    <row r="224" spans="1:19" x14ac:dyDescent="0.2">
      <c r="A224" s="252"/>
      <c r="B224" s="252"/>
      <c r="C224" s="252"/>
      <c r="D224" s="252"/>
      <c r="E224" s="252"/>
      <c r="F224" s="252"/>
      <c r="G224" s="252"/>
      <c r="H224" s="252"/>
      <c r="I224" s="252"/>
      <c r="J224" s="252"/>
      <c r="K224" s="252"/>
      <c r="L224" s="252"/>
      <c r="M224" s="252"/>
      <c r="N224" s="252"/>
      <c r="O224" s="252"/>
      <c r="P224" s="252"/>
      <c r="Q224" s="252"/>
      <c r="R224" s="252"/>
      <c r="S224" s="252"/>
    </row>
    <row r="225" spans="1:19" x14ac:dyDescent="0.2">
      <c r="A225" s="252"/>
      <c r="B225" s="252"/>
      <c r="C225" s="252"/>
      <c r="D225" s="252"/>
      <c r="E225" s="252"/>
      <c r="F225" s="252"/>
      <c r="G225" s="252"/>
      <c r="H225" s="252"/>
      <c r="I225" s="252"/>
      <c r="J225" s="252"/>
      <c r="K225" s="252"/>
      <c r="L225" s="252"/>
      <c r="M225" s="252"/>
      <c r="N225" s="252"/>
      <c r="O225" s="252"/>
      <c r="P225" s="252"/>
      <c r="Q225" s="252"/>
      <c r="R225" s="252"/>
      <c r="S225" s="252"/>
    </row>
    <row r="226" spans="1:19" x14ac:dyDescent="0.2">
      <c r="A226" s="252"/>
      <c r="B226" s="252"/>
      <c r="C226" s="252"/>
      <c r="D226" s="252"/>
      <c r="E226" s="252"/>
      <c r="F226" s="252"/>
      <c r="G226" s="252"/>
      <c r="H226" s="252"/>
      <c r="I226" s="252"/>
      <c r="J226" s="252"/>
      <c r="K226" s="252"/>
      <c r="L226" s="252"/>
      <c r="M226" s="252"/>
      <c r="N226" s="252"/>
      <c r="O226" s="252"/>
      <c r="P226" s="252"/>
      <c r="Q226" s="252"/>
      <c r="R226" s="252"/>
      <c r="S226" s="252"/>
    </row>
    <row r="227" spans="1:19" x14ac:dyDescent="0.2">
      <c r="A227" s="252"/>
      <c r="B227" s="252"/>
      <c r="C227" s="252"/>
      <c r="D227" s="252"/>
      <c r="E227" s="252"/>
      <c r="F227" s="252"/>
      <c r="G227" s="252"/>
      <c r="H227" s="252"/>
      <c r="I227" s="252"/>
      <c r="J227" s="252"/>
      <c r="K227" s="252"/>
      <c r="L227" s="252"/>
      <c r="M227" s="252"/>
      <c r="N227" s="252"/>
      <c r="O227" s="252"/>
      <c r="P227" s="252"/>
      <c r="Q227" s="252"/>
      <c r="R227" s="252"/>
      <c r="S227" s="252"/>
    </row>
    <row r="228" spans="1:19" x14ac:dyDescent="0.2">
      <c r="A228" s="252"/>
      <c r="B228" s="252"/>
      <c r="C228" s="252"/>
      <c r="D228" s="252"/>
      <c r="E228" s="252"/>
      <c r="F228" s="252"/>
      <c r="G228" s="252"/>
      <c r="H228" s="252"/>
      <c r="I228" s="252"/>
      <c r="J228" s="252"/>
      <c r="K228" s="252"/>
      <c r="L228" s="252"/>
      <c r="M228" s="252"/>
      <c r="N228" s="252"/>
      <c r="O228" s="252"/>
      <c r="P228" s="252"/>
      <c r="Q228" s="252"/>
      <c r="R228" s="252"/>
      <c r="S228" s="252"/>
    </row>
    <row r="229" spans="1:19" x14ac:dyDescent="0.2">
      <c r="A229" s="252"/>
      <c r="B229" s="252"/>
      <c r="C229" s="252"/>
      <c r="D229" s="252"/>
      <c r="E229" s="252"/>
      <c r="F229" s="252"/>
      <c r="G229" s="252"/>
      <c r="H229" s="252"/>
      <c r="I229" s="252"/>
      <c r="J229" s="252"/>
      <c r="K229" s="252"/>
      <c r="L229" s="252"/>
      <c r="M229" s="252"/>
      <c r="N229" s="252"/>
      <c r="O229" s="252"/>
      <c r="P229" s="252"/>
      <c r="Q229" s="252"/>
      <c r="R229" s="252"/>
      <c r="S229" s="252"/>
    </row>
    <row r="230" spans="1:19" x14ac:dyDescent="0.2">
      <c r="A230" s="252"/>
      <c r="B230" s="252"/>
      <c r="C230" s="252"/>
      <c r="D230" s="252"/>
      <c r="E230" s="252"/>
      <c r="F230" s="252"/>
      <c r="G230" s="252"/>
      <c r="H230" s="252"/>
      <c r="I230" s="252"/>
      <c r="J230" s="252"/>
      <c r="K230" s="252"/>
      <c r="L230" s="252"/>
      <c r="M230" s="252"/>
      <c r="N230" s="252"/>
      <c r="O230" s="252"/>
      <c r="P230" s="252"/>
      <c r="Q230" s="252"/>
      <c r="R230" s="252"/>
      <c r="S230" s="252"/>
    </row>
    <row r="231" spans="1:19" x14ac:dyDescent="0.2">
      <c r="A231" s="252"/>
      <c r="B231" s="252"/>
      <c r="C231" s="252"/>
      <c r="D231" s="252"/>
      <c r="E231" s="252"/>
      <c r="F231" s="252"/>
      <c r="G231" s="252"/>
      <c r="H231" s="252"/>
      <c r="I231" s="252"/>
      <c r="J231" s="252"/>
      <c r="K231" s="252"/>
      <c r="L231" s="252"/>
      <c r="M231" s="252"/>
      <c r="N231" s="252"/>
      <c r="O231" s="252"/>
      <c r="P231" s="252"/>
      <c r="Q231" s="252"/>
      <c r="R231" s="252"/>
      <c r="S231" s="252"/>
    </row>
    <row r="232" spans="1:19" x14ac:dyDescent="0.2">
      <c r="A232" s="252"/>
      <c r="B232" s="252"/>
      <c r="C232" s="252"/>
      <c r="D232" s="252"/>
      <c r="E232" s="252"/>
      <c r="F232" s="252"/>
      <c r="G232" s="252"/>
      <c r="H232" s="252"/>
      <c r="I232" s="252"/>
      <c r="J232" s="252"/>
      <c r="K232" s="252"/>
      <c r="L232" s="252"/>
      <c r="M232" s="252"/>
      <c r="N232" s="252"/>
      <c r="O232" s="252"/>
      <c r="P232" s="252"/>
      <c r="Q232" s="252"/>
      <c r="R232" s="252"/>
      <c r="S232" s="252"/>
    </row>
    <row r="233" spans="1:19" x14ac:dyDescent="0.2">
      <c r="A233" s="252"/>
      <c r="B233" s="252"/>
      <c r="C233" s="252"/>
      <c r="D233" s="252"/>
      <c r="E233" s="252"/>
      <c r="F233" s="252"/>
      <c r="G233" s="252"/>
      <c r="H233" s="252"/>
      <c r="I233" s="252"/>
      <c r="J233" s="252"/>
      <c r="K233" s="252"/>
      <c r="L233" s="252"/>
      <c r="M233" s="252"/>
      <c r="N233" s="252"/>
      <c r="O233" s="252"/>
      <c r="P233" s="252"/>
      <c r="Q233" s="252"/>
      <c r="R233" s="252"/>
      <c r="S233" s="252"/>
    </row>
    <row r="234" spans="1:19" x14ac:dyDescent="0.2">
      <c r="A234" s="252"/>
      <c r="B234" s="252"/>
      <c r="C234" s="252"/>
      <c r="D234" s="252"/>
      <c r="E234" s="252"/>
      <c r="F234" s="252"/>
      <c r="G234" s="252"/>
      <c r="H234" s="252"/>
      <c r="I234" s="252"/>
      <c r="J234" s="252"/>
      <c r="K234" s="252"/>
      <c r="L234" s="252"/>
      <c r="M234" s="252"/>
      <c r="N234" s="252"/>
      <c r="O234" s="252"/>
      <c r="P234" s="252"/>
      <c r="Q234" s="252"/>
      <c r="R234" s="252"/>
      <c r="S234" s="252"/>
    </row>
    <row r="235" spans="1:19" x14ac:dyDescent="0.2">
      <c r="A235" s="252"/>
      <c r="B235" s="252"/>
      <c r="C235" s="252"/>
      <c r="D235" s="252"/>
      <c r="E235" s="252"/>
      <c r="F235" s="252"/>
      <c r="G235" s="252"/>
      <c r="H235" s="252"/>
      <c r="I235" s="252"/>
      <c r="J235" s="252"/>
      <c r="K235" s="252"/>
      <c r="L235" s="252"/>
      <c r="M235" s="252"/>
      <c r="N235" s="252"/>
      <c r="O235" s="252"/>
      <c r="P235" s="252"/>
      <c r="Q235" s="252"/>
      <c r="R235" s="252"/>
      <c r="S235" s="252"/>
    </row>
    <row r="236" spans="1:19" x14ac:dyDescent="0.2">
      <c r="A236" s="252"/>
      <c r="B236" s="252"/>
      <c r="C236" s="252"/>
      <c r="D236" s="252"/>
      <c r="E236" s="252"/>
      <c r="F236" s="252"/>
      <c r="G236" s="252"/>
      <c r="H236" s="252"/>
      <c r="I236" s="252"/>
      <c r="J236" s="252"/>
      <c r="K236" s="252"/>
      <c r="L236" s="252"/>
      <c r="M236" s="252"/>
      <c r="N236" s="252"/>
      <c r="O236" s="252"/>
      <c r="P236" s="252"/>
      <c r="Q236" s="252"/>
      <c r="R236" s="252"/>
      <c r="S236" s="252"/>
    </row>
    <row r="237" spans="1:19" x14ac:dyDescent="0.2">
      <c r="A237" s="252"/>
      <c r="B237" s="252"/>
      <c r="C237" s="252"/>
      <c r="D237" s="252"/>
      <c r="E237" s="252"/>
      <c r="F237" s="252"/>
      <c r="G237" s="252"/>
      <c r="H237" s="252"/>
      <c r="I237" s="252"/>
      <c r="J237" s="252"/>
      <c r="K237" s="252"/>
      <c r="L237" s="252"/>
      <c r="M237" s="252"/>
      <c r="N237" s="252"/>
      <c r="O237" s="252"/>
      <c r="P237" s="252"/>
      <c r="Q237" s="252"/>
      <c r="R237" s="252"/>
      <c r="S237" s="252"/>
    </row>
    <row r="238" spans="1:19" x14ac:dyDescent="0.2">
      <c r="A238" s="252"/>
      <c r="B238" s="252"/>
      <c r="C238" s="252"/>
      <c r="D238" s="252"/>
      <c r="E238" s="252"/>
      <c r="F238" s="252"/>
      <c r="G238" s="252"/>
      <c r="H238" s="252"/>
      <c r="I238" s="252"/>
      <c r="J238" s="252"/>
      <c r="K238" s="252"/>
      <c r="L238" s="252"/>
      <c r="M238" s="252"/>
      <c r="N238" s="252"/>
      <c r="O238" s="252"/>
      <c r="P238" s="252"/>
      <c r="Q238" s="252"/>
      <c r="R238" s="252"/>
      <c r="S238" s="252"/>
    </row>
    <row r="239" spans="1:19" x14ac:dyDescent="0.2">
      <c r="A239" s="252"/>
      <c r="B239" s="252"/>
      <c r="C239" s="252"/>
      <c r="D239" s="252"/>
      <c r="E239" s="252"/>
      <c r="F239" s="252"/>
      <c r="G239" s="252"/>
      <c r="H239" s="252"/>
      <c r="I239" s="252"/>
      <c r="J239" s="252"/>
      <c r="K239" s="252"/>
      <c r="L239" s="252"/>
      <c r="M239" s="252"/>
      <c r="N239" s="252"/>
      <c r="O239" s="252"/>
      <c r="P239" s="252"/>
      <c r="Q239" s="252"/>
      <c r="R239" s="252"/>
      <c r="S239" s="252"/>
    </row>
    <row r="240" spans="1:19" x14ac:dyDescent="0.2">
      <c r="A240" s="252"/>
      <c r="B240" s="252"/>
      <c r="C240" s="252"/>
      <c r="D240" s="252"/>
      <c r="E240" s="252"/>
      <c r="F240" s="252"/>
      <c r="G240" s="252"/>
      <c r="H240" s="252"/>
      <c r="I240" s="252"/>
      <c r="J240" s="252"/>
      <c r="K240" s="252"/>
      <c r="L240" s="252"/>
      <c r="M240" s="252"/>
      <c r="N240" s="252"/>
      <c r="O240" s="252"/>
      <c r="P240" s="252"/>
      <c r="Q240" s="252"/>
      <c r="R240" s="252"/>
      <c r="S240" s="252"/>
    </row>
    <row r="241" spans="1:19" x14ac:dyDescent="0.2">
      <c r="A241" s="252"/>
      <c r="B241" s="252"/>
      <c r="C241" s="252"/>
      <c r="D241" s="252"/>
      <c r="E241" s="252"/>
      <c r="F241" s="252"/>
      <c r="G241" s="252"/>
      <c r="H241" s="252"/>
      <c r="I241" s="252"/>
      <c r="J241" s="252"/>
      <c r="K241" s="252"/>
      <c r="L241" s="252"/>
      <c r="M241" s="252"/>
      <c r="N241" s="252"/>
      <c r="O241" s="252"/>
      <c r="P241" s="252"/>
      <c r="Q241" s="252"/>
      <c r="R241" s="252"/>
      <c r="S241" s="252"/>
    </row>
    <row r="242" spans="1:19" x14ac:dyDescent="0.2">
      <c r="A242" s="252"/>
      <c r="B242" s="252"/>
      <c r="C242" s="252"/>
      <c r="D242" s="252"/>
      <c r="E242" s="252"/>
      <c r="F242" s="252"/>
      <c r="G242" s="252"/>
      <c r="H242" s="252"/>
      <c r="I242" s="252"/>
      <c r="J242" s="252"/>
      <c r="K242" s="252"/>
      <c r="L242" s="252"/>
      <c r="M242" s="252"/>
      <c r="N242" s="252"/>
      <c r="O242" s="252"/>
      <c r="P242" s="252"/>
      <c r="Q242" s="252"/>
      <c r="R242" s="252"/>
      <c r="S242" s="252"/>
    </row>
    <row r="243" spans="1:19" x14ac:dyDescent="0.2">
      <c r="A243" s="252"/>
      <c r="B243" s="252"/>
      <c r="C243" s="252"/>
      <c r="D243" s="252"/>
      <c r="E243" s="252"/>
      <c r="F243" s="252"/>
      <c r="G243" s="252"/>
      <c r="H243" s="252"/>
      <c r="I243" s="252"/>
      <c r="J243" s="252"/>
      <c r="K243" s="252"/>
      <c r="L243" s="252"/>
      <c r="M243" s="252"/>
      <c r="N243" s="252"/>
      <c r="O243" s="252"/>
      <c r="P243" s="252"/>
      <c r="Q243" s="252"/>
      <c r="R243" s="252"/>
      <c r="S243" s="252"/>
    </row>
    <row r="244" spans="1:19" x14ac:dyDescent="0.2">
      <c r="A244" s="252"/>
      <c r="B244" s="252"/>
      <c r="C244" s="252"/>
      <c r="D244" s="252"/>
      <c r="E244" s="252"/>
      <c r="F244" s="252"/>
      <c r="G244" s="252"/>
      <c r="H244" s="252"/>
      <c r="I244" s="252"/>
      <c r="J244" s="252"/>
      <c r="K244" s="252"/>
      <c r="L244" s="252"/>
      <c r="M244" s="252"/>
      <c r="N244" s="252"/>
      <c r="O244" s="252"/>
      <c r="P244" s="252"/>
      <c r="Q244" s="252"/>
      <c r="R244" s="252"/>
      <c r="S244" s="252"/>
    </row>
    <row r="245" spans="1:19" x14ac:dyDescent="0.2">
      <c r="A245" s="252"/>
      <c r="B245" s="252"/>
      <c r="C245" s="252"/>
      <c r="D245" s="252"/>
      <c r="E245" s="252"/>
      <c r="F245" s="252"/>
      <c r="G245" s="252"/>
      <c r="H245" s="252"/>
      <c r="I245" s="252"/>
      <c r="J245" s="252"/>
      <c r="K245" s="252"/>
      <c r="L245" s="252"/>
      <c r="M245" s="252"/>
      <c r="N245" s="252"/>
      <c r="O245" s="252"/>
      <c r="P245" s="252"/>
      <c r="Q245" s="252"/>
      <c r="R245" s="252"/>
      <c r="S245" s="252"/>
    </row>
    <row r="246" spans="1:19" x14ac:dyDescent="0.2">
      <c r="A246" s="252"/>
      <c r="B246" s="252"/>
      <c r="C246" s="252"/>
      <c r="D246" s="252"/>
      <c r="E246" s="252"/>
      <c r="F246" s="252"/>
      <c r="G246" s="252"/>
      <c r="H246" s="252"/>
      <c r="I246" s="252"/>
      <c r="J246" s="252"/>
      <c r="K246" s="252"/>
      <c r="L246" s="252"/>
      <c r="M246" s="252"/>
      <c r="N246" s="252"/>
      <c r="O246" s="252"/>
      <c r="P246" s="252"/>
      <c r="Q246" s="252"/>
      <c r="R246" s="252"/>
      <c r="S246" s="252"/>
    </row>
    <row r="247" spans="1:19" x14ac:dyDescent="0.2">
      <c r="A247" s="252"/>
      <c r="B247" s="252"/>
      <c r="C247" s="252"/>
      <c r="D247" s="252"/>
      <c r="E247" s="252"/>
      <c r="F247" s="252"/>
      <c r="G247" s="252"/>
      <c r="H247" s="252"/>
      <c r="I247" s="252"/>
      <c r="J247" s="252"/>
      <c r="K247" s="252"/>
      <c r="L247" s="252"/>
      <c r="M247" s="252"/>
      <c r="N247" s="252"/>
      <c r="O247" s="252"/>
      <c r="P247" s="252"/>
      <c r="Q247" s="252"/>
      <c r="R247" s="252"/>
      <c r="S247" s="252"/>
    </row>
    <row r="248" spans="1:19" x14ac:dyDescent="0.2">
      <c r="A248" s="252"/>
      <c r="B248" s="252"/>
      <c r="C248" s="252"/>
      <c r="D248" s="252"/>
      <c r="E248" s="252"/>
      <c r="F248" s="252"/>
      <c r="G248" s="252"/>
      <c r="H248" s="252"/>
      <c r="I248" s="252"/>
      <c r="J248" s="252"/>
      <c r="K248" s="252"/>
      <c r="L248" s="252"/>
      <c r="M248" s="252"/>
      <c r="N248" s="252"/>
      <c r="O248" s="252"/>
      <c r="P248" s="252"/>
      <c r="Q248" s="252"/>
      <c r="R248" s="252"/>
      <c r="S248" s="252"/>
    </row>
    <row r="249" spans="1:19" x14ac:dyDescent="0.2">
      <c r="A249" s="252"/>
      <c r="B249" s="252"/>
      <c r="C249" s="252"/>
      <c r="D249" s="252"/>
      <c r="E249" s="252"/>
      <c r="F249" s="252"/>
      <c r="G249" s="252"/>
      <c r="H249" s="252"/>
      <c r="I249" s="252"/>
      <c r="J249" s="252"/>
      <c r="K249" s="252"/>
      <c r="L249" s="252"/>
      <c r="M249" s="252"/>
      <c r="N249" s="252"/>
      <c r="O249" s="252"/>
      <c r="P249" s="252"/>
      <c r="Q249" s="252"/>
      <c r="R249" s="252"/>
      <c r="S249" s="252"/>
    </row>
    <row r="250" spans="1:19" x14ac:dyDescent="0.2">
      <c r="A250" s="252"/>
      <c r="B250" s="252"/>
      <c r="C250" s="252"/>
      <c r="D250" s="252"/>
      <c r="E250" s="252"/>
      <c r="F250" s="252"/>
      <c r="G250" s="252"/>
      <c r="H250" s="252"/>
      <c r="I250" s="252"/>
      <c r="J250" s="252"/>
      <c r="K250" s="252"/>
      <c r="L250" s="252"/>
      <c r="M250" s="252"/>
      <c r="N250" s="252"/>
      <c r="O250" s="252"/>
      <c r="P250" s="252"/>
      <c r="Q250" s="252"/>
      <c r="R250" s="252"/>
      <c r="S250" s="252"/>
    </row>
    <row r="251" spans="1:19" x14ac:dyDescent="0.2">
      <c r="A251" s="252"/>
      <c r="B251" s="252"/>
      <c r="C251" s="252"/>
      <c r="D251" s="252"/>
      <c r="E251" s="252"/>
      <c r="F251" s="252"/>
      <c r="G251" s="252"/>
      <c r="H251" s="252"/>
      <c r="I251" s="252"/>
      <c r="J251" s="252"/>
      <c r="K251" s="252"/>
      <c r="L251" s="252"/>
      <c r="M251" s="252"/>
      <c r="N251" s="252"/>
      <c r="O251" s="252"/>
      <c r="P251" s="252"/>
      <c r="Q251" s="252"/>
      <c r="R251" s="252"/>
      <c r="S251" s="252"/>
    </row>
    <row r="252" spans="1:19" x14ac:dyDescent="0.2">
      <c r="A252" s="252"/>
      <c r="B252" s="252"/>
      <c r="C252" s="252"/>
      <c r="D252" s="252"/>
      <c r="E252" s="252"/>
      <c r="F252" s="252"/>
      <c r="G252" s="252"/>
      <c r="H252" s="252"/>
      <c r="I252" s="252"/>
      <c r="J252" s="252"/>
      <c r="K252" s="252"/>
      <c r="L252" s="252"/>
      <c r="M252" s="252"/>
      <c r="N252" s="252"/>
      <c r="O252" s="252"/>
      <c r="P252" s="252"/>
      <c r="Q252" s="252"/>
      <c r="R252" s="252"/>
      <c r="S252" s="252"/>
    </row>
    <row r="253" spans="1:19" x14ac:dyDescent="0.2">
      <c r="A253" s="252"/>
      <c r="B253" s="252"/>
      <c r="C253" s="252"/>
      <c r="D253" s="252"/>
      <c r="E253" s="252"/>
      <c r="F253" s="252"/>
      <c r="G253" s="252"/>
      <c r="H253" s="252"/>
      <c r="I253" s="252"/>
      <c r="J253" s="252"/>
      <c r="K253" s="252"/>
      <c r="L253" s="252"/>
      <c r="M253" s="252"/>
      <c r="N253" s="252"/>
      <c r="O253" s="252"/>
      <c r="P253" s="252"/>
      <c r="Q253" s="252"/>
      <c r="R253" s="252"/>
      <c r="S253" s="252"/>
    </row>
    <row r="254" spans="1:19" x14ac:dyDescent="0.2">
      <c r="A254" s="252"/>
      <c r="B254" s="252"/>
      <c r="C254" s="252"/>
      <c r="D254" s="252"/>
      <c r="E254" s="252"/>
      <c r="F254" s="252"/>
      <c r="G254" s="252"/>
      <c r="H254" s="252"/>
      <c r="I254" s="252"/>
      <c r="J254" s="252"/>
      <c r="K254" s="252"/>
      <c r="L254" s="252"/>
      <c r="M254" s="252"/>
      <c r="N254" s="252"/>
      <c r="O254" s="252"/>
      <c r="P254" s="252"/>
      <c r="Q254" s="252"/>
      <c r="R254" s="252"/>
      <c r="S254" s="252"/>
    </row>
    <row r="255" spans="1:19" x14ac:dyDescent="0.2">
      <c r="A255" s="252"/>
      <c r="B255" s="252"/>
      <c r="C255" s="252"/>
      <c r="D255" s="252"/>
      <c r="E255" s="252"/>
      <c r="F255" s="252"/>
      <c r="G255" s="252"/>
      <c r="H255" s="252"/>
      <c r="I255" s="252"/>
      <c r="J255" s="252"/>
      <c r="K255" s="252"/>
      <c r="L255" s="252"/>
      <c r="M255" s="252"/>
      <c r="N255" s="252"/>
      <c r="O255" s="252"/>
      <c r="P255" s="252"/>
      <c r="Q255" s="252"/>
      <c r="R255" s="252"/>
      <c r="S255" s="252"/>
    </row>
    <row r="256" spans="1:19" x14ac:dyDescent="0.2">
      <c r="A256" s="252"/>
      <c r="B256" s="252"/>
      <c r="C256" s="252"/>
      <c r="D256" s="252"/>
      <c r="E256" s="252"/>
      <c r="F256" s="252"/>
      <c r="G256" s="252"/>
      <c r="H256" s="252"/>
      <c r="I256" s="252"/>
      <c r="J256" s="252"/>
      <c r="K256" s="252"/>
      <c r="L256" s="252"/>
      <c r="M256" s="252"/>
      <c r="N256" s="252"/>
      <c r="O256" s="252"/>
      <c r="P256" s="252"/>
      <c r="Q256" s="252"/>
      <c r="R256" s="252"/>
      <c r="S256" s="252"/>
    </row>
    <row r="257" spans="1:19" x14ac:dyDescent="0.2">
      <c r="A257" s="252"/>
      <c r="B257" s="252"/>
      <c r="C257" s="252"/>
      <c r="D257" s="252"/>
      <c r="E257" s="252"/>
      <c r="F257" s="252"/>
      <c r="G257" s="252"/>
      <c r="H257" s="252"/>
      <c r="I257" s="252"/>
      <c r="J257" s="252"/>
      <c r="K257" s="252"/>
      <c r="L257" s="252"/>
      <c r="M257" s="252"/>
      <c r="N257" s="252"/>
      <c r="O257" s="252"/>
      <c r="P257" s="252"/>
      <c r="Q257" s="252"/>
      <c r="R257" s="252"/>
      <c r="S257" s="252"/>
    </row>
    <row r="258" spans="1:19" x14ac:dyDescent="0.2">
      <c r="A258" s="252"/>
      <c r="B258" s="252"/>
      <c r="C258" s="252"/>
      <c r="D258" s="252"/>
      <c r="E258" s="252"/>
      <c r="F258" s="252"/>
      <c r="G258" s="252"/>
      <c r="H258" s="252"/>
      <c r="I258" s="252"/>
      <c r="J258" s="252"/>
      <c r="K258" s="252"/>
      <c r="L258" s="252"/>
      <c r="M258" s="252"/>
      <c r="N258" s="252"/>
      <c r="O258" s="252"/>
      <c r="P258" s="252"/>
      <c r="Q258" s="252"/>
      <c r="R258" s="252"/>
      <c r="S258" s="252"/>
    </row>
    <row r="259" spans="1:19" x14ac:dyDescent="0.2">
      <c r="A259" s="252"/>
      <c r="B259" s="252"/>
      <c r="C259" s="252"/>
      <c r="D259" s="252"/>
      <c r="E259" s="252"/>
      <c r="F259" s="252"/>
      <c r="G259" s="252"/>
      <c r="H259" s="252"/>
      <c r="I259" s="252"/>
      <c r="J259" s="252"/>
      <c r="K259" s="252"/>
      <c r="L259" s="252"/>
      <c r="M259" s="252"/>
      <c r="N259" s="252"/>
      <c r="O259" s="252"/>
      <c r="P259" s="252"/>
      <c r="Q259" s="252"/>
      <c r="R259" s="252"/>
      <c r="S259" s="252"/>
    </row>
    <row r="260" spans="1:19" x14ac:dyDescent="0.2">
      <c r="A260" s="252"/>
      <c r="B260" s="252"/>
      <c r="C260" s="252"/>
      <c r="D260" s="252"/>
      <c r="E260" s="252"/>
      <c r="F260" s="252"/>
      <c r="G260" s="252"/>
      <c r="H260" s="252"/>
      <c r="I260" s="252"/>
      <c r="J260" s="252"/>
      <c r="K260" s="252"/>
      <c r="L260" s="252"/>
      <c r="M260" s="252"/>
      <c r="N260" s="252"/>
      <c r="O260" s="252"/>
      <c r="P260" s="252"/>
      <c r="Q260" s="252"/>
      <c r="R260" s="252"/>
      <c r="S260" s="252"/>
    </row>
    <row r="261" spans="1:19" x14ac:dyDescent="0.2">
      <c r="A261" s="252"/>
      <c r="B261" s="252"/>
      <c r="C261" s="252"/>
      <c r="D261" s="252"/>
      <c r="E261" s="252"/>
      <c r="F261" s="252"/>
      <c r="G261" s="252"/>
      <c r="H261" s="252"/>
      <c r="I261" s="252"/>
      <c r="J261" s="252"/>
      <c r="K261" s="252"/>
      <c r="L261" s="252"/>
      <c r="M261" s="252"/>
      <c r="N261" s="252"/>
      <c r="O261" s="252"/>
      <c r="P261" s="252"/>
      <c r="Q261" s="252"/>
      <c r="R261" s="252"/>
      <c r="S261" s="252"/>
    </row>
    <row r="262" spans="1:19" x14ac:dyDescent="0.2">
      <c r="A262" s="252"/>
      <c r="B262" s="252"/>
      <c r="C262" s="252"/>
      <c r="D262" s="252"/>
      <c r="E262" s="252"/>
      <c r="F262" s="252"/>
      <c r="G262" s="252"/>
      <c r="H262" s="252"/>
      <c r="I262" s="252"/>
      <c r="J262" s="252"/>
      <c r="K262" s="252"/>
      <c r="L262" s="252"/>
      <c r="M262" s="252"/>
      <c r="N262" s="252"/>
      <c r="O262" s="252"/>
      <c r="P262" s="252"/>
      <c r="Q262" s="252"/>
      <c r="R262" s="252"/>
      <c r="S262" s="252"/>
    </row>
    <row r="263" spans="1:19" x14ac:dyDescent="0.2">
      <c r="A263" s="252"/>
      <c r="B263" s="252"/>
      <c r="C263" s="252"/>
      <c r="D263" s="252"/>
      <c r="E263" s="252"/>
      <c r="F263" s="252"/>
      <c r="G263" s="252"/>
      <c r="H263" s="252"/>
      <c r="I263" s="252"/>
      <c r="J263" s="252"/>
      <c r="K263" s="252"/>
      <c r="L263" s="252"/>
      <c r="M263" s="252"/>
      <c r="N263" s="252"/>
      <c r="O263" s="252"/>
      <c r="P263" s="252"/>
      <c r="Q263" s="252"/>
      <c r="R263" s="252"/>
      <c r="S263" s="252"/>
    </row>
    <row r="264" spans="1:19" x14ac:dyDescent="0.2">
      <c r="A264" s="252"/>
      <c r="B264" s="252"/>
      <c r="C264" s="252"/>
      <c r="D264" s="252"/>
      <c r="E264" s="252"/>
      <c r="F264" s="252"/>
      <c r="G264" s="252"/>
      <c r="H264" s="252"/>
      <c r="I264" s="252"/>
      <c r="J264" s="252"/>
      <c r="K264" s="252"/>
      <c r="L264" s="252"/>
      <c r="M264" s="252"/>
      <c r="N264" s="252"/>
      <c r="O264" s="252"/>
      <c r="P264" s="252"/>
      <c r="Q264" s="252"/>
      <c r="R264" s="252"/>
      <c r="S264" s="252"/>
    </row>
    <row r="265" spans="1:19" x14ac:dyDescent="0.2">
      <c r="A265" s="252"/>
      <c r="B265" s="252"/>
      <c r="C265" s="252"/>
      <c r="D265" s="252"/>
      <c r="E265" s="252"/>
      <c r="F265" s="252"/>
      <c r="G265" s="252"/>
      <c r="H265" s="252"/>
      <c r="I265" s="252"/>
      <c r="J265" s="252"/>
      <c r="K265" s="252"/>
      <c r="L265" s="252"/>
      <c r="M265" s="252"/>
      <c r="N265" s="252"/>
      <c r="O265" s="252"/>
      <c r="P265" s="252"/>
      <c r="Q265" s="252"/>
      <c r="R265" s="252"/>
      <c r="S265" s="252"/>
    </row>
    <row r="266" spans="1:19" x14ac:dyDescent="0.2">
      <c r="A266" s="252"/>
      <c r="B266" s="252"/>
      <c r="C266" s="252"/>
      <c r="D266" s="252"/>
      <c r="E266" s="252"/>
      <c r="F266" s="252"/>
      <c r="G266" s="252"/>
      <c r="H266" s="252"/>
      <c r="I266" s="252"/>
      <c r="J266" s="252"/>
      <c r="K266" s="252"/>
      <c r="L266" s="252"/>
      <c r="M266" s="252"/>
      <c r="N266" s="252"/>
      <c r="O266" s="252"/>
      <c r="P266" s="252"/>
      <c r="Q266" s="252"/>
      <c r="R266" s="252"/>
      <c r="S266" s="252"/>
    </row>
    <row r="267" spans="1:19" x14ac:dyDescent="0.2">
      <c r="A267" s="252"/>
      <c r="B267" s="252"/>
      <c r="C267" s="252"/>
      <c r="D267" s="252"/>
      <c r="E267" s="252"/>
      <c r="F267" s="252"/>
      <c r="G267" s="252"/>
      <c r="H267" s="252"/>
      <c r="I267" s="252"/>
      <c r="J267" s="252"/>
      <c r="K267" s="252"/>
      <c r="L267" s="252"/>
      <c r="M267" s="252"/>
      <c r="N267" s="252"/>
      <c r="O267" s="252"/>
      <c r="P267" s="252"/>
      <c r="Q267" s="252"/>
      <c r="R267" s="252"/>
      <c r="S267" s="252"/>
    </row>
    <row r="268" spans="1:19" x14ac:dyDescent="0.2">
      <c r="A268" s="252"/>
      <c r="B268" s="252"/>
      <c r="C268" s="252"/>
      <c r="D268" s="252"/>
      <c r="E268" s="252"/>
      <c r="F268" s="252"/>
      <c r="G268" s="252"/>
      <c r="H268" s="252"/>
      <c r="I268" s="252"/>
      <c r="J268" s="252"/>
      <c r="K268" s="252"/>
      <c r="L268" s="252"/>
      <c r="M268" s="252"/>
      <c r="N268" s="252"/>
      <c r="O268" s="252"/>
      <c r="P268" s="252"/>
      <c r="Q268" s="252"/>
      <c r="R268" s="252"/>
      <c r="S268" s="252"/>
    </row>
    <row r="269" spans="1:19" x14ac:dyDescent="0.2">
      <c r="A269" s="252"/>
      <c r="B269" s="252"/>
      <c r="C269" s="252"/>
      <c r="D269" s="252"/>
      <c r="E269" s="252"/>
      <c r="F269" s="252"/>
      <c r="G269" s="252"/>
      <c r="H269" s="252"/>
      <c r="I269" s="252"/>
      <c r="J269" s="252"/>
      <c r="K269" s="252"/>
      <c r="L269" s="252"/>
      <c r="M269" s="252"/>
      <c r="N269" s="252"/>
      <c r="O269" s="252"/>
      <c r="P269" s="252"/>
      <c r="Q269" s="252"/>
      <c r="R269" s="252"/>
      <c r="S269" s="252"/>
    </row>
    <row r="270" spans="1:19" x14ac:dyDescent="0.2">
      <c r="A270" s="252"/>
      <c r="B270" s="252"/>
      <c r="C270" s="252"/>
      <c r="D270" s="252"/>
      <c r="E270" s="252"/>
      <c r="F270" s="252"/>
      <c r="G270" s="252"/>
      <c r="H270" s="252"/>
      <c r="I270" s="252"/>
      <c r="J270" s="252"/>
      <c r="K270" s="252"/>
      <c r="L270" s="252"/>
      <c r="M270" s="252"/>
      <c r="N270" s="252"/>
      <c r="O270" s="252"/>
      <c r="P270" s="252"/>
      <c r="Q270" s="252"/>
      <c r="R270" s="252"/>
      <c r="S270" s="252"/>
    </row>
    <row r="271" spans="1:19" x14ac:dyDescent="0.2">
      <c r="A271" s="252"/>
      <c r="B271" s="252"/>
      <c r="C271" s="252"/>
      <c r="D271" s="252"/>
      <c r="E271" s="252"/>
      <c r="F271" s="252"/>
      <c r="G271" s="252"/>
      <c r="H271" s="252"/>
      <c r="I271" s="252"/>
      <c r="J271" s="252"/>
      <c r="K271" s="252"/>
      <c r="L271" s="252"/>
      <c r="M271" s="252"/>
      <c r="N271" s="252"/>
      <c r="O271" s="252"/>
      <c r="P271" s="252"/>
      <c r="Q271" s="252"/>
      <c r="R271" s="252"/>
      <c r="S271" s="252"/>
    </row>
    <row r="272" spans="1:19" x14ac:dyDescent="0.2">
      <c r="A272" s="252"/>
      <c r="B272" s="252"/>
      <c r="C272" s="252"/>
      <c r="D272" s="252"/>
      <c r="E272" s="252"/>
      <c r="F272" s="252"/>
      <c r="G272" s="252"/>
      <c r="H272" s="252"/>
      <c r="I272" s="252"/>
      <c r="J272" s="252"/>
      <c r="K272" s="252"/>
      <c r="L272" s="252"/>
      <c r="M272" s="252"/>
      <c r="N272" s="252"/>
      <c r="O272" s="252"/>
      <c r="P272" s="252"/>
      <c r="Q272" s="252"/>
      <c r="R272" s="252"/>
      <c r="S272" s="252"/>
    </row>
    <row r="273" spans="1:19" x14ac:dyDescent="0.2">
      <c r="A273" s="252"/>
      <c r="B273" s="252"/>
      <c r="C273" s="252"/>
      <c r="D273" s="252"/>
      <c r="E273" s="252"/>
      <c r="F273" s="252"/>
      <c r="G273" s="252"/>
      <c r="H273" s="252"/>
      <c r="I273" s="252"/>
      <c r="J273" s="252"/>
      <c r="K273" s="252"/>
      <c r="L273" s="252"/>
      <c r="M273" s="252"/>
      <c r="N273" s="252"/>
      <c r="O273" s="252"/>
      <c r="P273" s="252"/>
      <c r="Q273" s="252"/>
      <c r="R273" s="252"/>
      <c r="S273" s="252"/>
    </row>
    <row r="274" spans="1:19" x14ac:dyDescent="0.2">
      <c r="A274" s="252"/>
      <c r="B274" s="252"/>
      <c r="C274" s="252"/>
      <c r="D274" s="252"/>
      <c r="E274" s="252"/>
      <c r="F274" s="252"/>
      <c r="G274" s="252"/>
      <c r="H274" s="252"/>
      <c r="I274" s="252"/>
      <c r="J274" s="252"/>
      <c r="K274" s="252"/>
      <c r="L274" s="252"/>
      <c r="M274" s="252"/>
      <c r="N274" s="252"/>
      <c r="O274" s="252"/>
      <c r="P274" s="252"/>
      <c r="Q274" s="252"/>
      <c r="R274" s="252"/>
      <c r="S274" s="252"/>
    </row>
    <row r="275" spans="1:19" x14ac:dyDescent="0.2">
      <c r="A275" s="252"/>
      <c r="B275" s="252"/>
      <c r="C275" s="252"/>
      <c r="D275" s="252"/>
      <c r="E275" s="252"/>
      <c r="F275" s="252"/>
      <c r="G275" s="252"/>
      <c r="H275" s="252"/>
      <c r="I275" s="252"/>
      <c r="J275" s="252"/>
      <c r="K275" s="252"/>
      <c r="L275" s="252"/>
      <c r="M275" s="252"/>
      <c r="N275" s="252"/>
      <c r="O275" s="252"/>
      <c r="P275" s="252"/>
      <c r="Q275" s="252"/>
      <c r="R275" s="252"/>
      <c r="S275" s="252"/>
    </row>
    <row r="276" spans="1:19" x14ac:dyDescent="0.2">
      <c r="A276" s="252"/>
      <c r="B276" s="252"/>
      <c r="C276" s="252"/>
      <c r="D276" s="252"/>
      <c r="E276" s="252"/>
      <c r="F276" s="252"/>
      <c r="G276" s="252"/>
      <c r="H276" s="252"/>
      <c r="I276" s="252"/>
      <c r="J276" s="252"/>
      <c r="K276" s="252"/>
      <c r="L276" s="252"/>
      <c r="M276" s="252"/>
      <c r="N276" s="252"/>
      <c r="O276" s="252"/>
      <c r="P276" s="252"/>
      <c r="Q276" s="252"/>
      <c r="R276" s="252"/>
      <c r="S276" s="252"/>
    </row>
    <row r="277" spans="1:19" x14ac:dyDescent="0.2">
      <c r="A277" s="252"/>
      <c r="B277" s="252"/>
      <c r="C277" s="252"/>
      <c r="D277" s="252"/>
      <c r="E277" s="252"/>
      <c r="F277" s="252"/>
      <c r="G277" s="252"/>
      <c r="H277" s="252"/>
      <c r="I277" s="252"/>
      <c r="J277" s="252"/>
      <c r="K277" s="252"/>
      <c r="L277" s="252"/>
      <c r="M277" s="252"/>
      <c r="N277" s="252"/>
      <c r="O277" s="252"/>
      <c r="P277" s="252"/>
      <c r="Q277" s="252"/>
      <c r="R277" s="252"/>
      <c r="S277" s="252"/>
    </row>
    <row r="278" spans="1:19" x14ac:dyDescent="0.2">
      <c r="A278" s="252"/>
      <c r="B278" s="252"/>
      <c r="C278" s="252"/>
      <c r="D278" s="252"/>
      <c r="E278" s="252"/>
      <c r="F278" s="252"/>
      <c r="G278" s="252"/>
      <c r="H278" s="252"/>
      <c r="I278" s="252"/>
      <c r="J278" s="252"/>
      <c r="K278" s="252"/>
      <c r="L278" s="252"/>
      <c r="M278" s="252"/>
      <c r="N278" s="252"/>
      <c r="O278" s="252"/>
      <c r="P278" s="252"/>
      <c r="Q278" s="252"/>
      <c r="R278" s="252"/>
      <c r="S278" s="252"/>
    </row>
    <row r="279" spans="1:19" x14ac:dyDescent="0.2">
      <c r="A279" s="252"/>
      <c r="B279" s="252"/>
      <c r="C279" s="252"/>
      <c r="D279" s="252"/>
      <c r="E279" s="252"/>
      <c r="F279" s="252"/>
      <c r="G279" s="252"/>
      <c r="H279" s="252"/>
      <c r="I279" s="252"/>
      <c r="J279" s="252"/>
      <c r="K279" s="252"/>
      <c r="L279" s="252"/>
      <c r="M279" s="252"/>
      <c r="N279" s="252"/>
      <c r="O279" s="252"/>
      <c r="P279" s="252"/>
      <c r="Q279" s="252"/>
      <c r="R279" s="252"/>
      <c r="S279" s="252"/>
    </row>
    <row r="280" spans="1:19" x14ac:dyDescent="0.2">
      <c r="A280" s="252"/>
      <c r="B280" s="252"/>
      <c r="C280" s="252"/>
      <c r="D280" s="252"/>
      <c r="E280" s="252"/>
      <c r="F280" s="252"/>
      <c r="G280" s="252"/>
      <c r="H280" s="252"/>
      <c r="I280" s="252"/>
      <c r="J280" s="252"/>
      <c r="K280" s="252"/>
      <c r="L280" s="252"/>
      <c r="M280" s="252"/>
      <c r="N280" s="252"/>
      <c r="O280" s="252"/>
      <c r="P280" s="252"/>
      <c r="Q280" s="252"/>
      <c r="R280" s="252"/>
      <c r="S280" s="252"/>
    </row>
    <row r="281" spans="1:19" x14ac:dyDescent="0.2">
      <c r="A281" s="252"/>
      <c r="B281" s="252"/>
      <c r="C281" s="252"/>
      <c r="D281" s="252"/>
      <c r="E281" s="252"/>
      <c r="F281" s="252"/>
      <c r="G281" s="252"/>
      <c r="H281" s="252"/>
      <c r="I281" s="252"/>
      <c r="J281" s="252"/>
      <c r="K281" s="252"/>
      <c r="L281" s="252"/>
      <c r="M281" s="252"/>
      <c r="N281" s="252"/>
      <c r="O281" s="252"/>
      <c r="P281" s="252"/>
      <c r="Q281" s="252"/>
      <c r="R281" s="252"/>
      <c r="S281" s="252"/>
    </row>
    <row r="282" spans="1:19" x14ac:dyDescent="0.2">
      <c r="A282" s="252"/>
      <c r="B282" s="252"/>
      <c r="C282" s="252"/>
      <c r="D282" s="252"/>
      <c r="E282" s="252"/>
      <c r="F282" s="252"/>
      <c r="G282" s="252"/>
      <c r="H282" s="252"/>
      <c r="I282" s="252"/>
      <c r="J282" s="252"/>
      <c r="K282" s="252"/>
      <c r="L282" s="252"/>
      <c r="M282" s="252"/>
      <c r="N282" s="252"/>
      <c r="O282" s="252"/>
      <c r="P282" s="252"/>
      <c r="Q282" s="252"/>
      <c r="R282" s="252"/>
      <c r="S282" s="252"/>
    </row>
    <row r="283" spans="1:19" x14ac:dyDescent="0.2">
      <c r="A283" s="252"/>
      <c r="B283" s="252"/>
      <c r="C283" s="252"/>
      <c r="D283" s="252"/>
      <c r="E283" s="252"/>
      <c r="F283" s="252"/>
      <c r="G283" s="252"/>
      <c r="H283" s="252"/>
      <c r="I283" s="252"/>
      <c r="J283" s="252"/>
      <c r="K283" s="252"/>
      <c r="L283" s="252"/>
      <c r="M283" s="252"/>
      <c r="N283" s="252"/>
      <c r="O283" s="252"/>
      <c r="P283" s="252"/>
      <c r="Q283" s="252"/>
      <c r="R283" s="252"/>
      <c r="S283" s="252"/>
    </row>
    <row r="284" spans="1:19" x14ac:dyDescent="0.2">
      <c r="A284" s="252"/>
      <c r="B284" s="252"/>
      <c r="C284" s="252"/>
      <c r="D284" s="252"/>
      <c r="E284" s="252"/>
      <c r="F284" s="252"/>
      <c r="G284" s="252"/>
      <c r="H284" s="252"/>
      <c r="I284" s="252"/>
      <c r="J284" s="252"/>
      <c r="K284" s="252"/>
      <c r="L284" s="252"/>
      <c r="M284" s="252"/>
      <c r="N284" s="252"/>
      <c r="O284" s="252"/>
      <c r="P284" s="252"/>
      <c r="Q284" s="252"/>
      <c r="R284" s="252"/>
      <c r="S284" s="252"/>
    </row>
    <row r="285" spans="1:19" x14ac:dyDescent="0.2">
      <c r="A285" s="252"/>
      <c r="B285" s="252"/>
      <c r="C285" s="252"/>
      <c r="D285" s="252"/>
      <c r="E285" s="252"/>
      <c r="F285" s="252"/>
      <c r="G285" s="252"/>
      <c r="H285" s="252"/>
      <c r="I285" s="252"/>
      <c r="J285" s="252"/>
      <c r="K285" s="252"/>
      <c r="L285" s="252"/>
      <c r="M285" s="252"/>
      <c r="N285" s="252"/>
      <c r="O285" s="252"/>
      <c r="P285" s="252"/>
      <c r="Q285" s="252"/>
      <c r="R285" s="252"/>
      <c r="S285" s="252"/>
    </row>
    <row r="286" spans="1:19" x14ac:dyDescent="0.2">
      <c r="A286" s="252"/>
      <c r="B286" s="252"/>
      <c r="C286" s="252"/>
      <c r="D286" s="252"/>
      <c r="E286" s="252"/>
      <c r="F286" s="252"/>
      <c r="G286" s="252"/>
      <c r="H286" s="252"/>
      <c r="I286" s="252"/>
      <c r="J286" s="252"/>
      <c r="K286" s="252"/>
      <c r="L286" s="252"/>
      <c r="M286" s="252"/>
      <c r="N286" s="252"/>
      <c r="O286" s="252"/>
      <c r="P286" s="252"/>
      <c r="Q286" s="252"/>
      <c r="R286" s="252"/>
      <c r="S286" s="252"/>
    </row>
    <row r="287" spans="1:19" x14ac:dyDescent="0.2">
      <c r="A287" s="252"/>
      <c r="B287" s="252"/>
      <c r="C287" s="252"/>
      <c r="D287" s="252"/>
      <c r="E287" s="252"/>
      <c r="F287" s="252"/>
      <c r="G287" s="252"/>
      <c r="H287" s="252"/>
      <c r="I287" s="252"/>
      <c r="J287" s="252"/>
      <c r="K287" s="252"/>
      <c r="L287" s="252"/>
      <c r="M287" s="252"/>
      <c r="N287" s="252"/>
      <c r="O287" s="252"/>
      <c r="P287" s="252"/>
      <c r="Q287" s="252"/>
      <c r="R287" s="252"/>
      <c r="S287" s="252"/>
    </row>
    <row r="288" spans="1:19" x14ac:dyDescent="0.2">
      <c r="A288" s="252"/>
      <c r="B288" s="252"/>
      <c r="C288" s="252"/>
      <c r="D288" s="252"/>
      <c r="E288" s="252"/>
      <c r="F288" s="252"/>
      <c r="G288" s="252"/>
      <c r="H288" s="252"/>
      <c r="I288" s="252"/>
      <c r="J288" s="252"/>
      <c r="K288" s="252"/>
      <c r="L288" s="252"/>
      <c r="M288" s="252"/>
      <c r="N288" s="252"/>
      <c r="O288" s="252"/>
      <c r="P288" s="252"/>
      <c r="Q288" s="252"/>
      <c r="R288" s="252"/>
      <c r="S288" s="252"/>
    </row>
    <row r="289" spans="1:19" x14ac:dyDescent="0.2">
      <c r="A289" s="252"/>
      <c r="B289" s="252"/>
      <c r="C289" s="252"/>
      <c r="D289" s="252"/>
      <c r="E289" s="252"/>
      <c r="F289" s="252"/>
      <c r="G289" s="252"/>
      <c r="H289" s="252"/>
      <c r="I289" s="252"/>
      <c r="J289" s="252"/>
      <c r="K289" s="252"/>
      <c r="L289" s="252"/>
      <c r="M289" s="252"/>
      <c r="N289" s="252"/>
      <c r="O289" s="252"/>
      <c r="P289" s="252"/>
      <c r="Q289" s="252"/>
      <c r="R289" s="252"/>
      <c r="S289" s="252"/>
    </row>
    <row r="290" spans="1:19" x14ac:dyDescent="0.2">
      <c r="A290" s="252"/>
      <c r="B290" s="252"/>
      <c r="C290" s="252"/>
      <c r="D290" s="252"/>
      <c r="E290" s="252"/>
      <c r="F290" s="252"/>
      <c r="G290" s="252"/>
      <c r="H290" s="252"/>
      <c r="I290" s="252"/>
      <c r="J290" s="252"/>
      <c r="K290" s="252"/>
      <c r="L290" s="252"/>
      <c r="M290" s="252"/>
      <c r="N290" s="252"/>
      <c r="O290" s="252"/>
      <c r="P290" s="252"/>
      <c r="Q290" s="252"/>
      <c r="R290" s="252"/>
      <c r="S290" s="252"/>
    </row>
    <row r="291" spans="1:19" x14ac:dyDescent="0.2">
      <c r="A291" s="252"/>
      <c r="B291" s="252"/>
      <c r="C291" s="252"/>
      <c r="D291" s="252"/>
      <c r="E291" s="252"/>
      <c r="F291" s="252"/>
      <c r="G291" s="252"/>
      <c r="H291" s="252"/>
      <c r="I291" s="252"/>
      <c r="J291" s="252"/>
      <c r="K291" s="252"/>
      <c r="L291" s="252"/>
      <c r="M291" s="252"/>
      <c r="N291" s="252"/>
      <c r="O291" s="252"/>
      <c r="P291" s="252"/>
      <c r="Q291" s="252"/>
      <c r="R291" s="252"/>
      <c r="S291" s="252"/>
    </row>
    <row r="292" spans="1:19" x14ac:dyDescent="0.2">
      <c r="A292" s="252"/>
      <c r="B292" s="252"/>
      <c r="C292" s="252"/>
      <c r="D292" s="252"/>
      <c r="E292" s="252"/>
      <c r="F292" s="252"/>
      <c r="G292" s="252"/>
      <c r="H292" s="252"/>
      <c r="I292" s="252"/>
      <c r="J292" s="252"/>
      <c r="K292" s="252"/>
      <c r="L292" s="252"/>
      <c r="M292" s="252"/>
      <c r="N292" s="252"/>
      <c r="O292" s="252"/>
      <c r="P292" s="252"/>
      <c r="Q292" s="252"/>
      <c r="R292" s="252"/>
      <c r="S292" s="252"/>
    </row>
    <row r="293" spans="1:19" x14ac:dyDescent="0.2">
      <c r="A293" s="252"/>
      <c r="B293" s="252"/>
      <c r="C293" s="252"/>
      <c r="D293" s="252"/>
      <c r="E293" s="252"/>
      <c r="F293" s="252"/>
      <c r="G293" s="252"/>
      <c r="H293" s="252"/>
      <c r="I293" s="252"/>
      <c r="J293" s="252"/>
      <c r="K293" s="252"/>
      <c r="L293" s="252"/>
      <c r="M293" s="252"/>
      <c r="N293" s="252"/>
      <c r="O293" s="252"/>
      <c r="P293" s="252"/>
      <c r="Q293" s="252"/>
      <c r="R293" s="252"/>
      <c r="S293" s="252"/>
    </row>
    <row r="294" spans="1:19" x14ac:dyDescent="0.2">
      <c r="A294" s="252"/>
      <c r="B294" s="252"/>
      <c r="C294" s="252"/>
      <c r="D294" s="252"/>
      <c r="E294" s="252"/>
      <c r="F294" s="252"/>
      <c r="G294" s="252"/>
      <c r="H294" s="252"/>
      <c r="I294" s="252"/>
      <c r="J294" s="252"/>
      <c r="K294" s="252"/>
      <c r="L294" s="252"/>
      <c r="M294" s="252"/>
      <c r="N294" s="252"/>
      <c r="O294" s="252"/>
      <c r="P294" s="252"/>
      <c r="Q294" s="252"/>
      <c r="R294" s="252"/>
      <c r="S294" s="252"/>
    </row>
    <row r="295" spans="1:19" x14ac:dyDescent="0.2">
      <c r="A295" s="252"/>
      <c r="B295" s="252"/>
      <c r="C295" s="252"/>
      <c r="D295" s="252"/>
      <c r="E295" s="252"/>
      <c r="F295" s="252"/>
      <c r="G295" s="252"/>
      <c r="H295" s="252"/>
      <c r="I295" s="252"/>
      <c r="J295" s="252"/>
      <c r="K295" s="252"/>
      <c r="L295" s="252"/>
      <c r="M295" s="252"/>
      <c r="N295" s="252"/>
      <c r="O295" s="252"/>
      <c r="P295" s="252"/>
      <c r="Q295" s="252"/>
      <c r="R295" s="252"/>
      <c r="S295" s="252"/>
    </row>
    <row r="296" spans="1:19" x14ac:dyDescent="0.2">
      <c r="A296" s="252"/>
      <c r="B296" s="252"/>
      <c r="C296" s="252"/>
      <c r="D296" s="252"/>
      <c r="E296" s="252"/>
      <c r="F296" s="252"/>
      <c r="G296" s="252"/>
      <c r="H296" s="252"/>
      <c r="I296" s="252"/>
      <c r="J296" s="252"/>
      <c r="K296" s="252"/>
      <c r="L296" s="252"/>
      <c r="M296" s="252"/>
      <c r="N296" s="252"/>
      <c r="O296" s="252"/>
      <c r="P296" s="252"/>
      <c r="Q296" s="252"/>
      <c r="R296" s="252"/>
      <c r="S296" s="252"/>
    </row>
    <row r="297" spans="1:19" x14ac:dyDescent="0.2">
      <c r="A297" s="252"/>
      <c r="B297" s="252"/>
      <c r="C297" s="252"/>
      <c r="D297" s="252"/>
      <c r="E297" s="252"/>
      <c r="F297" s="252"/>
      <c r="G297" s="252"/>
      <c r="H297" s="252"/>
      <c r="I297" s="252"/>
      <c r="J297" s="252"/>
      <c r="K297" s="252"/>
      <c r="L297" s="252"/>
      <c r="M297" s="252"/>
      <c r="N297" s="252"/>
      <c r="O297" s="252"/>
      <c r="P297" s="252"/>
      <c r="Q297" s="252"/>
      <c r="R297" s="252"/>
      <c r="S297" s="252"/>
    </row>
    <row r="298" spans="1:19" x14ac:dyDescent="0.2">
      <c r="A298" s="252"/>
      <c r="B298" s="252"/>
      <c r="C298" s="252"/>
      <c r="D298" s="252"/>
      <c r="E298" s="252"/>
      <c r="F298" s="252"/>
      <c r="G298" s="252"/>
      <c r="H298" s="252"/>
      <c r="I298" s="252"/>
      <c r="J298" s="252"/>
      <c r="K298" s="252"/>
      <c r="L298" s="252"/>
      <c r="M298" s="252"/>
      <c r="N298" s="252"/>
      <c r="O298" s="252"/>
      <c r="P298" s="252"/>
      <c r="Q298" s="252"/>
      <c r="R298" s="252"/>
      <c r="S298" s="252"/>
    </row>
    <row r="299" spans="1:19" x14ac:dyDescent="0.2">
      <c r="A299" s="252"/>
      <c r="B299" s="252"/>
      <c r="C299" s="252"/>
      <c r="D299" s="252"/>
      <c r="E299" s="252"/>
      <c r="F299" s="252"/>
      <c r="G299" s="252"/>
      <c r="H299" s="252"/>
      <c r="I299" s="252"/>
      <c r="J299" s="252"/>
      <c r="K299" s="252"/>
      <c r="L299" s="252"/>
      <c r="M299" s="252"/>
      <c r="N299" s="252"/>
      <c r="O299" s="252"/>
      <c r="P299" s="252"/>
      <c r="Q299" s="252"/>
      <c r="R299" s="252"/>
      <c r="S299" s="252"/>
    </row>
    <row r="300" spans="1:19" x14ac:dyDescent="0.2">
      <c r="A300" s="252"/>
      <c r="B300" s="252"/>
      <c r="C300" s="252"/>
      <c r="D300" s="252"/>
      <c r="E300" s="252"/>
      <c r="F300" s="252"/>
      <c r="G300" s="252"/>
      <c r="H300" s="252"/>
      <c r="I300" s="252"/>
      <c r="J300" s="252"/>
      <c r="K300" s="252"/>
      <c r="L300" s="252"/>
      <c r="M300" s="252"/>
      <c r="N300" s="252"/>
      <c r="O300" s="252"/>
      <c r="P300" s="252"/>
      <c r="Q300" s="252"/>
      <c r="R300" s="252"/>
      <c r="S300" s="252"/>
    </row>
  </sheetData>
  <sheetProtection sheet="1" objects="1" scenarios="1"/>
  <mergeCells count="12">
    <mergeCell ref="P50:Q50"/>
    <mergeCell ref="BZ4:CE4"/>
    <mergeCell ref="A1:D3"/>
    <mergeCell ref="E1:BP1"/>
    <mergeCell ref="BQ1:BY2"/>
    <mergeCell ref="E2:BP2"/>
    <mergeCell ref="E3:BP3"/>
    <mergeCell ref="BQ3:BY3"/>
    <mergeCell ref="A4:AC4"/>
    <mergeCell ref="AD4:BA4"/>
    <mergeCell ref="BB4:BY4"/>
    <mergeCell ref="A45:J45"/>
  </mergeCells>
  <conditionalFormatting sqref="BI7">
    <cfRule type="expression" dxfId="230" priority="230">
      <formula>IF(OR(BG7="",BG7=0),0,IF(OR(BI7="",BG7&gt;BI7),1,0))</formula>
    </cfRule>
  </conditionalFormatting>
  <conditionalFormatting sqref="BK7">
    <cfRule type="expression" dxfId="229" priority="229">
      <formula>IF(OR(BI7="",BI7=0),0,IF(OR(BK7="",BI7&gt;BK7),1,0))</formula>
    </cfRule>
  </conditionalFormatting>
  <conditionalFormatting sqref="BM7">
    <cfRule type="expression" dxfId="228" priority="228">
      <formula>IF(OR(BK7="",BK7=0),0,IF(OR(BM7="",BK7&gt;BM7),1,0))</formula>
    </cfRule>
  </conditionalFormatting>
  <conditionalFormatting sqref="BO7">
    <cfRule type="expression" dxfId="227" priority="227">
      <formula>IF(OR(BM7="",BM7=0),0,IF(OR(BO7="",BM7&gt;BO7),1,0))</formula>
    </cfRule>
  </conditionalFormatting>
  <conditionalFormatting sqref="BQ7">
    <cfRule type="expression" dxfId="226" priority="226">
      <formula>IF(OR(BO7="",BO7=0),0,IF(OR(BQ7="",BO7&gt;BQ7),1,0))</formula>
    </cfRule>
  </conditionalFormatting>
  <conditionalFormatting sqref="BS7">
    <cfRule type="expression" dxfId="225" priority="225">
      <formula>IF(OR(BQ7="",BQ7=0),0,IF(OR(BS7="",BQ7&gt;BS7),1,0))</formula>
    </cfRule>
  </conditionalFormatting>
  <conditionalFormatting sqref="BU7">
    <cfRule type="expression" dxfId="224" priority="224">
      <formula>IF(OR(BS7="",BS7=0),0,IF(OR(BU7="",BS7&gt;BU7),1,0))</formula>
    </cfRule>
  </conditionalFormatting>
  <conditionalFormatting sqref="BW7">
    <cfRule type="expression" dxfId="223" priority="223">
      <formula>IF(OR(BU7="",BU7=0),0,IF(OR(BW7="",BU7&gt;BW7),1,0))</formula>
    </cfRule>
  </conditionalFormatting>
  <conditionalFormatting sqref="BY7">
    <cfRule type="expression" dxfId="222" priority="222">
      <formula>IF(OR(BW7="",BW7=0),0,IF(OR(BY7="",BW7&gt;BY7),1,0))</formula>
    </cfRule>
  </conditionalFormatting>
  <conditionalFormatting sqref="BG7">
    <cfRule type="expression" dxfId="221" priority="221">
      <formula>IF(OR(BE7="",BE7=0),0,IF(OR(BG7="",BE7&gt;BG7),1,0))</formula>
    </cfRule>
  </conditionalFormatting>
  <conditionalFormatting sqref="BE7">
    <cfRule type="expression" dxfId="220" priority="220">
      <formula>IF(OR(BC7="",BC7=0),0,IF(OR(BE7="",BC7&gt;BE7),1,0))</formula>
    </cfRule>
  </conditionalFormatting>
  <conditionalFormatting sqref="BI8">
    <cfRule type="expression" dxfId="219" priority="219">
      <formula>IF(OR(BG8="",BG8=0),0,IF(OR(BI8="",BG8&gt;BI8),1,0))</formula>
    </cfRule>
  </conditionalFormatting>
  <conditionalFormatting sqref="BK8">
    <cfRule type="expression" dxfId="218" priority="218">
      <formula>IF(OR(BI8="",BI8=0),0,IF(OR(BK8="",BI8&gt;BK8),1,0))</formula>
    </cfRule>
  </conditionalFormatting>
  <conditionalFormatting sqref="BM8">
    <cfRule type="expression" dxfId="217" priority="217">
      <formula>IF(OR(BK8="",BK8=0),0,IF(OR(BM8="",BK8&gt;BM8),1,0))</formula>
    </cfRule>
  </conditionalFormatting>
  <conditionalFormatting sqref="BO8">
    <cfRule type="expression" dxfId="216" priority="216">
      <formula>IF(OR(BM8="",BM8=0),0,IF(OR(BO8="",BM8&gt;BO8),1,0))</formula>
    </cfRule>
  </conditionalFormatting>
  <conditionalFormatting sqref="BQ8">
    <cfRule type="expression" dxfId="215" priority="215">
      <formula>IF(OR(BO8="",BO8=0),0,IF(OR(BQ8="",BO8&gt;BQ8),1,0))</formula>
    </cfRule>
  </conditionalFormatting>
  <conditionalFormatting sqref="BS8">
    <cfRule type="expression" dxfId="214" priority="214">
      <formula>IF(OR(BQ8="",BQ8=0),0,IF(OR(BS8="",BQ8&gt;BS8),1,0))</formula>
    </cfRule>
  </conditionalFormatting>
  <conditionalFormatting sqref="BU8">
    <cfRule type="expression" dxfId="213" priority="213">
      <formula>IF(OR(BS8="",BS8=0),0,IF(OR(BU8="",BS8&gt;BU8),1,0))</formula>
    </cfRule>
  </conditionalFormatting>
  <conditionalFormatting sqref="BW8">
    <cfRule type="expression" dxfId="212" priority="212">
      <formula>IF(OR(BU8="",BU8=0),0,IF(OR(BW8="",BU8&gt;BW8),1,0))</formula>
    </cfRule>
  </conditionalFormatting>
  <conditionalFormatting sqref="BY8">
    <cfRule type="expression" dxfId="211" priority="211">
      <formula>IF(OR(BW8="",BW8=0),0,IF(OR(BY8="",BW8&gt;BY8),1,0))</formula>
    </cfRule>
  </conditionalFormatting>
  <conditionalFormatting sqref="BG8">
    <cfRule type="expression" dxfId="210" priority="210">
      <formula>IF(OR(BE8="",BE8=0),0,IF(OR(BG8="",BE8&gt;BG8),1,0))</formula>
    </cfRule>
  </conditionalFormatting>
  <conditionalFormatting sqref="BE8">
    <cfRule type="expression" dxfId="209" priority="209">
      <formula>IF(OR(BC8="",BC8=0),0,IF(OR(BE8="",BC8&gt;BE8),1,0))</formula>
    </cfRule>
  </conditionalFormatting>
  <conditionalFormatting sqref="BI10">
    <cfRule type="expression" dxfId="208" priority="208">
      <formula>IF(OR(BG10="",BG10=0),0,IF(OR(BI10="",BG10&gt;BI10),1,0))</formula>
    </cfRule>
  </conditionalFormatting>
  <conditionalFormatting sqref="BK10">
    <cfRule type="expression" dxfId="207" priority="207">
      <formula>IF(OR(BI10="",BI10=0),0,IF(OR(BK10="",BI10&gt;BK10),1,0))</formula>
    </cfRule>
  </conditionalFormatting>
  <conditionalFormatting sqref="BM10">
    <cfRule type="expression" dxfId="206" priority="206">
      <formula>IF(OR(BK10="",BK10=0),0,IF(OR(BM10="",BK10&gt;BM10),1,0))</formula>
    </cfRule>
  </conditionalFormatting>
  <conditionalFormatting sqref="BO10">
    <cfRule type="expression" dxfId="205" priority="205">
      <formula>IF(OR(BM10="",BM10=0),0,IF(OR(BO10="",BM10&gt;BO10),1,0))</formula>
    </cfRule>
  </conditionalFormatting>
  <conditionalFormatting sqref="BQ10">
    <cfRule type="expression" dxfId="204" priority="204">
      <formula>IF(OR(BO10="",BO10=0),0,IF(OR(BQ10="",BO10&gt;BQ10),1,0))</formula>
    </cfRule>
  </conditionalFormatting>
  <conditionalFormatting sqref="BS10">
    <cfRule type="expression" dxfId="203" priority="203">
      <formula>IF(OR(BQ10="",BQ10=0),0,IF(OR(BS10="",BQ10&gt;BS10),1,0))</formula>
    </cfRule>
  </conditionalFormatting>
  <conditionalFormatting sqref="BU10">
    <cfRule type="expression" dxfId="202" priority="202">
      <formula>IF(OR(BS10="",BS10=0),0,IF(OR(BU10="",BS10&gt;BU10),1,0))</formula>
    </cfRule>
  </conditionalFormatting>
  <conditionalFormatting sqref="BW10">
    <cfRule type="expression" dxfId="201" priority="201">
      <formula>IF(OR(BU10="",BU10=0),0,IF(OR(BW10="",BU10&gt;BW10),1,0))</formula>
    </cfRule>
  </conditionalFormatting>
  <conditionalFormatting sqref="BY10">
    <cfRule type="expression" dxfId="200" priority="200">
      <formula>IF(OR(BW10="",BW10=0),0,IF(OR(BY10="",BW10&gt;BY10),1,0))</formula>
    </cfRule>
  </conditionalFormatting>
  <conditionalFormatting sqref="BG10">
    <cfRule type="expression" dxfId="199" priority="199">
      <formula>IF(OR(BE10="",BE10=0),0,IF(OR(BG10="",BE10&gt;BG10),1,0))</formula>
    </cfRule>
  </conditionalFormatting>
  <conditionalFormatting sqref="BE10">
    <cfRule type="expression" dxfId="198" priority="198">
      <formula>IF(OR(BC10="",BC10=0),0,IF(OR(BE10="",BC10&gt;BE10),1,0))</formula>
    </cfRule>
  </conditionalFormatting>
  <conditionalFormatting sqref="BI11">
    <cfRule type="expression" dxfId="197" priority="197">
      <formula>IF(OR(BG11="",BG11=0),0,IF(OR(BI11="",BG11&gt;BI11),1,0))</formula>
    </cfRule>
  </conditionalFormatting>
  <conditionalFormatting sqref="BK11">
    <cfRule type="expression" dxfId="196" priority="196">
      <formula>IF(OR(BI11="",BI11=0),0,IF(OR(BK11="",BI11&gt;BK11),1,0))</formula>
    </cfRule>
  </conditionalFormatting>
  <conditionalFormatting sqref="BM11">
    <cfRule type="expression" dxfId="195" priority="195">
      <formula>IF(OR(BK11="",BK11=0),0,IF(OR(BM11="",BK11&gt;BM11),1,0))</formula>
    </cfRule>
  </conditionalFormatting>
  <conditionalFormatting sqref="BO11">
    <cfRule type="expression" dxfId="194" priority="194">
      <formula>IF(OR(BM11="",BM11=0),0,IF(OR(BO11="",BM11&gt;BO11),1,0))</formula>
    </cfRule>
  </conditionalFormatting>
  <conditionalFormatting sqref="BQ11">
    <cfRule type="expression" dxfId="193" priority="193">
      <formula>IF(OR(BO11="",BO11=0),0,IF(OR(BQ11="",BO11&gt;BQ11),1,0))</formula>
    </cfRule>
  </conditionalFormatting>
  <conditionalFormatting sqref="BS11">
    <cfRule type="expression" dxfId="192" priority="192">
      <formula>IF(OR(BQ11="",BQ11=0),0,IF(OR(BS11="",BQ11&gt;BS11),1,0))</formula>
    </cfRule>
  </conditionalFormatting>
  <conditionalFormatting sqref="BU11">
    <cfRule type="expression" dxfId="191" priority="191">
      <formula>IF(OR(BS11="",BS11=0),0,IF(OR(BU11="",BS11&gt;BU11),1,0))</formula>
    </cfRule>
  </conditionalFormatting>
  <conditionalFormatting sqref="BW11">
    <cfRule type="expression" dxfId="190" priority="190">
      <formula>IF(OR(BU11="",BU11=0),0,IF(OR(BW11="",BU11&gt;BW11),1,0))</formula>
    </cfRule>
  </conditionalFormatting>
  <conditionalFormatting sqref="BY11">
    <cfRule type="expression" dxfId="189" priority="189">
      <formula>IF(OR(BW11="",BW11=0),0,IF(OR(BY11="",BW11&gt;BY11),1,0))</formula>
    </cfRule>
  </conditionalFormatting>
  <conditionalFormatting sqref="BG11">
    <cfRule type="expression" dxfId="188" priority="188">
      <formula>IF(OR(BE11="",BE11=0),0,IF(OR(BG11="",BE11&gt;BG11),1,0))</formula>
    </cfRule>
  </conditionalFormatting>
  <conditionalFormatting sqref="BE11">
    <cfRule type="expression" dxfId="187" priority="187">
      <formula>IF(OR(BC11="",BC11=0),0,IF(OR(BE11="",BC11&gt;BE11),1,0))</formula>
    </cfRule>
  </conditionalFormatting>
  <conditionalFormatting sqref="BI12">
    <cfRule type="expression" dxfId="186" priority="186">
      <formula>IF(OR(BG12="",BG12=0),0,IF(OR(BI12="",BG12&gt;BI12),1,0))</formula>
    </cfRule>
  </conditionalFormatting>
  <conditionalFormatting sqref="BK12">
    <cfRule type="expression" dxfId="185" priority="185">
      <formula>IF(OR(BI12="",BI12=0),0,IF(OR(BK12="",BI12&gt;BK12),1,0))</formula>
    </cfRule>
  </conditionalFormatting>
  <conditionalFormatting sqref="BM12">
    <cfRule type="expression" dxfId="184" priority="184">
      <formula>IF(OR(BK12="",BK12=0),0,IF(OR(BM12="",BK12&gt;BM12),1,0))</formula>
    </cfRule>
  </conditionalFormatting>
  <conditionalFormatting sqref="BO12">
    <cfRule type="expression" dxfId="183" priority="183">
      <formula>IF(OR(BM12="",BM12=0),0,IF(OR(BO12="",BM12&gt;BO12),1,0))</formula>
    </cfRule>
  </conditionalFormatting>
  <conditionalFormatting sqref="BQ12">
    <cfRule type="expression" dxfId="182" priority="182">
      <formula>IF(OR(BO12="",BO12=0),0,IF(OR(BQ12="",BO12&gt;BQ12),1,0))</formula>
    </cfRule>
  </conditionalFormatting>
  <conditionalFormatting sqref="BS12">
    <cfRule type="expression" dxfId="181" priority="181">
      <formula>IF(OR(BQ12="",BQ12=0),0,IF(OR(BS12="",BQ12&gt;BS12),1,0))</formula>
    </cfRule>
  </conditionalFormatting>
  <conditionalFormatting sqref="BU12">
    <cfRule type="expression" dxfId="180" priority="180">
      <formula>IF(OR(BS12="",BS12=0),0,IF(OR(BU12="",BS12&gt;BU12),1,0))</formula>
    </cfRule>
  </conditionalFormatting>
  <conditionalFormatting sqref="BW12">
    <cfRule type="expression" dxfId="179" priority="179">
      <formula>IF(OR(BU12="",BU12=0),0,IF(OR(BW12="",BU12&gt;BW12),1,0))</formula>
    </cfRule>
  </conditionalFormatting>
  <conditionalFormatting sqref="BY12">
    <cfRule type="expression" dxfId="178" priority="178">
      <formula>IF(OR(BW12="",BW12=0),0,IF(OR(BY12="",BW12&gt;BY12),1,0))</formula>
    </cfRule>
  </conditionalFormatting>
  <conditionalFormatting sqref="BG12">
    <cfRule type="expression" dxfId="177" priority="177">
      <formula>IF(OR(BE12="",BE12=0),0,IF(OR(BG12="",BE12&gt;BG12),1,0))</formula>
    </cfRule>
  </conditionalFormatting>
  <conditionalFormatting sqref="BE12">
    <cfRule type="expression" dxfId="176" priority="176">
      <formula>IF(OR(BC12="",BC12=0),0,IF(OR(BE12="",BC12&gt;BE12),1,0))</formula>
    </cfRule>
  </conditionalFormatting>
  <conditionalFormatting sqref="BI13">
    <cfRule type="expression" dxfId="175" priority="175">
      <formula>IF(OR(BG13="",BG13=0),0,IF(OR(BI13="",BG13&gt;BI13),1,0))</formula>
    </cfRule>
  </conditionalFormatting>
  <conditionalFormatting sqref="BK13">
    <cfRule type="expression" dxfId="174" priority="174">
      <formula>IF(OR(BI13="",BI13=0),0,IF(OR(BK13="",BI13&gt;BK13),1,0))</formula>
    </cfRule>
  </conditionalFormatting>
  <conditionalFormatting sqref="BM13">
    <cfRule type="expression" dxfId="173" priority="173">
      <formula>IF(OR(BK13="",BK13=0),0,IF(OR(BM13="",BK13&gt;BM13),1,0))</formula>
    </cfRule>
  </conditionalFormatting>
  <conditionalFormatting sqref="BO13">
    <cfRule type="expression" dxfId="172" priority="172">
      <formula>IF(OR(BM13="",BM13=0),0,IF(OR(BO13="",BM13&gt;BO13),1,0))</formula>
    </cfRule>
  </conditionalFormatting>
  <conditionalFormatting sqref="BQ13">
    <cfRule type="expression" dxfId="171" priority="171">
      <formula>IF(OR(BO13="",BO13=0),0,IF(OR(BQ13="",BO13&gt;BQ13),1,0))</formula>
    </cfRule>
  </conditionalFormatting>
  <conditionalFormatting sqref="BS13">
    <cfRule type="expression" dxfId="170" priority="170">
      <formula>IF(OR(BQ13="",BQ13=0),0,IF(OR(BS13="",BQ13&gt;BS13),1,0))</formula>
    </cfRule>
  </conditionalFormatting>
  <conditionalFormatting sqref="BU13">
    <cfRule type="expression" dxfId="169" priority="169">
      <formula>IF(OR(BS13="",BS13=0),0,IF(OR(BU13="",BS13&gt;BU13),1,0))</formula>
    </cfRule>
  </conditionalFormatting>
  <conditionalFormatting sqref="BW13">
    <cfRule type="expression" dxfId="168" priority="168">
      <formula>IF(OR(BU13="",BU13=0),0,IF(OR(BW13="",BU13&gt;BW13),1,0))</formula>
    </cfRule>
  </conditionalFormatting>
  <conditionalFormatting sqref="BY13">
    <cfRule type="expression" dxfId="167" priority="167">
      <formula>IF(OR(BW13="",BW13=0),0,IF(OR(BY13="",BW13&gt;BY13),1,0))</formula>
    </cfRule>
  </conditionalFormatting>
  <conditionalFormatting sqref="BG13">
    <cfRule type="expression" dxfId="166" priority="166">
      <formula>IF(OR(BE13="",BE13=0),0,IF(OR(BG13="",BE13&gt;BG13),1,0))</formula>
    </cfRule>
  </conditionalFormatting>
  <conditionalFormatting sqref="BE13">
    <cfRule type="expression" dxfId="165" priority="165">
      <formula>IF(OR(BC13="",BC13=0),0,IF(OR(BE13="",BC13&gt;BE13),1,0))</formula>
    </cfRule>
  </conditionalFormatting>
  <conditionalFormatting sqref="BI14">
    <cfRule type="expression" dxfId="164" priority="164">
      <formula>IF(OR(BG14="",BG14=0),0,IF(OR(BI14="",BG14&gt;BI14),1,0))</formula>
    </cfRule>
  </conditionalFormatting>
  <conditionalFormatting sqref="BK14">
    <cfRule type="expression" dxfId="163" priority="163">
      <formula>IF(OR(BI14="",BI14=0),0,IF(OR(BK14="",BI14&gt;BK14),1,0))</formula>
    </cfRule>
  </conditionalFormatting>
  <conditionalFormatting sqref="BM14">
    <cfRule type="expression" dxfId="162" priority="162">
      <formula>IF(OR(BK14="",BK14=0),0,IF(OR(BM14="",BK14&gt;BM14),1,0))</formula>
    </cfRule>
  </conditionalFormatting>
  <conditionalFormatting sqref="BO14">
    <cfRule type="expression" dxfId="161" priority="161">
      <formula>IF(OR(BM14="",BM14=0),0,IF(OR(BO14="",BM14&gt;BO14),1,0))</formula>
    </cfRule>
  </conditionalFormatting>
  <conditionalFormatting sqref="BQ14">
    <cfRule type="expression" dxfId="160" priority="160">
      <formula>IF(OR(BO14="",BO14=0),0,IF(OR(BQ14="",BO14&gt;BQ14),1,0))</formula>
    </cfRule>
  </conditionalFormatting>
  <conditionalFormatting sqref="BS14">
    <cfRule type="expression" dxfId="159" priority="159">
      <formula>IF(OR(BQ14="",BQ14=0),0,IF(OR(BS14="",BQ14&gt;BS14),1,0))</formula>
    </cfRule>
  </conditionalFormatting>
  <conditionalFormatting sqref="BU14">
    <cfRule type="expression" dxfId="158" priority="158">
      <formula>IF(OR(BS14="",BS14=0),0,IF(OR(BU14="",BS14&gt;BU14),1,0))</formula>
    </cfRule>
  </conditionalFormatting>
  <conditionalFormatting sqref="BW14">
    <cfRule type="expression" dxfId="157" priority="157">
      <formula>IF(OR(BU14="",BU14=0),0,IF(OR(BW14="",BU14&gt;BW14),1,0))</formula>
    </cfRule>
  </conditionalFormatting>
  <conditionalFormatting sqref="BY14">
    <cfRule type="expression" dxfId="156" priority="156">
      <formula>IF(OR(BW14="",BW14=0),0,IF(OR(BY14="",BW14&gt;BY14),1,0))</formula>
    </cfRule>
  </conditionalFormatting>
  <conditionalFormatting sqref="BG14">
    <cfRule type="expression" dxfId="155" priority="155">
      <formula>IF(OR(BE14="",BE14=0),0,IF(OR(BG14="",BE14&gt;BG14),1,0))</formula>
    </cfRule>
  </conditionalFormatting>
  <conditionalFormatting sqref="BE14">
    <cfRule type="expression" dxfId="154" priority="154">
      <formula>IF(OR(BC14="",BC14=0),0,IF(OR(BE14="",BC14&gt;BE14),1,0))</formula>
    </cfRule>
  </conditionalFormatting>
  <conditionalFormatting sqref="BI16">
    <cfRule type="expression" dxfId="153" priority="153">
      <formula>IF(OR(BG16="",BG16=0),0,IF(OR(BI16="",BG16&gt;BI16),1,0))</formula>
    </cfRule>
  </conditionalFormatting>
  <conditionalFormatting sqref="BK16">
    <cfRule type="expression" dxfId="152" priority="152">
      <formula>IF(OR(BI16="",BI16=0),0,IF(OR(BK16="",BI16&gt;BK16),1,0))</formula>
    </cfRule>
  </conditionalFormatting>
  <conditionalFormatting sqref="BM16">
    <cfRule type="expression" dxfId="151" priority="151">
      <formula>IF(OR(BK16="",BK16=0),0,IF(OR(BM16="",BK16&gt;BM16),1,0))</formula>
    </cfRule>
  </conditionalFormatting>
  <conditionalFormatting sqref="BO16">
    <cfRule type="expression" dxfId="150" priority="150">
      <formula>IF(OR(BM16="",BM16=0),0,IF(OR(BO16="",BM16&gt;BO16),1,0))</formula>
    </cfRule>
  </conditionalFormatting>
  <conditionalFormatting sqref="BQ16">
    <cfRule type="expression" dxfId="149" priority="149">
      <formula>IF(OR(BO16="",BO16=0),0,IF(OR(BQ16="",BO16&gt;BQ16),1,0))</formula>
    </cfRule>
  </conditionalFormatting>
  <conditionalFormatting sqref="BS16">
    <cfRule type="expression" dxfId="148" priority="148">
      <formula>IF(OR(BQ16="",BQ16=0),0,IF(OR(BS16="",BQ16&gt;BS16),1,0))</formula>
    </cfRule>
  </conditionalFormatting>
  <conditionalFormatting sqref="BU16">
    <cfRule type="expression" dxfId="147" priority="147">
      <formula>IF(OR(BS16="",BS16=0),0,IF(OR(BU16="",BS16&gt;BU16),1,0))</formula>
    </cfRule>
  </conditionalFormatting>
  <conditionalFormatting sqref="BW16">
    <cfRule type="expression" dxfId="146" priority="146">
      <formula>IF(OR(BU16="",BU16=0),0,IF(OR(BW16="",BU16&gt;BW16),1,0))</formula>
    </cfRule>
  </conditionalFormatting>
  <conditionalFormatting sqref="BY16">
    <cfRule type="expression" dxfId="145" priority="145">
      <formula>IF(OR(BW16="",BW16=0),0,IF(OR(BY16="",BW16&gt;BY16),1,0))</formula>
    </cfRule>
  </conditionalFormatting>
  <conditionalFormatting sqref="BG16">
    <cfRule type="expression" dxfId="144" priority="144">
      <formula>IF(OR(BE16="",BE16=0),0,IF(OR(BG16="",BE16&gt;BG16),1,0))</formula>
    </cfRule>
  </conditionalFormatting>
  <conditionalFormatting sqref="BE16">
    <cfRule type="expression" dxfId="143" priority="143">
      <formula>IF(OR(BC16="",BC16=0),0,IF(OR(BE16="",BC16&gt;BE16),1,0))</formula>
    </cfRule>
  </conditionalFormatting>
  <conditionalFormatting sqref="BI17">
    <cfRule type="expression" dxfId="142" priority="142">
      <formula>IF(OR(BG17="",BG17=0),0,IF(OR(BI17="",BG17&gt;BI17),1,0))</formula>
    </cfRule>
  </conditionalFormatting>
  <conditionalFormatting sqref="BK17">
    <cfRule type="expression" dxfId="141" priority="141">
      <formula>IF(OR(BI17="",BI17=0),0,IF(OR(BK17="",BI17&gt;BK17),1,0))</formula>
    </cfRule>
  </conditionalFormatting>
  <conditionalFormatting sqref="BM17">
    <cfRule type="expression" dxfId="140" priority="140">
      <formula>IF(OR(BK17="",BK17=0),0,IF(OR(BM17="",BK17&gt;BM17),1,0))</formula>
    </cfRule>
  </conditionalFormatting>
  <conditionalFormatting sqref="BO17">
    <cfRule type="expression" dxfId="139" priority="139">
      <formula>IF(OR(BM17="",BM17=0),0,IF(OR(BO17="",BM17&gt;BO17),1,0))</formula>
    </cfRule>
  </conditionalFormatting>
  <conditionalFormatting sqref="BQ17">
    <cfRule type="expression" dxfId="138" priority="138">
      <formula>IF(OR(BO17="",BO17=0),0,IF(OR(BQ17="",BO17&gt;BQ17),1,0))</formula>
    </cfRule>
  </conditionalFormatting>
  <conditionalFormatting sqref="BS17">
    <cfRule type="expression" dxfId="137" priority="137">
      <formula>IF(OR(BQ17="",BQ17=0),0,IF(OR(BS17="",BQ17&gt;BS17),1,0))</formula>
    </cfRule>
  </conditionalFormatting>
  <conditionalFormatting sqref="BU17">
    <cfRule type="expression" dxfId="136" priority="136">
      <formula>IF(OR(BS17="",BS17=0),0,IF(OR(BU17="",BS17&gt;BU17),1,0))</formula>
    </cfRule>
  </conditionalFormatting>
  <conditionalFormatting sqref="BW17">
    <cfRule type="expression" dxfId="135" priority="135">
      <formula>IF(OR(BU17="",BU17=0),0,IF(OR(BW17="",BU17&gt;BW17),1,0))</formula>
    </cfRule>
  </conditionalFormatting>
  <conditionalFormatting sqref="BY17">
    <cfRule type="expression" dxfId="134" priority="134">
      <formula>IF(OR(BW17="",BW17=0),0,IF(OR(BY17="",BW17&gt;BY17),1,0))</formula>
    </cfRule>
  </conditionalFormatting>
  <conditionalFormatting sqref="BG17">
    <cfRule type="expression" dxfId="133" priority="133">
      <formula>IF(OR(BE17="",BE17=0),0,IF(OR(BG17="",BE17&gt;BG17),1,0))</formula>
    </cfRule>
  </conditionalFormatting>
  <conditionalFormatting sqref="BE17">
    <cfRule type="expression" dxfId="132" priority="132">
      <formula>IF(OR(BC17="",BC17=0),0,IF(OR(BE17="",BC17&gt;BE17),1,0))</formula>
    </cfRule>
  </conditionalFormatting>
  <conditionalFormatting sqref="BI20">
    <cfRule type="expression" dxfId="131" priority="131">
      <formula>IF(OR(BG20="",BG20=0),0,IF(OR(BI20="",BG20&gt;BI20),1,0))</formula>
    </cfRule>
  </conditionalFormatting>
  <conditionalFormatting sqref="BK20">
    <cfRule type="expression" dxfId="130" priority="130">
      <formula>IF(OR(BI20="",BI20=0),0,IF(OR(BK20="",BI20&gt;BK20),1,0))</formula>
    </cfRule>
  </conditionalFormatting>
  <conditionalFormatting sqref="BM20">
    <cfRule type="expression" dxfId="129" priority="129">
      <formula>IF(OR(BK20="",BK20=0),0,IF(OR(BM20="",BK20&gt;BM20),1,0))</formula>
    </cfRule>
  </conditionalFormatting>
  <conditionalFormatting sqref="BO20">
    <cfRule type="expression" dxfId="128" priority="128">
      <formula>IF(OR(BM20="",BM20=0),0,IF(OR(BO20="",BM20&gt;BO20),1,0))</formula>
    </cfRule>
  </conditionalFormatting>
  <conditionalFormatting sqref="BQ20">
    <cfRule type="expression" dxfId="127" priority="127">
      <formula>IF(OR(BO20="",BO20=0),0,IF(OR(BQ20="",BO20&gt;BQ20),1,0))</formula>
    </cfRule>
  </conditionalFormatting>
  <conditionalFormatting sqref="BS20">
    <cfRule type="expression" dxfId="126" priority="126">
      <formula>IF(OR(BQ20="",BQ20=0),0,IF(OR(BS20="",BQ20&gt;BS20),1,0))</formula>
    </cfRule>
  </conditionalFormatting>
  <conditionalFormatting sqref="BU20">
    <cfRule type="expression" dxfId="125" priority="125">
      <formula>IF(OR(BS20="",BS20=0),0,IF(OR(BU20="",BS20&gt;BU20),1,0))</formula>
    </cfRule>
  </conditionalFormatting>
  <conditionalFormatting sqref="BW20">
    <cfRule type="expression" dxfId="124" priority="124">
      <formula>IF(OR(BU20="",BU20=0),0,IF(OR(BW20="",BU20&gt;BW20),1,0))</formula>
    </cfRule>
  </conditionalFormatting>
  <conditionalFormatting sqref="BY20">
    <cfRule type="expression" dxfId="123" priority="123">
      <formula>IF(OR(BW20="",BW20=0),0,IF(OR(BY20="",BW20&gt;BY20),1,0))</formula>
    </cfRule>
  </conditionalFormatting>
  <conditionalFormatting sqref="BG20">
    <cfRule type="expression" dxfId="122" priority="122">
      <formula>IF(OR(BE20="",BE20=0),0,IF(OR(BG20="",BE20&gt;BG20),1,0))</formula>
    </cfRule>
  </conditionalFormatting>
  <conditionalFormatting sqref="BE20">
    <cfRule type="expression" dxfId="121" priority="121">
      <formula>IF(OR(BC20="",BC20=0),0,IF(OR(BE20="",BC20&gt;BE20),1,0))</formula>
    </cfRule>
  </conditionalFormatting>
  <conditionalFormatting sqref="BI22">
    <cfRule type="expression" dxfId="120" priority="120">
      <formula>IF(OR(BG22="",BG22=0),0,IF(OR(BI22="",BG22&gt;BI22),1,0))</formula>
    </cfRule>
  </conditionalFormatting>
  <conditionalFormatting sqref="BK22">
    <cfRule type="expression" dxfId="119" priority="119">
      <formula>IF(OR(BI22="",BI22=0),0,IF(OR(BK22="",BI22&gt;BK22),1,0))</formula>
    </cfRule>
  </conditionalFormatting>
  <conditionalFormatting sqref="BM22">
    <cfRule type="expression" dxfId="118" priority="118">
      <formula>IF(OR(BK22="",BK22=0),0,IF(OR(BM22="",BK22&gt;BM22),1,0))</formula>
    </cfRule>
  </conditionalFormatting>
  <conditionalFormatting sqref="BO22">
    <cfRule type="expression" dxfId="117" priority="117">
      <formula>IF(OR(BM22="",BM22=0),0,IF(OR(BO22="",BM22&gt;BO22),1,0))</formula>
    </cfRule>
  </conditionalFormatting>
  <conditionalFormatting sqref="BQ22">
    <cfRule type="expression" dxfId="116" priority="116">
      <formula>IF(OR(BO22="",BO22=0),0,IF(OR(BQ22="",BO22&gt;BQ22),1,0))</formula>
    </cfRule>
  </conditionalFormatting>
  <conditionalFormatting sqref="BS22">
    <cfRule type="expression" dxfId="115" priority="115">
      <formula>IF(OR(BQ22="",BQ22=0),0,IF(OR(BS22="",BQ22&gt;BS22),1,0))</formula>
    </cfRule>
  </conditionalFormatting>
  <conditionalFormatting sqref="BU22">
    <cfRule type="expression" dxfId="114" priority="114">
      <formula>IF(OR(BS22="",BS22=0),0,IF(OR(BU22="",BS22&gt;BU22),1,0))</formula>
    </cfRule>
  </conditionalFormatting>
  <conditionalFormatting sqref="BW22">
    <cfRule type="expression" dxfId="113" priority="113">
      <formula>IF(OR(BU22="",BU22=0),0,IF(OR(BW22="",BU22&gt;BW22),1,0))</formula>
    </cfRule>
  </conditionalFormatting>
  <conditionalFormatting sqref="BY22">
    <cfRule type="expression" dxfId="112" priority="112">
      <formula>IF(OR(BW22="",BW22=0),0,IF(OR(BY22="",BW22&gt;BY22),1,0))</formula>
    </cfRule>
  </conditionalFormatting>
  <conditionalFormatting sqref="BG22">
    <cfRule type="expression" dxfId="111" priority="111">
      <formula>IF(OR(BE22="",BE22=0),0,IF(OR(BG22="",BE22&gt;BG22),1,0))</formula>
    </cfRule>
  </conditionalFormatting>
  <conditionalFormatting sqref="BE22">
    <cfRule type="expression" dxfId="110" priority="110">
      <formula>IF(OR(BC22="",BC22=0),0,IF(OR(BE22="",BC22&gt;BE22),1,0))</formula>
    </cfRule>
  </conditionalFormatting>
  <conditionalFormatting sqref="BI23">
    <cfRule type="expression" dxfId="109" priority="109">
      <formula>IF(OR(BG23="",BG23=0),0,IF(OR(BI23="",BG23&gt;BI23),1,0))</formula>
    </cfRule>
  </conditionalFormatting>
  <conditionalFormatting sqref="BK23">
    <cfRule type="expression" dxfId="108" priority="108">
      <formula>IF(OR(BI23="",BI23=0),0,IF(OR(BK23="",BI23&gt;BK23),1,0))</formula>
    </cfRule>
  </conditionalFormatting>
  <conditionalFormatting sqref="BM23">
    <cfRule type="expression" dxfId="107" priority="107">
      <formula>IF(OR(BK23="",BK23=0),0,IF(OR(BM23="",BK23&gt;BM23),1,0))</formula>
    </cfRule>
  </conditionalFormatting>
  <conditionalFormatting sqref="BO23">
    <cfRule type="expression" dxfId="106" priority="106">
      <formula>IF(OR(BM23="",BM23=0),0,IF(OR(BO23="",BM23&gt;BO23),1,0))</formula>
    </cfRule>
  </conditionalFormatting>
  <conditionalFormatting sqref="BQ23">
    <cfRule type="expression" dxfId="105" priority="105">
      <formula>IF(OR(BO23="",BO23=0),0,IF(OR(BQ23="",BO23&gt;BQ23),1,0))</formula>
    </cfRule>
  </conditionalFormatting>
  <conditionalFormatting sqref="BS23">
    <cfRule type="expression" dxfId="104" priority="104">
      <formula>IF(OR(BQ23="",BQ23=0),0,IF(OR(BS23="",BQ23&gt;BS23),1,0))</formula>
    </cfRule>
  </conditionalFormatting>
  <conditionalFormatting sqref="BU23">
    <cfRule type="expression" dxfId="103" priority="103">
      <formula>IF(OR(BS23="",BS23=0),0,IF(OR(BU23="",BS23&gt;BU23),1,0))</formula>
    </cfRule>
  </conditionalFormatting>
  <conditionalFormatting sqref="BW23">
    <cfRule type="expression" dxfId="102" priority="102">
      <formula>IF(OR(BU23="",BU23=0),0,IF(OR(BW23="",BU23&gt;BW23),1,0))</formula>
    </cfRule>
  </conditionalFormatting>
  <conditionalFormatting sqref="BY23">
    <cfRule type="expression" dxfId="101" priority="101">
      <formula>IF(OR(BW23="",BW23=0),0,IF(OR(BY23="",BW23&gt;BY23),1,0))</formula>
    </cfRule>
  </conditionalFormatting>
  <conditionalFormatting sqref="BG23">
    <cfRule type="expression" dxfId="100" priority="100">
      <formula>IF(OR(BE23="",BE23=0),0,IF(OR(BG23="",BE23&gt;BG23),1,0))</formula>
    </cfRule>
  </conditionalFormatting>
  <conditionalFormatting sqref="BE23">
    <cfRule type="expression" dxfId="99" priority="99">
      <formula>IF(OR(BC23="",BC23=0),0,IF(OR(BE23="",BC23&gt;BE23),1,0))</formula>
    </cfRule>
  </conditionalFormatting>
  <conditionalFormatting sqref="BI25">
    <cfRule type="expression" dxfId="98" priority="98">
      <formula>IF(OR(BG25="",BG25=0),0,IF(OR(BI25="",BG25&gt;BI25),1,0))</formula>
    </cfRule>
  </conditionalFormatting>
  <conditionalFormatting sqref="BK25">
    <cfRule type="expression" dxfId="97" priority="97">
      <formula>IF(OR(BI25="",BI25=0),0,IF(OR(BK25="",BI25&gt;BK25),1,0))</formula>
    </cfRule>
  </conditionalFormatting>
  <conditionalFormatting sqref="BM25">
    <cfRule type="expression" dxfId="96" priority="96">
      <formula>IF(OR(BK25="",BK25=0),0,IF(OR(BM25="",BK25&gt;BM25),1,0))</formula>
    </cfRule>
  </conditionalFormatting>
  <conditionalFormatting sqref="BO25">
    <cfRule type="expression" dxfId="95" priority="95">
      <formula>IF(OR(BM25="",BM25=0),0,IF(OR(BO25="",BM25&gt;BO25),1,0))</formula>
    </cfRule>
  </conditionalFormatting>
  <conditionalFormatting sqref="BQ25">
    <cfRule type="expression" dxfId="94" priority="94">
      <formula>IF(OR(BO25="",BO25=0),0,IF(OR(BQ25="",BO25&gt;BQ25),1,0))</formula>
    </cfRule>
  </conditionalFormatting>
  <conditionalFormatting sqref="BS25">
    <cfRule type="expression" dxfId="93" priority="93">
      <formula>IF(OR(BQ25="",BQ25=0),0,IF(OR(BS25="",BQ25&gt;BS25),1,0))</formula>
    </cfRule>
  </conditionalFormatting>
  <conditionalFormatting sqref="BU25">
    <cfRule type="expression" dxfId="92" priority="92">
      <formula>IF(OR(BS25="",BS25=0),0,IF(OR(BU25="",BS25&gt;BU25),1,0))</formula>
    </cfRule>
  </conditionalFormatting>
  <conditionalFormatting sqref="BW25">
    <cfRule type="expression" dxfId="91" priority="91">
      <formula>IF(OR(BU25="",BU25=0),0,IF(OR(BW25="",BU25&gt;BW25),1,0))</formula>
    </cfRule>
  </conditionalFormatting>
  <conditionalFormatting sqref="BY25">
    <cfRule type="expression" dxfId="90" priority="90">
      <formula>IF(OR(BW25="",BW25=0),0,IF(OR(BY25="",BW25&gt;BY25),1,0))</formula>
    </cfRule>
  </conditionalFormatting>
  <conditionalFormatting sqref="BG25">
    <cfRule type="expression" dxfId="89" priority="89">
      <formula>IF(OR(BE25="",BE25=0),0,IF(OR(BG25="",BE25&gt;BG25),1,0))</formula>
    </cfRule>
  </conditionalFormatting>
  <conditionalFormatting sqref="BE25">
    <cfRule type="expression" dxfId="88" priority="88">
      <formula>IF(OR(BC25="",BC25=0),0,IF(OR(BE25="",BC25&gt;BE25),1,0))</formula>
    </cfRule>
  </conditionalFormatting>
  <conditionalFormatting sqref="BI27 BK27 BM27 BO27 BQ27 BS27 BU27 BW27 BY27 BG27 BE27">
    <cfRule type="expression" dxfId="87" priority="87">
      <formula>IF(OR(BC27="",BC27=0),0,IF(OR(BE27="",BC27&gt;BE27),1,0))</formula>
    </cfRule>
  </conditionalFormatting>
  <conditionalFormatting sqref="BI29">
    <cfRule type="expression" dxfId="86" priority="86">
      <formula>IF(OR(BG29="",BG29=0),0,IF(OR(BI29="",BG29&gt;BI29),1,0))</formula>
    </cfRule>
  </conditionalFormatting>
  <conditionalFormatting sqref="BK29">
    <cfRule type="expression" dxfId="85" priority="85">
      <formula>IF(OR(BI29="",BI29=0),0,IF(OR(BK29="",BI29&gt;BK29),1,0))</formula>
    </cfRule>
  </conditionalFormatting>
  <conditionalFormatting sqref="BM29">
    <cfRule type="expression" dxfId="84" priority="84">
      <formula>IF(OR(BK29="",BK29=0),0,IF(OR(BM29="",BK29&gt;BM29),1,0))</formula>
    </cfRule>
  </conditionalFormatting>
  <conditionalFormatting sqref="BO29">
    <cfRule type="expression" dxfId="83" priority="83">
      <formula>IF(OR(BM29="",BM29=0),0,IF(OR(BO29="",BM29&gt;BO29),1,0))</formula>
    </cfRule>
  </conditionalFormatting>
  <conditionalFormatting sqref="BQ29">
    <cfRule type="expression" dxfId="82" priority="82">
      <formula>IF(OR(BO29="",BO29=0),0,IF(OR(BQ29="",BO29&gt;BQ29),1,0))</formula>
    </cfRule>
  </conditionalFormatting>
  <conditionalFormatting sqref="BS29">
    <cfRule type="expression" dxfId="81" priority="81">
      <formula>IF(OR(BQ29="",BQ29=0),0,IF(OR(BS29="",BQ29&gt;BS29),1,0))</formula>
    </cfRule>
  </conditionalFormatting>
  <conditionalFormatting sqref="BU29">
    <cfRule type="expression" dxfId="80" priority="80">
      <formula>IF(OR(BS29="",BS29=0),0,IF(OR(BU29="",BS29&gt;BU29),1,0))</formula>
    </cfRule>
  </conditionalFormatting>
  <conditionalFormatting sqref="BW29">
    <cfRule type="expression" dxfId="79" priority="79">
      <formula>IF(OR(BU29="",BU29=0),0,IF(OR(BW29="",BU29&gt;BW29),1,0))</formula>
    </cfRule>
  </conditionalFormatting>
  <conditionalFormatting sqref="BY29">
    <cfRule type="expression" dxfId="78" priority="78">
      <formula>IF(OR(BW29="",BW29=0),0,IF(OR(BY29="",BW29&gt;BY29),1,0))</formula>
    </cfRule>
  </conditionalFormatting>
  <conditionalFormatting sqref="BG29">
    <cfRule type="expression" dxfId="77" priority="77">
      <formula>IF(OR(BE29="",BE29=0),0,IF(OR(BG29="",BE29&gt;BG29),1,0))</formula>
    </cfRule>
  </conditionalFormatting>
  <conditionalFormatting sqref="BE29">
    <cfRule type="expression" dxfId="76" priority="76">
      <formula>IF(OR(BC29="",BC29=0),0,IF(OR(BE29="",BC29&gt;BE29),1,0))</formula>
    </cfRule>
  </conditionalFormatting>
  <conditionalFormatting sqref="BI30">
    <cfRule type="expression" dxfId="75" priority="75">
      <formula>IF(OR(BG30="",BG30=0),0,IF(OR(BI30="",BG30&gt;BI30),1,0))</formula>
    </cfRule>
  </conditionalFormatting>
  <conditionalFormatting sqref="BK30">
    <cfRule type="expression" dxfId="74" priority="74">
      <formula>IF(OR(BI30="",BI30=0),0,IF(OR(BK30="",BI30&gt;BK30),1,0))</formula>
    </cfRule>
  </conditionalFormatting>
  <conditionalFormatting sqref="BM30">
    <cfRule type="expression" dxfId="73" priority="73">
      <formula>IF(OR(BK30="",BK30=0),0,IF(OR(BM30="",BK30&gt;BM30),1,0))</formula>
    </cfRule>
  </conditionalFormatting>
  <conditionalFormatting sqref="BO30">
    <cfRule type="expression" dxfId="72" priority="72">
      <formula>IF(OR(BM30="",BM30=0),0,IF(OR(BO30="",BM30&gt;BO30),1,0))</formula>
    </cfRule>
  </conditionalFormatting>
  <conditionalFormatting sqref="BQ30">
    <cfRule type="expression" dxfId="71" priority="71">
      <formula>IF(OR(BO30="",BO30=0),0,IF(OR(BQ30="",BO30&gt;BQ30),1,0))</formula>
    </cfRule>
  </conditionalFormatting>
  <conditionalFormatting sqref="BS30">
    <cfRule type="expression" dxfId="70" priority="70">
      <formula>IF(OR(BQ30="",BQ30=0),0,IF(OR(BS30="",BQ30&gt;BS30),1,0))</formula>
    </cfRule>
  </conditionalFormatting>
  <conditionalFormatting sqref="BU30">
    <cfRule type="expression" dxfId="69" priority="69">
      <formula>IF(OR(BS30="",BS30=0),0,IF(OR(BU30="",BS30&gt;BU30),1,0))</formula>
    </cfRule>
  </conditionalFormatting>
  <conditionalFormatting sqref="BW30">
    <cfRule type="expression" dxfId="68" priority="68">
      <formula>IF(OR(BU30="",BU30=0),0,IF(OR(BW30="",BU30&gt;BW30),1,0))</formula>
    </cfRule>
  </conditionalFormatting>
  <conditionalFormatting sqref="BY30">
    <cfRule type="expression" dxfId="67" priority="67">
      <formula>IF(OR(BW30="",BW30=0),0,IF(OR(BY30="",BW30&gt;BY30),1,0))</formula>
    </cfRule>
  </conditionalFormatting>
  <conditionalFormatting sqref="BG30">
    <cfRule type="expression" dxfId="66" priority="66">
      <formula>IF(OR(BE30="",BE30=0),0,IF(OR(BG30="",BE30&gt;BG30),1,0))</formula>
    </cfRule>
  </conditionalFormatting>
  <conditionalFormatting sqref="BE30">
    <cfRule type="expression" dxfId="65" priority="65">
      <formula>IF(OR(BC30="",BC30=0),0,IF(OR(BE30="",BC30&gt;BE30),1,0))</formula>
    </cfRule>
  </conditionalFormatting>
  <conditionalFormatting sqref="BI34">
    <cfRule type="expression" dxfId="64" priority="64">
      <formula>IF(OR(BG34="",BG34=0),0,IF(OR(BI34="",BG34&gt;BI34),1,0))</formula>
    </cfRule>
  </conditionalFormatting>
  <conditionalFormatting sqref="BK34">
    <cfRule type="expression" dxfId="63" priority="63">
      <formula>IF(OR(BI34="",BI34=0),0,IF(OR(BK34="",BI34&gt;BK34),1,0))</formula>
    </cfRule>
  </conditionalFormatting>
  <conditionalFormatting sqref="BM34">
    <cfRule type="expression" dxfId="62" priority="62">
      <formula>IF(OR(BK34="",BK34=0),0,IF(OR(BM34="",BK34&gt;BM34),1,0))</formula>
    </cfRule>
  </conditionalFormatting>
  <conditionalFormatting sqref="BO34">
    <cfRule type="expression" dxfId="61" priority="61">
      <formula>IF(OR(BM34="",BM34=0),0,IF(OR(BO34="",BM34&gt;BO34),1,0))</formula>
    </cfRule>
  </conditionalFormatting>
  <conditionalFormatting sqref="BQ34">
    <cfRule type="expression" dxfId="60" priority="60">
      <formula>IF(OR(BO34="",BO34=0),0,IF(OR(BQ34="",BO34&gt;BQ34),1,0))</formula>
    </cfRule>
  </conditionalFormatting>
  <conditionalFormatting sqref="BS34">
    <cfRule type="expression" dxfId="59" priority="59">
      <formula>IF(OR(BQ34="",BQ34=0),0,IF(OR(BS34="",BQ34&gt;BS34),1,0))</formula>
    </cfRule>
  </conditionalFormatting>
  <conditionalFormatting sqref="BU34">
    <cfRule type="expression" dxfId="58" priority="58">
      <formula>IF(OR(BS34="",BS34=0),0,IF(OR(BU34="",BS34&gt;BU34),1,0))</formula>
    </cfRule>
  </conditionalFormatting>
  <conditionalFormatting sqref="BW34">
    <cfRule type="expression" dxfId="57" priority="57">
      <formula>IF(OR(BU34="",BU34=0),0,IF(OR(BW34="",BU34&gt;BW34),1,0))</formula>
    </cfRule>
  </conditionalFormatting>
  <conditionalFormatting sqref="BY34">
    <cfRule type="expression" dxfId="56" priority="56">
      <formula>IF(OR(BW34="",BW34=0),0,IF(OR(BY34="",BW34&gt;BY34),1,0))</formula>
    </cfRule>
  </conditionalFormatting>
  <conditionalFormatting sqref="BG34">
    <cfRule type="expression" dxfId="55" priority="55">
      <formula>IF(OR(BE34="",BE34=0),0,IF(OR(BG34="",BE34&gt;BG34),1,0))</formula>
    </cfRule>
  </conditionalFormatting>
  <conditionalFormatting sqref="BE34">
    <cfRule type="expression" dxfId="54" priority="54">
      <formula>IF(OR(BC34="",BC34=0),0,IF(OR(BE34="",BC34&gt;BE34),1,0))</formula>
    </cfRule>
  </conditionalFormatting>
  <conditionalFormatting sqref="BE32">
    <cfRule type="expression" dxfId="53" priority="53">
      <formula>IF(OR(BC32="",BC32=0),0,IF(OR(BE32="",BC32&gt;BE32),1,0))</formula>
    </cfRule>
  </conditionalFormatting>
  <conditionalFormatting sqref="BG32">
    <cfRule type="expression" dxfId="52" priority="52">
      <formula>IF(OR(BE32="",BE32=0),0,IF(OR(BG32="",BE32&gt;BG32),1,0))</formula>
    </cfRule>
  </conditionalFormatting>
  <conditionalFormatting sqref="BI32">
    <cfRule type="expression" dxfId="51" priority="51">
      <formula>IF(OR(BG32="",BG32=0),0,IF(OR(BI32="",BG32&gt;BI32),1,0))</formula>
    </cfRule>
  </conditionalFormatting>
  <conditionalFormatting sqref="BQ32">
    <cfRule type="expression" dxfId="50" priority="50">
      <formula>IF(OR(BO32="",BO32=0),0,IF(OR(BQ32="",BO32&gt;BQ32),1,0))</formula>
    </cfRule>
  </conditionalFormatting>
  <conditionalFormatting sqref="BY36">
    <cfRule type="expression" dxfId="49" priority="49">
      <formula>IF(OR(BW36="",BW36=0),0,IF(OR(BY36="",BW36&gt;BY36),1,0))</formula>
    </cfRule>
  </conditionalFormatting>
  <conditionalFormatting sqref="BK36">
    <cfRule type="expression" dxfId="48" priority="48">
      <formula>IF(OR(BI36="",BI36=0),0,IF(OR(BK36="",BI36&gt;BK36),1,0))</formula>
    </cfRule>
  </conditionalFormatting>
  <conditionalFormatting sqref="BM36">
    <cfRule type="expression" dxfId="47" priority="47">
      <formula>IF(OR(BK36="",BK36=0),0,IF(OR(BM36="",BK36&gt;BM36),1,0))</formula>
    </cfRule>
  </conditionalFormatting>
  <conditionalFormatting sqref="BQ36">
    <cfRule type="expression" dxfId="46" priority="46">
      <formula>IF(OR(BO36="",BO36=0),0,IF(OR(BQ36="",BO36&gt;BQ36),1,0))</formula>
    </cfRule>
  </conditionalFormatting>
  <conditionalFormatting sqref="BO36">
    <cfRule type="expression" dxfId="45" priority="45">
      <formula>IF(OR(BM36="",BM36=0),0,IF(OR(BO36="",BM36&gt;BO36),1,0))</formula>
    </cfRule>
  </conditionalFormatting>
  <conditionalFormatting sqref="BS36">
    <cfRule type="expression" dxfId="44" priority="44">
      <formula>IF(OR(BQ36="",BQ36=0),0,IF(OR(BS36="",BQ36&gt;BS36),1,0))</formula>
    </cfRule>
  </conditionalFormatting>
  <conditionalFormatting sqref="BU36">
    <cfRule type="expression" dxfId="43" priority="43">
      <formula>IF(OR(BS36="",BS36=0),0,IF(OR(BU36="",BS36&gt;BU36),1,0))</formula>
    </cfRule>
  </conditionalFormatting>
  <conditionalFormatting sqref="BY38">
    <cfRule type="expression" dxfId="42" priority="42">
      <formula>IF(OR(BW38="",BW38=0),0,IF(OR(BY38="",BW38&gt;BY38),1,0))</formula>
    </cfRule>
  </conditionalFormatting>
  <conditionalFormatting sqref="BE38">
    <cfRule type="expression" dxfId="41" priority="41">
      <formula>IF(OR(BC38="",BC38=0),0,IF(OR(BE38="",BC38&gt;BE38),1,0))</formula>
    </cfRule>
  </conditionalFormatting>
  <conditionalFormatting sqref="BG38">
    <cfRule type="expression" dxfId="40" priority="40">
      <formula>IF(OR(BE38="",BE38=0),0,IF(OR(BG38="",BE38&gt;BG38),1,0))</formula>
    </cfRule>
  </conditionalFormatting>
  <conditionalFormatting sqref="BK38">
    <cfRule type="expression" dxfId="39" priority="39">
      <formula>IF(OR(BI38="",BI38=0),0,IF(OR(BK38="",BI38&gt;BK38),1,0))</formula>
    </cfRule>
  </conditionalFormatting>
  <conditionalFormatting sqref="BM38">
    <cfRule type="expression" dxfId="38" priority="38">
      <formula>IF(OR(BK38="",BK38=0),0,IF(OR(BM38="",BK38&gt;BM38),1,0))</formula>
    </cfRule>
  </conditionalFormatting>
  <conditionalFormatting sqref="BQ38">
    <cfRule type="expression" dxfId="37" priority="37">
      <formula>IF(OR(BO38="",BO38=0),0,IF(OR(BQ38="",BO38&gt;BQ38),1,0))</formula>
    </cfRule>
  </conditionalFormatting>
  <conditionalFormatting sqref="BO38">
    <cfRule type="expression" dxfId="36" priority="36">
      <formula>IF(OR(BM38="",BM38=0),0,IF(OR(BO38="",BM38&gt;BO38),1,0))</formula>
    </cfRule>
  </conditionalFormatting>
  <conditionalFormatting sqref="BS38">
    <cfRule type="expression" dxfId="35" priority="35">
      <formula>IF(OR(BQ38="",BQ38=0),0,IF(OR(BS38="",BQ38&gt;BS38),1,0))</formula>
    </cfRule>
  </conditionalFormatting>
  <conditionalFormatting sqref="BU38">
    <cfRule type="expression" dxfId="34" priority="34">
      <formula>IF(OR(BS38="",BS38=0),0,IF(OR(BU38="",BS38&gt;BU38),1,0))</formula>
    </cfRule>
  </conditionalFormatting>
  <conditionalFormatting sqref="BW38">
    <cfRule type="expression" dxfId="33" priority="33">
      <formula>IF(OR(BU38="",BU38=0),0,IF(OR(BW38="",BU38&gt;BW38),1,0))</formula>
    </cfRule>
  </conditionalFormatting>
  <conditionalFormatting sqref="BE36">
    <cfRule type="expression" dxfId="32" priority="32">
      <formula>IF(OR(BC36="",BC36=0),0,IF(OR(BE36="",BC36&gt;BE36),1,0))</formula>
    </cfRule>
  </conditionalFormatting>
  <conditionalFormatting sqref="BG36">
    <cfRule type="expression" dxfId="31" priority="31">
      <formula>IF(OR(BE36="",BE36=0),0,IF(OR(BG36="",BE36&gt;BG36),1,0))</formula>
    </cfRule>
  </conditionalFormatting>
  <conditionalFormatting sqref="BY39">
    <cfRule type="expression" dxfId="30" priority="30">
      <formula>IF(OR(BW39="",BW39=0),0,IF(OR(BY39="",BW39&gt;BY39),1,0))</formula>
    </cfRule>
  </conditionalFormatting>
  <conditionalFormatting sqref="BE39">
    <cfRule type="expression" dxfId="29" priority="29">
      <formula>IF(OR(BC39="",BC39=0),0,IF(OR(BE39="",BC39&gt;BE39),1,0))</formula>
    </cfRule>
  </conditionalFormatting>
  <conditionalFormatting sqref="BG39">
    <cfRule type="expression" dxfId="28" priority="28">
      <formula>IF(OR(BE39="",BE39=0),0,IF(OR(BG39="",BE39&gt;BG39),1,0))</formula>
    </cfRule>
  </conditionalFormatting>
  <conditionalFormatting sqref="BK39">
    <cfRule type="expression" dxfId="27" priority="27">
      <formula>IF(OR(BI39="",BI39=0),0,IF(OR(BK39="",BI39&gt;BK39),1,0))</formula>
    </cfRule>
  </conditionalFormatting>
  <conditionalFormatting sqref="BM39">
    <cfRule type="expression" dxfId="26" priority="26">
      <formula>IF(OR(BK39="",BK39=0),0,IF(OR(BM39="",BK39&gt;BM39),1,0))</formula>
    </cfRule>
  </conditionalFormatting>
  <conditionalFormatting sqref="BQ39">
    <cfRule type="expression" dxfId="25" priority="25">
      <formula>IF(OR(BO39="",BO39=0),0,IF(OR(BQ39="",BO39&gt;BQ39),1,0))</formula>
    </cfRule>
  </conditionalFormatting>
  <conditionalFormatting sqref="BO39">
    <cfRule type="expression" dxfId="24" priority="24">
      <formula>IF(OR(BM39="",BM39=0),0,IF(OR(BO39="",BM39&gt;BO39),1,0))</formula>
    </cfRule>
  </conditionalFormatting>
  <conditionalFormatting sqref="BS39">
    <cfRule type="expression" dxfId="23" priority="23">
      <formula>IF(OR(BQ39="",BQ39=0),0,IF(OR(BS39="",BQ39&gt;BS39),1,0))</formula>
    </cfRule>
  </conditionalFormatting>
  <conditionalFormatting sqref="BU39">
    <cfRule type="expression" dxfId="22" priority="22">
      <formula>IF(OR(BS39="",BS39=0),0,IF(OR(BU39="",BS39&gt;BU39),1,0))</formula>
    </cfRule>
  </conditionalFormatting>
  <conditionalFormatting sqref="BW39">
    <cfRule type="expression" dxfId="21" priority="21">
      <formula>IF(OR(BU39="",BU39=0),0,IF(OR(BW39="",BU39&gt;BW39),1,0))</formula>
    </cfRule>
  </conditionalFormatting>
  <conditionalFormatting sqref="BY37">
    <cfRule type="expression" dxfId="20" priority="20">
      <formula>IF(OR(BW37="",BW37=0),0,IF(OR(BY37="",BW37&gt;BY37),1,0))</formula>
    </cfRule>
  </conditionalFormatting>
  <conditionalFormatting sqref="BE37">
    <cfRule type="expression" dxfId="19" priority="19">
      <formula>IF(OR(BC37="",BC37=0),0,IF(OR(BE37="",BC37&gt;BE37),1,0))</formula>
    </cfRule>
  </conditionalFormatting>
  <conditionalFormatting sqref="BG37">
    <cfRule type="expression" dxfId="18" priority="18">
      <formula>IF(OR(BE37="",BE37=0),0,IF(OR(BG37="",BE37&gt;BG37),1,0))</formula>
    </cfRule>
  </conditionalFormatting>
  <conditionalFormatting sqref="BK37">
    <cfRule type="expression" dxfId="17" priority="17">
      <formula>IF(OR(BI37="",BI37=0),0,IF(OR(BK37="",BI37&gt;BK37),1,0))</formula>
    </cfRule>
  </conditionalFormatting>
  <conditionalFormatting sqref="BM37">
    <cfRule type="expression" dxfId="16" priority="16">
      <formula>IF(OR(BK37="",BK37=0),0,IF(OR(BM37="",BK37&gt;BM37),1,0))</formula>
    </cfRule>
  </conditionalFormatting>
  <conditionalFormatting sqref="BQ37">
    <cfRule type="expression" dxfId="15" priority="15">
      <formula>IF(OR(BO37="",BO37=0),0,IF(OR(BQ37="",BO37&gt;BQ37),1,0))</formula>
    </cfRule>
  </conditionalFormatting>
  <conditionalFormatting sqref="BO37">
    <cfRule type="expression" dxfId="14" priority="14">
      <formula>IF(OR(BM37="",BM37=0),0,IF(OR(BO37="",BM37&gt;BO37),1,0))</formula>
    </cfRule>
  </conditionalFormatting>
  <conditionalFormatting sqref="BS37">
    <cfRule type="expression" dxfId="13" priority="13">
      <formula>IF(OR(BQ37="",BQ37=0),0,IF(OR(BS37="",BQ37&gt;BS37),1,0))</formula>
    </cfRule>
  </conditionalFormatting>
  <conditionalFormatting sqref="BU37">
    <cfRule type="expression" dxfId="12" priority="12">
      <formula>IF(OR(BS37="",BS37=0),0,IF(OR(BU37="",BS37&gt;BU37),1,0))</formula>
    </cfRule>
  </conditionalFormatting>
  <conditionalFormatting sqref="BW37">
    <cfRule type="expression" dxfId="11" priority="11">
      <formula>IF(OR(BU37="",BU37=0),0,IF(OR(BW37="",BU37&gt;BW37),1,0))</formula>
    </cfRule>
  </conditionalFormatting>
  <conditionalFormatting sqref="BY35">
    <cfRule type="expression" dxfId="10" priority="10">
      <formula>IF(OR(BW35="",BW35=0),0,IF(OR(BY35="",BW35&gt;BY35),1,0))</formula>
    </cfRule>
  </conditionalFormatting>
  <conditionalFormatting sqref="BE35">
    <cfRule type="expression" dxfId="9" priority="9">
      <formula>IF(OR(BC35="",BC35=0),0,IF(OR(BE35="",BC35&gt;BE35),1,0))</formula>
    </cfRule>
  </conditionalFormatting>
  <conditionalFormatting sqref="BG35">
    <cfRule type="expression" dxfId="8" priority="8">
      <formula>IF(OR(BE35="",BE35=0),0,IF(OR(BG35="",BE35&gt;BG35),1,0))</formula>
    </cfRule>
  </conditionalFormatting>
  <conditionalFormatting sqref="BK35">
    <cfRule type="expression" dxfId="7" priority="7">
      <formula>IF(OR(BI35="",BI35=0),0,IF(OR(BK35="",BI35&gt;BK35),1,0))</formula>
    </cfRule>
  </conditionalFormatting>
  <conditionalFormatting sqref="BM35">
    <cfRule type="expression" dxfId="6" priority="6">
      <formula>IF(OR(BK35="",BK35=0),0,IF(OR(BM35="",BK35&gt;BM35),1,0))</formula>
    </cfRule>
  </conditionalFormatting>
  <conditionalFormatting sqref="BQ35">
    <cfRule type="expression" dxfId="5" priority="5">
      <formula>IF(OR(BO35="",BO35=0),0,IF(OR(BQ35="",BO35&gt;BQ35),1,0))</formula>
    </cfRule>
  </conditionalFormatting>
  <conditionalFormatting sqref="BO35">
    <cfRule type="expression" dxfId="4" priority="4">
      <formula>IF(OR(BM35="",BM35=0),0,IF(OR(BO35="",BM35&gt;BO35),1,0))</formula>
    </cfRule>
  </conditionalFormatting>
  <conditionalFormatting sqref="BS35">
    <cfRule type="expression" dxfId="3" priority="3">
      <formula>IF(OR(BQ35="",BQ35=0),0,IF(OR(BS35="",BQ35&gt;BS35),1,0))</formula>
    </cfRule>
  </conditionalFormatting>
  <conditionalFormatting sqref="BU35">
    <cfRule type="expression" dxfId="2" priority="2">
      <formula>IF(OR(BS35="",BS35=0),0,IF(OR(BU35="",BS35&gt;BU35),1,0))</formula>
    </cfRule>
  </conditionalFormatting>
  <conditionalFormatting sqref="BW35">
    <cfRule type="expression" dxfId="1" priority="1">
      <formula>IF(OR(BU35="",BU35=0),0,IF(OR(BW35="",BU35&gt;BW35),1,0))</formula>
    </cfRule>
  </conditionalFormatting>
  <dataValidations count="46">
    <dataValidation type="whole" allowBlank="1" showInputMessage="1" showErrorMessage="1" sqref="BU7 BC7 BQ7 BG7 BY7 BE7 BI7 BM7 BK7 BO7 BS7 BU23 BC22:BC23 BQ23 BG23 BY23 BE23 BI23 BM23 BK23 BO23 BS23 BC25:BC27 BE25:BE27 BG25 BG27 BE32 BG32 BC32 BG29:BG30 BE29:BE30 BC29:BC30 BE34:BE39 BG34:BG39 BC34:BC39 BC20">
      <formula1>0</formula1>
      <formula2>100</formula2>
    </dataValidation>
    <dataValidation type="list" errorStyle="warning" allowBlank="1" showInputMessage="1" showErrorMessage="1" errorTitle="Línea de Gestión PND" error="Desea Ingresar Nueva Línea de Gestión PND?" sqref="L6:L44">
      <formula1>proceso</formula1>
    </dataValidation>
    <dataValidation type="list" errorStyle="warning" allowBlank="1" showInputMessage="1" showErrorMessage="1" errorTitle="Objetivo Sectorial" error="Desea Ingresar Nuevo Objetivo Sectorial?" sqref="G6:G44">
      <formula1>obj_sec</formula1>
    </dataValidation>
    <dataValidation type="list" errorStyle="warning" allowBlank="1" showInputMessage="1" showErrorMessage="1" errorTitle="Estrategia Sectorial" error="Desea Ingresar Nueva Estrategia Sectorial?" sqref="H6:H44">
      <formula1>est_sec</formula1>
    </dataValidation>
    <dataValidation type="list" errorStyle="warning" allowBlank="1" showInputMessage="1" showErrorMessage="1" errorTitle="Línea de Gestión PND" error="Desea Ingresar Nueva Línea de Gestión PND?" sqref="K6:K44">
      <formula1>linea_gestion</formula1>
    </dataValidation>
    <dataValidation type="list" errorStyle="warning" allowBlank="1" showInputMessage="1" showErrorMessage="1" errorTitle="Unidad de Medida" error="Desea Ingresar Nueva Unidad de Medida?" sqref="P6:P44">
      <formula1>unidad_medida</formula1>
    </dataValidation>
    <dataValidation type="list" errorStyle="warning" allowBlank="1" showInputMessage="1" showErrorMessage="1" errorTitle="Compromiso PND" error="Desea Ingresar Nuevo Compromiso PND?" sqref="AD39:AD44 AD6 AD9 AD15 AD21 AD24 AD28 AD19 AD30:AD33 AD35:AD37">
      <formula1>compromiso_PND</formula1>
    </dataValidation>
    <dataValidation type="list" errorStyle="warning" allowBlank="1" showInputMessage="1" showErrorMessage="1" errorTitle="Articulado PND" error="Desea Ingresar Nuevo Articulado PND?" sqref="AE30:AE44 AE6 AE9 AE15 AE18:AE19 AE21 AE24 AE28">
      <formula1>"No Aplica"</formula1>
    </dataValidation>
    <dataValidation type="list" errorStyle="warning" allowBlank="1" showInputMessage="1" showErrorMessage="1" errorTitle="Meta Sinergia Nacional" error="Desea Ingresar Nueva Meta Sinergia Nacional?" sqref="AF6:AF44">
      <formula1>meta_sinergia_nal</formula1>
    </dataValidation>
    <dataValidation type="list" errorStyle="warning" allowBlank="1" showInputMessage="1" showErrorMessage="1" errorTitle="Meta Sinergia Regional" error="Desea Ingresar Nueva Meta Sinergia Regional?" sqref="AG6:AG44">
      <formula1>meta_sinergia_regional</formula1>
    </dataValidation>
    <dataValidation type="list" errorStyle="warning" allowBlank="1" showInputMessage="1" showErrorMessage="1" errorTitle="Meta Grupo Étnico" error="Desea Ingresar Nueva Meta Grupo Étnico?" sqref="AH6:AH44">
      <formula1>meta_grupo_etnico</formula1>
    </dataValidation>
    <dataValidation type="list" errorStyle="warning" allowBlank="1" showInputMessage="1" showErrorMessage="1" errorTitle="Tablero Control Ministro" error="Desea Ingresar Nueva Meta Control Ministro?" sqref="AI6:AI44">
      <formula1>tablero_ministro</formula1>
    </dataValidation>
    <dataValidation type="list" errorStyle="warning" allowBlank="1" showInputMessage="1" showErrorMessage="1" errorTitle="Política Ambiental" error="Desea Ingresar Nueva Política Ambiental?" sqref="AJ40:AJ44 AJ6 AJ9 AJ15 AJ18:AJ19 AJ21 AJ24 AJ28 AJ30:AJ31 AJ33">
      <formula1>politica_ambiental</formula1>
    </dataValidation>
    <dataValidation type="list" errorStyle="warning" allowBlank="1" showInputMessage="1" showErrorMessage="1" errorTitle="Acuerdos Internacionales" error="Desea Ingresar Nuevo Compromiso Acuerdo Internacional?" sqref="AL6:AL44">
      <formula1>"No Aplica"</formula1>
    </dataValidation>
    <dataValidation type="list" allowBlank="1" showInputMessage="1" showErrorMessage="1" errorTitle="Dato Inválido" error="Debe Seleccionar Si Aplica o No Aplica?" sqref="AM6:AN44">
      <formula1>"Si Aplica,No Aplica"</formula1>
    </dataValidation>
    <dataValidation type="list" errorStyle="warning" allowBlank="1" showInputMessage="1" showErrorMessage="1" errorTitle="Grupo Étnico" error="Desea Ingresar Nuevo Grupo Étnico?" sqref="AO39:AO44 AO6 AO9 AO15 AO18:AO19 AO21 AO24 AO28 AO30:AO33 AS35:AS37 AO35:AO37 AQ35:AQ37 AQ39 AS39 AQ32 AS32">
      <formula1>grupo_etnico</formula1>
    </dataValidation>
    <dataValidation type="list" errorStyle="warning" allowBlank="1" showInputMessage="1" showErrorMessage="1" errorTitle="Fuente Compromiso Étnico" error="Desea Ingresar Nueva Fuente Compromiso Étnico?" sqref="AP6:AP44">
      <formula1>compromiso_etnico</formula1>
    </dataValidation>
    <dataValidation type="list" errorStyle="warning" allowBlank="1" showInputMessage="1" showErrorMessage="1" errorTitle="Grupo Poblacional" error="Desea Ingresar Nuevo Grupo Poblacional?" sqref="AQ40:AQ44 AQ6 AQ9 AQ15 AQ18:AQ19 AQ21 AQ24 AQ28 AQ30:AQ31 AQ33">
      <formula1>grupo_poblacional</formula1>
    </dataValidation>
    <dataValidation type="list" errorStyle="warning" allowBlank="1" showInputMessage="1" showErrorMessage="1" errorTitle="Género" error="Desea Ingresar Nuevo Género?" sqref="AR6:AR44">
      <formula1>genero</formula1>
    </dataValidation>
    <dataValidation type="list" errorStyle="warning" allowBlank="1" showInputMessage="1" showErrorMessage="1" errorTitle="Región" error="Desea Ingresar Nueva Región?" sqref="AT35:AT44 AT6 AT9 AT15 AT18:AT19 AT21 AT24 AT28 AT30:AT33">
      <formula1>region</formula1>
    </dataValidation>
    <dataValidation type="list" errorStyle="warning" allowBlank="1" showInputMessage="1" showErrorMessage="1" errorTitle="Departamento" error="Desea Ingresar Nuevo Departamento?" sqref="AU30:AU44 AU6 AU9 AU15 AU18:AU19 AU21 AU24 AU28">
      <formula1>departamento</formula1>
    </dataValidation>
    <dataValidation type="list" errorStyle="warning" allowBlank="1" showInputMessage="1" showErrorMessage="1" errorTitle="Municipio" error="Desea Ingresar Nuevo Municipio?" sqref="AW30:AW44 AW6 AW9 AW15 AW18:AW19 AW21 AW24 AW28">
      <formula1>municipio</formula1>
    </dataValidation>
    <dataValidation type="list" errorStyle="warning" allowBlank="1" showInputMessage="1" showErrorMessage="1" errorTitle="Clasificación de Desempeño" error="Desea Ingresar Nueva Clasificación de Desempeño y Calidad?" sqref="AY40:AY44 AY6 AY9 AY15 AY18:AY19 AY21 AY24 AY28 AY30:AY31 AY33">
      <formula1>clasificacion_desempeño</formula1>
    </dataValidation>
    <dataValidation type="list" errorStyle="warning" allowBlank="1" showInputMessage="1" showErrorMessage="1" errorTitle="Meta Indicador de Resultado" error="Desea Ingresar Nueva Meta Indicador de Resultado?" sqref="AZ30:AZ44 AZ6 AZ9 AZ15 AZ18:AZ19 AZ21 AZ24 AZ28">
      <formula1>"No Aplica"</formula1>
    </dataValidation>
    <dataValidation type="list" errorStyle="warning" allowBlank="1" showInputMessage="1" showErrorMessage="1" errorTitle="Líder Responsable" error="Desea Ingresar Nuevo Líder Responsable?" sqref="BA30:BA44 BA6 BA9 BA15 BA18:BA19 BA21 BA24 BA28">
      <formula1>lider</formula1>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B40:BB44 BB6 BB9 BB15 BB18:BB19 BB21 BB24 BB28 BB33 BB31">
      <formula1>10</formula1>
      <formula2>1000</formula2>
    </dataValidation>
    <dataValidation type="decimal" allowBlank="1" showInputMessage="1" showErrorMessage="1" errorTitle="Dato Inválido" error="Debe Registrar Valores Enteros y/o con Valores Decimales (Mayor a 0 e Inferior o Igual a 100)" sqref="BW37:BW44 BU35:BU44 BS40:BS44 BQ40:BQ44 BO40:BO44 BM40:BM44 BK40:BK44 BI35:BI44 BG40:BG44 BE40:BE44 BC40:BC44 BY40:BY44 BC6 BY6 BW6 BU6 BS6 BQ6 BO6 BM6 BK6 BI6 BG6 BE6 BE9 BC9 BY9 BW9 BU9 BS9 BQ9 BO9 BM9 BK9 BI9 BG9 BG15 BE15 BC15 BY15 BW15 BU15 BS15 BQ15 BO15 BM15 BK15 BI15 BI18:BI19 BG18:BG19 BE18:BE19 BC18:BC19 BY18:BY19 BW18:BW19 BU18:BU19 BS18:BS19 BQ18:BQ19 BO18:BO19 BM18:BM19 BK18:BK19 BK21 BI21 BG21 BE21 BC21 BY21 BW21 BU21 BS21 BQ21 BO21 BM21 BM24 BK24 BI24 BG24 BE24 BC24 BY24 BW24 BU24 BS24 BQ24 BO24 BU26 BS26 BQ26 BY26 BW26 BQ33 BQ28 BS28 BU28 BW28 BY28 BC28 BE28 BG28 BI28 BK28 BM28 BO28 BM31:BM33 BO31:BO33 BI33 BS31:BS33 BU31:BU33 BW31:BW33 BY31:BY33 BC33 BE33 BG33 BK31:BK33 BG31 BQ31 BI31 BC31 BE31 BW35">
      <formula1>1</formula1>
      <formula2>100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D40:BD44 BD6 BD9 BD15 BD18:BD19 BD21 BD24 BD28 BD31:BD33">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F40:BF44 BF6 BF9 BF15 BF18:BF19 BF21 BF24 BF28 BF33 BF31">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H35:BH44 BH6 BH9 BH15 BH19 BH21 BH24 BH28 BH31:BH33">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J40:BJ44 BJ6 BJ9 BJ15 BJ18:BJ19 BJ21 BJ24 BJ28 BJ31:BJ33">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L37:BL44 BL6 BL9 BL15 BL18:BL19 BL21 BL24 BL28 BL33 BL31 BJ36 BT35:BT39 BP35:BP39 BL35">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N40:BN44 BN6 BN9 BN15 BN18:BN19 BN21 BN24 BN28 BN31:BN33">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P40:BP44 BP6 BP9 BP15 BP18:BP19 BP21 BP24 BP26 BP28 BP33 BP31">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R40:BR44 BR6 BR9 BR15 BR18:BR19 BR21 BR24 BR26 BR28 BR31:BR33">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T40:BT44 BT6 BT9 BT15 BT18:BT19 BT21 BT24 BT26 BT28 BT31:BT33">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BV40:BV44 BV6 BV9 BV15 BV18:BV19 BV21 BV24 BV26 BV28 BV31:BV33">
      <formula1>10</formula1>
      <formula2>1000</formula2>
    </dataValidation>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BX35:BX44 BX6 BX9 BX15 BX18:BX19 BX21 BX24 BX26 BX28 BX31:BX33">
      <formula1>10</formula1>
      <formula2>1000</formula2>
    </dataValidation>
    <dataValidation type="list" errorStyle="warning" allowBlank="1" showInputMessage="1" showErrorMessage="1" errorTitle="Actividad Principal" error="Registrar Actividad Principal?" sqref="I6:I39">
      <formula1>"Inactivar"</formula1>
    </dataValidation>
    <dataValidation type="list" errorStyle="warning" allowBlank="1" showInputMessage="1" showErrorMessage="1" errorTitle="Actividad Desagregada" error="Registrar Actividad Desagregada?" sqref="J6:J29 J32:J39 I42:J44">
      <formula1>"Inactivar"</formula1>
    </dataValidation>
    <dataValidation type="list" allowBlank="1" showInputMessage="1" showErrorMessage="1" errorTitle="Dato Inválido" error="Debe Registrar un Valor Entre 1 y 3" sqref="N26:N27 M6:M44">
      <formula1>peso</formula1>
    </dataValidation>
    <dataValidation type="decimal" allowBlank="1" showInputMessage="1" showErrorMessage="1" errorTitle="Dato Inválido" error="Debe Registrar Valores Enteros y/o con Valores Decimales" sqref="N6:N25 N28:N44 AC6:AC44 AS40:AS44 AS6 AS9 AS15 AS18:AS19 AS21 AS24 AS28 AS30:AS31 AS33">
      <formula1>0</formula1>
      <formula2>9.99999999999999E+24</formula2>
    </dataValidation>
    <dataValidation type="list" errorStyle="warning" allowBlank="1" showInputMessage="1" showErrorMessage="1" errorTitle="Fuente Financiación" error="Desea Ingresar Nueva Fuente de Financiación?" sqref="R5:AC5">
      <formula1>fuente_financiacion</formula1>
    </dataValidation>
    <dataValidation type="textLength" showInputMessage="1" showErrorMessage="1" error="El largo de texto no corresponde a lo definido (10 a 1000 caracteres)" prompt="Registra mínimo 10 y máximo 1000 caracteres" sqref="CB5:CB300 CE5:CE300">
      <formula1>10</formula1>
      <formula2>1000</formula2>
    </dataValidation>
    <dataValidation type="decimal" showInputMessage="1" showErrorMessage="1" error="Se debe ingresar números entre 0 y 100" prompt="Ingrese números entre 0 y 100" sqref="CA6:CA300 CD6:CD300">
      <formula1>0</formula1>
      <formula2>100</formula2>
    </dataValidation>
    <dataValidation type="decimal" operator="greaterThan" showInputMessage="1" showErrorMessage="1" error="Sólo puede ingresar números mayores a 0" prompt="Ingrese un números" sqref="BZ6:BZ300 CC6:CC300">
      <formula1>0</formula1>
    </dataValidation>
  </dataValidations>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3366FF"/>
  </sheetPr>
  <dimension ref="A1:CE300"/>
  <sheetViews>
    <sheetView topLeftCell="A4" zoomScale="82" zoomScaleNormal="82" workbookViewId="0">
      <selection activeCell="CA6" sqref="CA6"/>
    </sheetView>
  </sheetViews>
  <sheetFormatPr baseColWidth="10" defaultRowHeight="12.75" x14ac:dyDescent="0.2"/>
  <cols>
    <col min="1" max="1" width="18.140625" style="99" customWidth="1"/>
    <col min="2" max="2" width="15.28515625" style="99" customWidth="1"/>
    <col min="3" max="3" width="16.5703125" style="99" customWidth="1"/>
    <col min="4" max="4" width="15.140625" style="99" customWidth="1"/>
    <col min="5" max="5" width="11.42578125" style="99" customWidth="1"/>
    <col min="6" max="6" width="14.42578125" style="99" customWidth="1"/>
    <col min="7" max="8" width="39.28515625" style="99" customWidth="1"/>
    <col min="9" max="9" width="44.7109375" style="99" customWidth="1"/>
    <col min="10" max="10" width="62.5703125" style="99" customWidth="1"/>
    <col min="11" max="11" width="32.85546875" style="99" customWidth="1"/>
    <col min="12" max="12" width="16.5703125" style="99" customWidth="1"/>
    <col min="13" max="13" width="9.5703125" style="99" customWidth="1"/>
    <col min="14" max="14" width="15" style="99" customWidth="1"/>
    <col min="15" max="15" width="14" style="99" customWidth="1"/>
    <col min="16" max="16" width="18.42578125" style="99" customWidth="1"/>
    <col min="17" max="17" width="27.85546875" style="99" customWidth="1"/>
    <col min="18" max="18" width="29.28515625" style="99" customWidth="1"/>
    <col min="19" max="29" width="39.28515625" style="99" hidden="1" customWidth="1"/>
    <col min="30" max="50" width="11.5703125" style="99" customWidth="1"/>
    <col min="51" max="52" width="11.7109375" style="99" customWidth="1"/>
    <col min="53" max="53" width="15.28515625" style="99" customWidth="1"/>
    <col min="54" max="54" width="11.42578125" style="99" customWidth="1"/>
    <col min="55" max="72" width="11.5703125" style="99" customWidth="1"/>
    <col min="73" max="73" width="12.140625" style="99" customWidth="1"/>
    <col min="74" max="76" width="11.5703125" style="99" customWidth="1"/>
    <col min="77" max="77" width="11.42578125" style="99" customWidth="1"/>
    <col min="78" max="79" width="40.7109375" style="99" customWidth="1"/>
    <col min="80" max="80" width="67.7109375" style="99" customWidth="1"/>
    <col min="81" max="82" width="40.7109375" style="99" customWidth="1"/>
    <col min="83" max="83" width="67.7109375" style="99" customWidth="1"/>
    <col min="84" max="16384" width="11.42578125" style="99"/>
  </cols>
  <sheetData>
    <row r="1" spans="1:83" s="209" customFormat="1" ht="24.75" customHeight="1" x14ac:dyDescent="0.2">
      <c r="A1" s="675"/>
      <c r="B1" s="676"/>
      <c r="C1" s="676"/>
      <c r="D1" s="677"/>
      <c r="E1" s="565" t="s">
        <v>1848</v>
      </c>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c r="BJ1" s="565"/>
      <c r="BK1" s="565"/>
      <c r="BL1" s="565"/>
      <c r="BM1" s="565"/>
      <c r="BN1" s="565"/>
      <c r="BO1" s="565"/>
      <c r="BP1" s="566"/>
      <c r="BQ1" s="681"/>
      <c r="BR1" s="682"/>
      <c r="BS1" s="682"/>
      <c r="BT1" s="682"/>
      <c r="BU1" s="682"/>
      <c r="BV1" s="682"/>
      <c r="BW1" s="682"/>
      <c r="BX1" s="682"/>
      <c r="BY1" s="683"/>
    </row>
    <row r="2" spans="1:83" s="209" customFormat="1" ht="31.5" customHeight="1" x14ac:dyDescent="0.2">
      <c r="A2" s="678"/>
      <c r="B2" s="679"/>
      <c r="C2" s="679"/>
      <c r="D2" s="680"/>
      <c r="E2" s="565" t="s">
        <v>1849</v>
      </c>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5"/>
      <c r="AW2" s="565"/>
      <c r="AX2" s="565"/>
      <c r="AY2" s="565"/>
      <c r="AZ2" s="565"/>
      <c r="BA2" s="565"/>
      <c r="BB2" s="565"/>
      <c r="BC2" s="565"/>
      <c r="BD2" s="565"/>
      <c r="BE2" s="565"/>
      <c r="BF2" s="565"/>
      <c r="BG2" s="565"/>
      <c r="BH2" s="565"/>
      <c r="BI2" s="565"/>
      <c r="BJ2" s="565"/>
      <c r="BK2" s="565"/>
      <c r="BL2" s="565"/>
      <c r="BM2" s="565"/>
      <c r="BN2" s="565"/>
      <c r="BO2" s="565"/>
      <c r="BP2" s="566"/>
      <c r="BQ2" s="684"/>
      <c r="BR2" s="685"/>
      <c r="BS2" s="685"/>
      <c r="BT2" s="685"/>
      <c r="BU2" s="685"/>
      <c r="BV2" s="685"/>
      <c r="BW2" s="685"/>
      <c r="BX2" s="685"/>
      <c r="BY2" s="686"/>
    </row>
    <row r="3" spans="1:83" s="209" customFormat="1" ht="26.25" customHeight="1" thickBot="1" x14ac:dyDescent="0.25">
      <c r="A3" s="678"/>
      <c r="B3" s="679"/>
      <c r="C3" s="679"/>
      <c r="D3" s="680"/>
      <c r="E3" s="573" t="s">
        <v>1850</v>
      </c>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4"/>
      <c r="BQ3" s="687" t="s">
        <v>1851</v>
      </c>
      <c r="BR3" s="688"/>
      <c r="BS3" s="688"/>
      <c r="BT3" s="688"/>
      <c r="BU3" s="688"/>
      <c r="BV3" s="688"/>
      <c r="BW3" s="688"/>
      <c r="BX3" s="688"/>
      <c r="BY3" s="689"/>
    </row>
    <row r="4" spans="1:83" s="210" customFormat="1" ht="28.5" thickBot="1" x14ac:dyDescent="0.35">
      <c r="A4" s="690" t="s">
        <v>1852</v>
      </c>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t="s">
        <v>1853</v>
      </c>
      <c r="AE4" s="691"/>
      <c r="AF4" s="691"/>
      <c r="AG4" s="691"/>
      <c r="AH4" s="691"/>
      <c r="AI4" s="691"/>
      <c r="AJ4" s="691"/>
      <c r="AK4" s="691"/>
      <c r="AL4" s="691"/>
      <c r="AM4" s="691"/>
      <c r="AN4" s="691"/>
      <c r="AO4" s="691"/>
      <c r="AP4" s="691"/>
      <c r="AQ4" s="691"/>
      <c r="AR4" s="691"/>
      <c r="AS4" s="691"/>
      <c r="AT4" s="691"/>
      <c r="AU4" s="691"/>
      <c r="AV4" s="691"/>
      <c r="AW4" s="691"/>
      <c r="AX4" s="691"/>
      <c r="AY4" s="691"/>
      <c r="AZ4" s="691"/>
      <c r="BA4" s="691"/>
      <c r="BB4" s="691" t="s">
        <v>1942</v>
      </c>
      <c r="BC4" s="691"/>
      <c r="BD4" s="691"/>
      <c r="BE4" s="691"/>
      <c r="BF4" s="691"/>
      <c r="BG4" s="691"/>
      <c r="BH4" s="691"/>
      <c r="BI4" s="691"/>
      <c r="BJ4" s="691"/>
      <c r="BK4" s="691"/>
      <c r="BL4" s="691"/>
      <c r="BM4" s="691"/>
      <c r="BN4" s="691"/>
      <c r="BO4" s="691"/>
      <c r="BP4" s="691"/>
      <c r="BQ4" s="691"/>
      <c r="BR4" s="691"/>
      <c r="BS4" s="691"/>
      <c r="BT4" s="691"/>
      <c r="BU4" s="691"/>
      <c r="BV4" s="691"/>
      <c r="BW4" s="691"/>
      <c r="BX4" s="691"/>
      <c r="BY4" s="692"/>
      <c r="BZ4" s="530" t="s">
        <v>3529</v>
      </c>
      <c r="CA4" s="531"/>
      <c r="CB4" s="531"/>
      <c r="CC4" s="531"/>
      <c r="CD4" s="531"/>
      <c r="CE4" s="532"/>
    </row>
    <row r="5" spans="1:83" s="159" customFormat="1" ht="90" thickBot="1" x14ac:dyDescent="0.25">
      <c r="A5" s="230" t="s">
        <v>1854</v>
      </c>
      <c r="B5" s="231" t="s">
        <v>1855</v>
      </c>
      <c r="C5" s="232" t="s">
        <v>1856</v>
      </c>
      <c r="D5" s="231" t="s">
        <v>1857</v>
      </c>
      <c r="E5" s="231" t="s">
        <v>1858</v>
      </c>
      <c r="F5" s="232" t="s">
        <v>1859</v>
      </c>
      <c r="G5" s="233" t="s">
        <v>1847</v>
      </c>
      <c r="H5" s="233" t="s">
        <v>1862</v>
      </c>
      <c r="I5" s="233" t="s">
        <v>1860</v>
      </c>
      <c r="J5" s="233" t="s">
        <v>1861</v>
      </c>
      <c r="K5" s="233" t="s">
        <v>1863</v>
      </c>
      <c r="L5" s="233" t="s">
        <v>1864</v>
      </c>
      <c r="M5" s="233" t="s">
        <v>1865</v>
      </c>
      <c r="N5" s="231" t="s">
        <v>1869</v>
      </c>
      <c r="O5" s="231" t="s">
        <v>1866</v>
      </c>
      <c r="P5" s="231" t="s">
        <v>1867</v>
      </c>
      <c r="Q5" s="233" t="s">
        <v>1868</v>
      </c>
      <c r="R5" s="253" t="s">
        <v>2982</v>
      </c>
      <c r="S5" s="73" t="s">
        <v>1925</v>
      </c>
      <c r="T5" s="73" t="s">
        <v>1925</v>
      </c>
      <c r="U5" s="73" t="s">
        <v>1925</v>
      </c>
      <c r="V5" s="73" t="s">
        <v>1925</v>
      </c>
      <c r="W5" s="73" t="s">
        <v>1925</v>
      </c>
      <c r="X5" s="73" t="s">
        <v>1925</v>
      </c>
      <c r="Y5" s="73" t="s">
        <v>1925</v>
      </c>
      <c r="Z5" s="73" t="s">
        <v>1925</v>
      </c>
      <c r="AA5" s="73" t="s">
        <v>1925</v>
      </c>
      <c r="AB5" s="73" t="s">
        <v>1925</v>
      </c>
      <c r="AC5" s="73" t="s">
        <v>1925</v>
      </c>
      <c r="AD5" s="72" t="s">
        <v>1870</v>
      </c>
      <c r="AE5" s="72" t="s">
        <v>1871</v>
      </c>
      <c r="AF5" s="72" t="s">
        <v>1872</v>
      </c>
      <c r="AG5" s="72" t="s">
        <v>1873</v>
      </c>
      <c r="AH5" s="72" t="s">
        <v>1874</v>
      </c>
      <c r="AI5" s="72" t="s">
        <v>1875</v>
      </c>
      <c r="AJ5" s="72" t="s">
        <v>1876</v>
      </c>
      <c r="AK5" s="72" t="s">
        <v>1877</v>
      </c>
      <c r="AL5" s="72" t="s">
        <v>1878</v>
      </c>
      <c r="AM5" s="72" t="s">
        <v>1879</v>
      </c>
      <c r="AN5" s="72" t="s">
        <v>1880</v>
      </c>
      <c r="AO5" s="72" t="s">
        <v>1881</v>
      </c>
      <c r="AP5" s="72" t="s">
        <v>1882</v>
      </c>
      <c r="AQ5" s="72" t="s">
        <v>1883</v>
      </c>
      <c r="AR5" s="72" t="s">
        <v>1884</v>
      </c>
      <c r="AS5" s="72" t="s">
        <v>1885</v>
      </c>
      <c r="AT5" s="72" t="s">
        <v>1886</v>
      </c>
      <c r="AU5" s="72" t="s">
        <v>1887</v>
      </c>
      <c r="AV5" s="72" t="s">
        <v>1888</v>
      </c>
      <c r="AW5" s="72" t="s">
        <v>1889</v>
      </c>
      <c r="AX5" s="72" t="s">
        <v>1890</v>
      </c>
      <c r="AY5" s="156" t="s">
        <v>1891</v>
      </c>
      <c r="AZ5" s="156" t="s">
        <v>1892</v>
      </c>
      <c r="BA5" s="46" t="s">
        <v>1893</v>
      </c>
      <c r="BB5" s="46" t="s">
        <v>1894</v>
      </c>
      <c r="BC5" s="156" t="s">
        <v>1895</v>
      </c>
      <c r="BD5" s="46" t="s">
        <v>1896</v>
      </c>
      <c r="BE5" s="156" t="s">
        <v>1897</v>
      </c>
      <c r="BF5" s="46" t="s">
        <v>1898</v>
      </c>
      <c r="BG5" s="156" t="s">
        <v>1899</v>
      </c>
      <c r="BH5" s="46" t="s">
        <v>1900</v>
      </c>
      <c r="BI5" s="156" t="s">
        <v>1901</v>
      </c>
      <c r="BJ5" s="46" t="s">
        <v>1902</v>
      </c>
      <c r="BK5" s="156" t="s">
        <v>1903</v>
      </c>
      <c r="BL5" s="46" t="s">
        <v>1904</v>
      </c>
      <c r="BM5" s="156" t="s">
        <v>1905</v>
      </c>
      <c r="BN5" s="46" t="s">
        <v>1906</v>
      </c>
      <c r="BO5" s="156" t="s">
        <v>1907</v>
      </c>
      <c r="BP5" s="46" t="s">
        <v>1908</v>
      </c>
      <c r="BQ5" s="156" t="s">
        <v>1909</v>
      </c>
      <c r="BR5" s="46" t="s">
        <v>1910</v>
      </c>
      <c r="BS5" s="156" t="s">
        <v>1911</v>
      </c>
      <c r="BT5" s="46" t="s">
        <v>1912</v>
      </c>
      <c r="BU5" s="156" t="s">
        <v>1913</v>
      </c>
      <c r="BV5" s="46" t="s">
        <v>1914</v>
      </c>
      <c r="BW5" s="156" t="s">
        <v>1915</v>
      </c>
      <c r="BX5" s="46" t="s">
        <v>1916</v>
      </c>
      <c r="BY5" s="175" t="s">
        <v>1917</v>
      </c>
      <c r="BZ5" s="178" t="s">
        <v>3526</v>
      </c>
      <c r="CA5" s="178" t="s">
        <v>3527</v>
      </c>
      <c r="CB5" s="178" t="s">
        <v>3528</v>
      </c>
      <c r="CC5" s="178" t="s">
        <v>3530</v>
      </c>
      <c r="CD5" s="178" t="s">
        <v>3531</v>
      </c>
      <c r="CE5" s="178" t="s">
        <v>3532</v>
      </c>
    </row>
    <row r="6" spans="1:83" ht="68.25" customHeight="1" x14ac:dyDescent="0.2">
      <c r="A6" s="316" t="s">
        <v>0</v>
      </c>
      <c r="B6" s="317">
        <v>2017</v>
      </c>
      <c r="C6" s="317" t="s">
        <v>2</v>
      </c>
      <c r="D6" s="317" t="s">
        <v>20</v>
      </c>
      <c r="E6" s="317" t="s">
        <v>1918</v>
      </c>
      <c r="F6" s="318" t="s">
        <v>2993</v>
      </c>
      <c r="G6" s="241" t="s">
        <v>1447</v>
      </c>
      <c r="H6" s="241" t="s">
        <v>1457</v>
      </c>
      <c r="I6" s="319" t="s">
        <v>2721</v>
      </c>
      <c r="J6" s="409"/>
      <c r="K6" s="241" t="s">
        <v>30</v>
      </c>
      <c r="L6" s="241"/>
      <c r="M6" s="241"/>
      <c r="N6" s="241">
        <v>0.85</v>
      </c>
      <c r="O6" s="241" t="s">
        <v>2722</v>
      </c>
      <c r="P6" s="242" t="s">
        <v>2016</v>
      </c>
      <c r="Q6" s="241"/>
      <c r="R6" s="320"/>
      <c r="S6" s="78"/>
      <c r="T6" s="78"/>
      <c r="U6" s="78"/>
      <c r="V6" s="78"/>
      <c r="W6" s="78"/>
      <c r="X6" s="78"/>
      <c r="Y6" s="78"/>
      <c r="Z6" s="78"/>
      <c r="AA6" s="78"/>
      <c r="AB6" s="78"/>
      <c r="AC6" s="79"/>
      <c r="AD6" s="160"/>
      <c r="AE6" s="160"/>
      <c r="AF6" s="160"/>
      <c r="AG6" s="160"/>
      <c r="AH6" s="160"/>
      <c r="AI6" s="160"/>
      <c r="AJ6" s="160"/>
      <c r="AK6" s="160"/>
      <c r="AL6" s="160"/>
      <c r="AM6" s="160"/>
      <c r="AN6" s="160"/>
      <c r="AO6" s="160"/>
      <c r="AP6" s="160"/>
      <c r="AQ6" s="160"/>
      <c r="AR6" s="160"/>
      <c r="AS6" s="77"/>
      <c r="AT6" s="160"/>
      <c r="AU6" s="160"/>
      <c r="AV6" s="160"/>
      <c r="AW6" s="160"/>
      <c r="AX6" s="160"/>
      <c r="AY6" s="161" t="s">
        <v>1380</v>
      </c>
      <c r="AZ6" s="160"/>
      <c r="BA6" s="82" t="s">
        <v>2723</v>
      </c>
      <c r="BB6" s="83"/>
      <c r="BC6" s="84"/>
      <c r="BD6" s="83"/>
      <c r="BE6" s="84"/>
      <c r="BF6" s="83"/>
      <c r="BG6" s="84"/>
      <c r="BH6" s="83"/>
      <c r="BI6" s="84"/>
      <c r="BJ6" s="83"/>
      <c r="BK6" s="84"/>
      <c r="BL6" s="83"/>
      <c r="BM6" s="84"/>
      <c r="BN6" s="83"/>
      <c r="BO6" s="84"/>
      <c r="BP6" s="83"/>
      <c r="BQ6" s="84"/>
      <c r="BR6" s="83"/>
      <c r="BS6" s="84"/>
      <c r="BT6" s="83"/>
      <c r="BU6" s="84"/>
      <c r="BV6" s="83"/>
      <c r="BW6" s="84"/>
      <c r="BX6" s="83"/>
      <c r="BY6" s="85"/>
      <c r="BZ6" s="179"/>
      <c r="CA6" s="180"/>
      <c r="CB6" s="181"/>
      <c r="CC6" s="179"/>
      <c r="CD6" s="180"/>
      <c r="CE6" s="181"/>
    </row>
    <row r="7" spans="1:83" ht="51" x14ac:dyDescent="0.2">
      <c r="A7" s="384" t="s">
        <v>0</v>
      </c>
      <c r="B7" s="385">
        <v>2017</v>
      </c>
      <c r="C7" s="385" t="s">
        <v>2</v>
      </c>
      <c r="D7" s="385" t="s">
        <v>20</v>
      </c>
      <c r="E7" s="385" t="s">
        <v>1918</v>
      </c>
      <c r="F7" s="318" t="s">
        <v>2993</v>
      </c>
      <c r="G7" s="246" t="s">
        <v>1447</v>
      </c>
      <c r="H7" s="410" t="s">
        <v>1457</v>
      </c>
      <c r="I7" s="325" t="s">
        <v>2721</v>
      </c>
      <c r="J7" s="411" t="s">
        <v>2724</v>
      </c>
      <c r="K7" s="246" t="s">
        <v>30</v>
      </c>
      <c r="L7" s="246"/>
      <c r="M7" s="246">
        <v>3</v>
      </c>
      <c r="N7" s="246">
        <v>2</v>
      </c>
      <c r="O7" s="246" t="s">
        <v>2725</v>
      </c>
      <c r="P7" s="247" t="s">
        <v>1920</v>
      </c>
      <c r="Q7" s="246"/>
      <c r="R7" s="322">
        <v>78447600</v>
      </c>
      <c r="S7" s="87"/>
      <c r="T7" s="87"/>
      <c r="U7" s="87"/>
      <c r="V7" s="87"/>
      <c r="W7" s="87"/>
      <c r="X7" s="87"/>
      <c r="Y7" s="87"/>
      <c r="Z7" s="87"/>
      <c r="AA7" s="87"/>
      <c r="AB7" s="87"/>
      <c r="AC7" s="88"/>
      <c r="AD7" s="162"/>
      <c r="AE7" s="162"/>
      <c r="AF7" s="162"/>
      <c r="AG7" s="162"/>
      <c r="AH7" s="162"/>
      <c r="AI7" s="162"/>
      <c r="AJ7" s="162"/>
      <c r="AK7" s="162"/>
      <c r="AL7" s="162"/>
      <c r="AM7" s="162"/>
      <c r="AN7" s="162"/>
      <c r="AO7" s="162"/>
      <c r="AP7" s="162"/>
      <c r="AQ7" s="162"/>
      <c r="AR7" s="162"/>
      <c r="AS7" s="86"/>
      <c r="AT7" s="162"/>
      <c r="AU7" s="162"/>
      <c r="AV7" s="162"/>
      <c r="AW7" s="162"/>
      <c r="AX7" s="162"/>
      <c r="AY7" s="164" t="s">
        <v>1380</v>
      </c>
      <c r="AZ7" s="162"/>
      <c r="BA7" s="91" t="s">
        <v>2723</v>
      </c>
      <c r="BB7" s="92"/>
      <c r="BC7" s="93"/>
      <c r="BD7" s="92"/>
      <c r="BE7" s="93"/>
      <c r="BF7" s="92"/>
      <c r="BG7" s="93"/>
      <c r="BH7" s="92"/>
      <c r="BI7" s="93"/>
      <c r="BJ7" s="92"/>
      <c r="BK7" s="93"/>
      <c r="BL7" s="92"/>
      <c r="BM7" s="93"/>
      <c r="BN7" s="92"/>
      <c r="BO7" s="93"/>
      <c r="BP7" s="92"/>
      <c r="BQ7" s="93"/>
      <c r="BR7" s="92"/>
      <c r="BS7" s="93"/>
      <c r="BT7" s="92"/>
      <c r="BU7" s="93"/>
      <c r="BV7" s="92"/>
      <c r="BW7" s="93"/>
      <c r="BX7" s="92"/>
      <c r="BY7" s="94"/>
      <c r="BZ7" s="182"/>
      <c r="CA7" s="183"/>
      <c r="CB7" s="184"/>
      <c r="CC7" s="182"/>
      <c r="CD7" s="183"/>
      <c r="CE7" s="184"/>
    </row>
    <row r="8" spans="1:83" ht="51" x14ac:dyDescent="0.2">
      <c r="A8" s="384" t="s">
        <v>0</v>
      </c>
      <c r="B8" s="385">
        <v>2017</v>
      </c>
      <c r="C8" s="385" t="s">
        <v>2</v>
      </c>
      <c r="D8" s="385" t="s">
        <v>20</v>
      </c>
      <c r="E8" s="385" t="s">
        <v>1918</v>
      </c>
      <c r="F8" s="318" t="s">
        <v>2993</v>
      </c>
      <c r="G8" s="246" t="s">
        <v>1447</v>
      </c>
      <c r="H8" s="410" t="s">
        <v>1457</v>
      </c>
      <c r="I8" s="325" t="s">
        <v>2721</v>
      </c>
      <c r="J8" s="411" t="s">
        <v>2726</v>
      </c>
      <c r="K8" s="246" t="s">
        <v>30</v>
      </c>
      <c r="L8" s="246"/>
      <c r="M8" s="246">
        <v>3</v>
      </c>
      <c r="N8" s="246">
        <v>1</v>
      </c>
      <c r="O8" s="246" t="s">
        <v>2727</v>
      </c>
      <c r="P8" s="247" t="s">
        <v>1920</v>
      </c>
      <c r="Q8" s="246"/>
      <c r="R8" s="322">
        <v>0</v>
      </c>
      <c r="S8" s="87"/>
      <c r="T8" s="87"/>
      <c r="U8" s="87"/>
      <c r="V8" s="87"/>
      <c r="W8" s="87"/>
      <c r="X8" s="87"/>
      <c r="Y8" s="87"/>
      <c r="Z8" s="87"/>
      <c r="AA8" s="87"/>
      <c r="AB8" s="87"/>
      <c r="AC8" s="88"/>
      <c r="AD8" s="162"/>
      <c r="AE8" s="162"/>
      <c r="AF8" s="162"/>
      <c r="AG8" s="162"/>
      <c r="AH8" s="162"/>
      <c r="AI8" s="162"/>
      <c r="AJ8" s="162"/>
      <c r="AK8" s="162"/>
      <c r="AL8" s="162"/>
      <c r="AM8" s="162"/>
      <c r="AN8" s="162"/>
      <c r="AO8" s="162"/>
      <c r="AP8" s="162"/>
      <c r="AQ8" s="162"/>
      <c r="AR8" s="162"/>
      <c r="AS8" s="86"/>
      <c r="AT8" s="162"/>
      <c r="AU8" s="162"/>
      <c r="AV8" s="162"/>
      <c r="AW8" s="162"/>
      <c r="AX8" s="162"/>
      <c r="AY8" s="164" t="s">
        <v>1380</v>
      </c>
      <c r="AZ8" s="162"/>
      <c r="BA8" s="91" t="s">
        <v>2723</v>
      </c>
      <c r="BB8" s="92"/>
      <c r="BC8" s="93"/>
      <c r="BD8" s="92"/>
      <c r="BE8" s="93"/>
      <c r="BF8" s="92"/>
      <c r="BG8" s="93"/>
      <c r="BH8" s="92"/>
      <c r="BI8" s="93"/>
      <c r="BJ8" s="92"/>
      <c r="BK8" s="93"/>
      <c r="BL8" s="92"/>
      <c r="BM8" s="93"/>
      <c r="BN8" s="92"/>
      <c r="BO8" s="93"/>
      <c r="BP8" s="92"/>
      <c r="BQ8" s="93"/>
      <c r="BR8" s="92"/>
      <c r="BS8" s="93"/>
      <c r="BT8" s="92"/>
      <c r="BU8" s="93"/>
      <c r="BV8" s="92"/>
      <c r="BW8" s="93"/>
      <c r="BX8" s="92"/>
      <c r="BY8" s="94"/>
      <c r="BZ8" s="182"/>
      <c r="CA8" s="183"/>
      <c r="CB8" s="184"/>
      <c r="CC8" s="182"/>
      <c r="CD8" s="183"/>
      <c r="CE8" s="184"/>
    </row>
    <row r="9" spans="1:83" ht="90" x14ac:dyDescent="0.2">
      <c r="A9" s="412" t="s">
        <v>0</v>
      </c>
      <c r="B9" s="386">
        <v>2017</v>
      </c>
      <c r="C9" s="413" t="s">
        <v>2</v>
      </c>
      <c r="D9" s="413" t="s">
        <v>20</v>
      </c>
      <c r="E9" s="413" t="s">
        <v>1918</v>
      </c>
      <c r="F9" s="318" t="s">
        <v>2993</v>
      </c>
      <c r="G9" s="246" t="s">
        <v>1447</v>
      </c>
      <c r="H9" s="246" t="s">
        <v>1457</v>
      </c>
      <c r="I9" s="325" t="s">
        <v>2721</v>
      </c>
      <c r="J9" s="411" t="s">
        <v>4153</v>
      </c>
      <c r="K9" s="246" t="s">
        <v>30</v>
      </c>
      <c r="L9" s="246"/>
      <c r="M9" s="246">
        <v>3</v>
      </c>
      <c r="N9" s="246">
        <v>4</v>
      </c>
      <c r="O9" s="246" t="s">
        <v>2725</v>
      </c>
      <c r="P9" s="247" t="s">
        <v>1920</v>
      </c>
      <c r="Q9" s="246"/>
      <c r="R9" s="322">
        <v>82500000</v>
      </c>
      <c r="S9" s="87"/>
      <c r="T9" s="87"/>
      <c r="U9" s="87"/>
      <c r="V9" s="87"/>
      <c r="W9" s="87"/>
      <c r="X9" s="87"/>
      <c r="Y9" s="87"/>
      <c r="Z9" s="87"/>
      <c r="AA9" s="87"/>
      <c r="AB9" s="87"/>
      <c r="AC9" s="88"/>
      <c r="AD9" s="162"/>
      <c r="AE9" s="162"/>
      <c r="AF9" s="162"/>
      <c r="AG9" s="162"/>
      <c r="AH9" s="162"/>
      <c r="AI9" s="162"/>
      <c r="AJ9" s="162"/>
      <c r="AK9" s="162"/>
      <c r="AL9" s="162"/>
      <c r="AM9" s="162"/>
      <c r="AN9" s="162"/>
      <c r="AO9" s="162"/>
      <c r="AP9" s="162"/>
      <c r="AQ9" s="162"/>
      <c r="AR9" s="162"/>
      <c r="AS9" s="86"/>
      <c r="AT9" s="162"/>
      <c r="AU9" s="162"/>
      <c r="AV9" s="162"/>
      <c r="AW9" s="162"/>
      <c r="AX9" s="162"/>
      <c r="AY9" s="164" t="s">
        <v>1380</v>
      </c>
      <c r="AZ9" s="162"/>
      <c r="BA9" s="91" t="s">
        <v>2723</v>
      </c>
      <c r="BB9" s="92"/>
      <c r="BC9" s="93"/>
      <c r="BD9" s="92"/>
      <c r="BE9" s="93"/>
      <c r="BF9" s="92"/>
      <c r="BG9" s="93"/>
      <c r="BH9" s="92"/>
      <c r="BI9" s="93"/>
      <c r="BJ9" s="92"/>
      <c r="BK9" s="93"/>
      <c r="BL9" s="92"/>
      <c r="BM9" s="93"/>
      <c r="BN9" s="92"/>
      <c r="BO9" s="93"/>
      <c r="BP9" s="92"/>
      <c r="BQ9" s="93"/>
      <c r="BR9" s="92"/>
      <c r="BS9" s="93"/>
      <c r="BT9" s="92"/>
      <c r="BU9" s="93"/>
      <c r="BV9" s="92"/>
      <c r="BW9" s="93"/>
      <c r="BX9" s="92"/>
      <c r="BY9" s="94"/>
      <c r="BZ9" s="182"/>
      <c r="CA9" s="183"/>
      <c r="CB9" s="184"/>
      <c r="CC9" s="182"/>
      <c r="CD9" s="183"/>
      <c r="CE9" s="184"/>
    </row>
    <row r="10" spans="1:83" ht="90" x14ac:dyDescent="0.2">
      <c r="A10" s="412" t="s">
        <v>0</v>
      </c>
      <c r="B10" s="386">
        <v>2017</v>
      </c>
      <c r="C10" s="413" t="s">
        <v>2</v>
      </c>
      <c r="D10" s="413" t="s">
        <v>20</v>
      </c>
      <c r="E10" s="413" t="s">
        <v>1918</v>
      </c>
      <c r="F10" s="318" t="s">
        <v>2993</v>
      </c>
      <c r="G10" s="246" t="s">
        <v>1447</v>
      </c>
      <c r="H10" s="246" t="s">
        <v>1457</v>
      </c>
      <c r="I10" s="325" t="s">
        <v>2721</v>
      </c>
      <c r="J10" s="411" t="s">
        <v>4154</v>
      </c>
      <c r="K10" s="246" t="s">
        <v>30</v>
      </c>
      <c r="L10" s="246"/>
      <c r="M10" s="246">
        <v>3</v>
      </c>
      <c r="N10" s="246">
        <v>4</v>
      </c>
      <c r="O10" s="246" t="s">
        <v>2725</v>
      </c>
      <c r="P10" s="247" t="s">
        <v>1920</v>
      </c>
      <c r="Q10" s="246"/>
      <c r="R10" s="322">
        <v>121000000</v>
      </c>
      <c r="S10" s="87"/>
      <c r="T10" s="87"/>
      <c r="U10" s="87"/>
      <c r="V10" s="87"/>
      <c r="W10" s="87"/>
      <c r="X10" s="87"/>
      <c r="Y10" s="87"/>
      <c r="Z10" s="87"/>
      <c r="AA10" s="87"/>
      <c r="AB10" s="87"/>
      <c r="AC10" s="88"/>
      <c r="AD10" s="162"/>
      <c r="AE10" s="162"/>
      <c r="AF10" s="162"/>
      <c r="AG10" s="162"/>
      <c r="AH10" s="162"/>
      <c r="AI10" s="162"/>
      <c r="AJ10" s="162"/>
      <c r="AK10" s="162"/>
      <c r="AL10" s="162"/>
      <c r="AM10" s="162"/>
      <c r="AN10" s="162"/>
      <c r="AO10" s="162"/>
      <c r="AP10" s="162"/>
      <c r="AQ10" s="162"/>
      <c r="AR10" s="162"/>
      <c r="AS10" s="86"/>
      <c r="AT10" s="162"/>
      <c r="AU10" s="162"/>
      <c r="AV10" s="162"/>
      <c r="AW10" s="162"/>
      <c r="AX10" s="162"/>
      <c r="AY10" s="164" t="s">
        <v>1380</v>
      </c>
      <c r="AZ10" s="162"/>
      <c r="BA10" s="91" t="s">
        <v>2723</v>
      </c>
      <c r="BB10" s="92"/>
      <c r="BC10" s="93"/>
      <c r="BD10" s="92"/>
      <c r="BE10" s="93"/>
      <c r="BF10" s="92"/>
      <c r="BG10" s="93"/>
      <c r="BH10" s="92"/>
      <c r="BI10" s="93"/>
      <c r="BJ10" s="92"/>
      <c r="BK10" s="93"/>
      <c r="BL10" s="92"/>
      <c r="BM10" s="93"/>
      <c r="BN10" s="92"/>
      <c r="BO10" s="93"/>
      <c r="BP10" s="92"/>
      <c r="BQ10" s="93"/>
      <c r="BR10" s="92"/>
      <c r="BS10" s="93"/>
      <c r="BT10" s="92"/>
      <c r="BU10" s="93"/>
      <c r="BV10" s="92"/>
      <c r="BW10" s="93"/>
      <c r="BX10" s="92"/>
      <c r="BY10" s="94"/>
      <c r="BZ10" s="182"/>
      <c r="CA10" s="183"/>
      <c r="CB10" s="184"/>
      <c r="CC10" s="182"/>
      <c r="CD10" s="183"/>
      <c r="CE10" s="184"/>
    </row>
    <row r="11" spans="1:83" ht="90" x14ac:dyDescent="0.2">
      <c r="A11" s="412" t="s">
        <v>0</v>
      </c>
      <c r="B11" s="386">
        <v>2017</v>
      </c>
      <c r="C11" s="413" t="s">
        <v>2</v>
      </c>
      <c r="D11" s="413" t="s">
        <v>20</v>
      </c>
      <c r="E11" s="413" t="s">
        <v>1918</v>
      </c>
      <c r="F11" s="318" t="s">
        <v>2993</v>
      </c>
      <c r="G11" s="246" t="s">
        <v>1447</v>
      </c>
      <c r="H11" s="246" t="s">
        <v>1457</v>
      </c>
      <c r="I11" s="325" t="s">
        <v>2721</v>
      </c>
      <c r="J11" s="411" t="s">
        <v>4155</v>
      </c>
      <c r="K11" s="246" t="s">
        <v>30</v>
      </c>
      <c r="L11" s="246"/>
      <c r="M11" s="246">
        <v>3</v>
      </c>
      <c r="N11" s="246">
        <v>4</v>
      </c>
      <c r="O11" s="246" t="s">
        <v>2725</v>
      </c>
      <c r="P11" s="247" t="s">
        <v>1920</v>
      </c>
      <c r="Q11" s="246"/>
      <c r="R11" s="322">
        <v>165000000</v>
      </c>
      <c r="S11" s="87"/>
      <c r="T11" s="87"/>
      <c r="U11" s="87"/>
      <c r="V11" s="87"/>
      <c r="W11" s="87"/>
      <c r="X11" s="87"/>
      <c r="Y11" s="87"/>
      <c r="Z11" s="87"/>
      <c r="AA11" s="87"/>
      <c r="AB11" s="87"/>
      <c r="AC11" s="88"/>
      <c r="AD11" s="162"/>
      <c r="AE11" s="162"/>
      <c r="AF11" s="162"/>
      <c r="AG11" s="162"/>
      <c r="AH11" s="162"/>
      <c r="AI11" s="162"/>
      <c r="AJ11" s="162"/>
      <c r="AK11" s="162"/>
      <c r="AL11" s="162"/>
      <c r="AM11" s="162"/>
      <c r="AN11" s="162"/>
      <c r="AO11" s="162"/>
      <c r="AP11" s="162"/>
      <c r="AQ11" s="162"/>
      <c r="AR11" s="162"/>
      <c r="AS11" s="86"/>
      <c r="AT11" s="162"/>
      <c r="AU11" s="162"/>
      <c r="AV11" s="162"/>
      <c r="AW11" s="162"/>
      <c r="AX11" s="162"/>
      <c r="AY11" s="164" t="s">
        <v>1380</v>
      </c>
      <c r="AZ11" s="162"/>
      <c r="BA11" s="91" t="s">
        <v>2723</v>
      </c>
      <c r="BB11" s="92"/>
      <c r="BC11" s="93"/>
      <c r="BD11" s="92"/>
      <c r="BE11" s="93"/>
      <c r="BF11" s="92"/>
      <c r="BG11" s="93"/>
      <c r="BH11" s="92"/>
      <c r="BI11" s="93"/>
      <c r="BJ11" s="92"/>
      <c r="BK11" s="93"/>
      <c r="BL11" s="92"/>
      <c r="BM11" s="93"/>
      <c r="BN11" s="92"/>
      <c r="BO11" s="93"/>
      <c r="BP11" s="92"/>
      <c r="BQ11" s="93"/>
      <c r="BR11" s="92"/>
      <c r="BS11" s="93"/>
      <c r="BT11" s="92"/>
      <c r="BU11" s="93"/>
      <c r="BV11" s="92"/>
      <c r="BW11" s="93"/>
      <c r="BX11" s="92"/>
      <c r="BY11" s="94"/>
      <c r="BZ11" s="182"/>
      <c r="CA11" s="183"/>
      <c r="CB11" s="184"/>
      <c r="CC11" s="182"/>
      <c r="CD11" s="183"/>
      <c r="CE11" s="184"/>
    </row>
    <row r="12" spans="1:83" ht="90" x14ac:dyDescent="0.2">
      <c r="A12" s="412" t="s">
        <v>0</v>
      </c>
      <c r="B12" s="386">
        <v>2017</v>
      </c>
      <c r="C12" s="413" t="s">
        <v>2</v>
      </c>
      <c r="D12" s="413" t="s">
        <v>20</v>
      </c>
      <c r="E12" s="413" t="s">
        <v>1918</v>
      </c>
      <c r="F12" s="318" t="s">
        <v>2993</v>
      </c>
      <c r="G12" s="246" t="s">
        <v>1447</v>
      </c>
      <c r="H12" s="246" t="s">
        <v>1457</v>
      </c>
      <c r="I12" s="325" t="s">
        <v>2721</v>
      </c>
      <c r="J12" s="411" t="s">
        <v>4156</v>
      </c>
      <c r="K12" s="246" t="s">
        <v>30</v>
      </c>
      <c r="L12" s="246"/>
      <c r="M12" s="246">
        <v>3</v>
      </c>
      <c r="N12" s="246">
        <v>4</v>
      </c>
      <c r="O12" s="246" t="s">
        <v>2725</v>
      </c>
      <c r="P12" s="247" t="s">
        <v>1920</v>
      </c>
      <c r="Q12" s="246"/>
      <c r="R12" s="322">
        <v>165000000</v>
      </c>
      <c r="S12" s="87"/>
      <c r="T12" s="87"/>
      <c r="U12" s="87"/>
      <c r="V12" s="87"/>
      <c r="W12" s="87"/>
      <c r="X12" s="87"/>
      <c r="Y12" s="87"/>
      <c r="Z12" s="87"/>
      <c r="AA12" s="87"/>
      <c r="AB12" s="87"/>
      <c r="AC12" s="88"/>
      <c r="AD12" s="162"/>
      <c r="AE12" s="162"/>
      <c r="AF12" s="162"/>
      <c r="AG12" s="162"/>
      <c r="AH12" s="162"/>
      <c r="AI12" s="162"/>
      <c r="AJ12" s="162"/>
      <c r="AK12" s="162"/>
      <c r="AL12" s="162"/>
      <c r="AM12" s="162"/>
      <c r="AN12" s="162"/>
      <c r="AO12" s="162"/>
      <c r="AP12" s="162"/>
      <c r="AQ12" s="162"/>
      <c r="AR12" s="162"/>
      <c r="AS12" s="86"/>
      <c r="AT12" s="162"/>
      <c r="AU12" s="162"/>
      <c r="AV12" s="162"/>
      <c r="AW12" s="162"/>
      <c r="AX12" s="162"/>
      <c r="AY12" s="164" t="s">
        <v>1380</v>
      </c>
      <c r="AZ12" s="162"/>
      <c r="BA12" s="91" t="s">
        <v>2723</v>
      </c>
      <c r="BB12" s="92"/>
      <c r="BC12" s="93"/>
      <c r="BD12" s="92"/>
      <c r="BE12" s="93"/>
      <c r="BF12" s="92"/>
      <c r="BG12" s="93"/>
      <c r="BH12" s="92"/>
      <c r="BI12" s="93"/>
      <c r="BJ12" s="92"/>
      <c r="BK12" s="93"/>
      <c r="BL12" s="92"/>
      <c r="BM12" s="93"/>
      <c r="BN12" s="92"/>
      <c r="BO12" s="93"/>
      <c r="BP12" s="92"/>
      <c r="BQ12" s="93"/>
      <c r="BR12" s="92"/>
      <c r="BS12" s="93"/>
      <c r="BT12" s="92"/>
      <c r="BU12" s="93"/>
      <c r="BV12" s="92"/>
      <c r="BW12" s="93"/>
      <c r="BX12" s="92"/>
      <c r="BY12" s="94"/>
      <c r="BZ12" s="182"/>
      <c r="CA12" s="183"/>
      <c r="CB12" s="184"/>
      <c r="CC12" s="182"/>
      <c r="CD12" s="183"/>
      <c r="CE12" s="184"/>
    </row>
    <row r="13" spans="1:83" ht="90" x14ac:dyDescent="0.2">
      <c r="A13" s="412" t="s">
        <v>0</v>
      </c>
      <c r="B13" s="386">
        <v>2017</v>
      </c>
      <c r="C13" s="413" t="s">
        <v>2</v>
      </c>
      <c r="D13" s="413" t="s">
        <v>20</v>
      </c>
      <c r="E13" s="413" t="s">
        <v>1918</v>
      </c>
      <c r="F13" s="318" t="s">
        <v>2993</v>
      </c>
      <c r="G13" s="246" t="s">
        <v>1447</v>
      </c>
      <c r="H13" s="246" t="s">
        <v>1457</v>
      </c>
      <c r="I13" s="325" t="s">
        <v>2721</v>
      </c>
      <c r="J13" s="411" t="s">
        <v>4157</v>
      </c>
      <c r="K13" s="246" t="s">
        <v>30</v>
      </c>
      <c r="L13" s="246"/>
      <c r="M13" s="246">
        <v>3</v>
      </c>
      <c r="N13" s="246">
        <v>4</v>
      </c>
      <c r="O13" s="246" t="s">
        <v>2725</v>
      </c>
      <c r="P13" s="247" t="s">
        <v>1920</v>
      </c>
      <c r="Q13" s="246"/>
      <c r="R13" s="322">
        <v>82500000</v>
      </c>
      <c r="S13" s="87"/>
      <c r="T13" s="87"/>
      <c r="U13" s="87"/>
      <c r="V13" s="87"/>
      <c r="W13" s="87"/>
      <c r="X13" s="87"/>
      <c r="Y13" s="87"/>
      <c r="Z13" s="87"/>
      <c r="AA13" s="87"/>
      <c r="AB13" s="87"/>
      <c r="AC13" s="88"/>
      <c r="AD13" s="162"/>
      <c r="AE13" s="162"/>
      <c r="AF13" s="162"/>
      <c r="AG13" s="162"/>
      <c r="AH13" s="162"/>
      <c r="AI13" s="162"/>
      <c r="AJ13" s="162"/>
      <c r="AK13" s="162"/>
      <c r="AL13" s="162"/>
      <c r="AM13" s="162"/>
      <c r="AN13" s="162"/>
      <c r="AO13" s="162"/>
      <c r="AP13" s="162"/>
      <c r="AQ13" s="162"/>
      <c r="AR13" s="162"/>
      <c r="AS13" s="86"/>
      <c r="AT13" s="162"/>
      <c r="AU13" s="162"/>
      <c r="AV13" s="162"/>
      <c r="AW13" s="162"/>
      <c r="AX13" s="162"/>
      <c r="AY13" s="164" t="s">
        <v>1380</v>
      </c>
      <c r="AZ13" s="162"/>
      <c r="BA13" s="91" t="s">
        <v>2723</v>
      </c>
      <c r="BB13" s="92"/>
      <c r="BC13" s="93"/>
      <c r="BD13" s="92"/>
      <c r="BE13" s="93"/>
      <c r="BF13" s="92"/>
      <c r="BG13" s="93"/>
      <c r="BH13" s="92"/>
      <c r="BI13" s="93"/>
      <c r="BJ13" s="92"/>
      <c r="BK13" s="93"/>
      <c r="BL13" s="92"/>
      <c r="BM13" s="93"/>
      <c r="BN13" s="92"/>
      <c r="BO13" s="93"/>
      <c r="BP13" s="92"/>
      <c r="BQ13" s="93"/>
      <c r="BR13" s="92"/>
      <c r="BS13" s="93"/>
      <c r="BT13" s="92"/>
      <c r="BU13" s="93"/>
      <c r="BV13" s="92"/>
      <c r="BW13" s="93"/>
      <c r="BX13" s="92"/>
      <c r="BY13" s="94"/>
      <c r="BZ13" s="182"/>
      <c r="CA13" s="183"/>
      <c r="CB13" s="184"/>
      <c r="CC13" s="182"/>
      <c r="CD13" s="183"/>
      <c r="CE13" s="184"/>
    </row>
    <row r="14" spans="1:83" ht="51" x14ac:dyDescent="0.2">
      <c r="A14" s="412" t="s">
        <v>0</v>
      </c>
      <c r="B14" s="386">
        <v>2017</v>
      </c>
      <c r="C14" s="413" t="s">
        <v>2</v>
      </c>
      <c r="D14" s="413" t="s">
        <v>20</v>
      </c>
      <c r="E14" s="413" t="s">
        <v>1918</v>
      </c>
      <c r="F14" s="318" t="s">
        <v>2993</v>
      </c>
      <c r="G14" s="246" t="s">
        <v>1447</v>
      </c>
      <c r="H14" s="246" t="s">
        <v>1457</v>
      </c>
      <c r="I14" s="325" t="s">
        <v>2721</v>
      </c>
      <c r="J14" s="411" t="s">
        <v>2728</v>
      </c>
      <c r="K14" s="246" t="s">
        <v>30</v>
      </c>
      <c r="L14" s="246"/>
      <c r="M14" s="246">
        <v>3</v>
      </c>
      <c r="N14" s="246">
        <v>2</v>
      </c>
      <c r="O14" s="246" t="s">
        <v>2729</v>
      </c>
      <c r="P14" s="247" t="s">
        <v>1920</v>
      </c>
      <c r="Q14" s="246"/>
      <c r="R14" s="322">
        <v>23553992</v>
      </c>
      <c r="S14" s="87"/>
      <c r="T14" s="87"/>
      <c r="U14" s="87"/>
      <c r="V14" s="87"/>
      <c r="W14" s="87"/>
      <c r="X14" s="87"/>
      <c r="Y14" s="87"/>
      <c r="Z14" s="87"/>
      <c r="AA14" s="87"/>
      <c r="AB14" s="87"/>
      <c r="AC14" s="88"/>
      <c r="AD14" s="162"/>
      <c r="AE14" s="162"/>
      <c r="AF14" s="162"/>
      <c r="AG14" s="162"/>
      <c r="AH14" s="162"/>
      <c r="AI14" s="162"/>
      <c r="AJ14" s="162"/>
      <c r="AK14" s="162"/>
      <c r="AL14" s="162"/>
      <c r="AM14" s="162"/>
      <c r="AN14" s="162"/>
      <c r="AO14" s="162"/>
      <c r="AP14" s="162"/>
      <c r="AQ14" s="162"/>
      <c r="AR14" s="162"/>
      <c r="AS14" s="86"/>
      <c r="AT14" s="162"/>
      <c r="AU14" s="162"/>
      <c r="AV14" s="162"/>
      <c r="AW14" s="162"/>
      <c r="AX14" s="162"/>
      <c r="AY14" s="164" t="s">
        <v>1380</v>
      </c>
      <c r="AZ14" s="162"/>
      <c r="BA14" s="91" t="s">
        <v>2723</v>
      </c>
      <c r="BB14" s="92"/>
      <c r="BC14" s="93"/>
      <c r="BD14" s="92"/>
      <c r="BE14" s="93"/>
      <c r="BF14" s="92"/>
      <c r="BG14" s="93"/>
      <c r="BH14" s="92"/>
      <c r="BI14" s="93"/>
      <c r="BJ14" s="92"/>
      <c r="BK14" s="93"/>
      <c r="BL14" s="92"/>
      <c r="BM14" s="93"/>
      <c r="BN14" s="92"/>
      <c r="BO14" s="93"/>
      <c r="BP14" s="92"/>
      <c r="BQ14" s="93"/>
      <c r="BR14" s="92"/>
      <c r="BS14" s="93"/>
      <c r="BT14" s="92"/>
      <c r="BU14" s="93"/>
      <c r="BV14" s="92"/>
      <c r="BW14" s="93"/>
      <c r="BX14" s="92"/>
      <c r="BY14" s="94"/>
      <c r="BZ14" s="182"/>
      <c r="CA14" s="183"/>
      <c r="CB14" s="184"/>
      <c r="CC14" s="182"/>
      <c r="CD14" s="183"/>
      <c r="CE14" s="184"/>
    </row>
    <row r="15" spans="1:83" ht="51" x14ac:dyDescent="0.2">
      <c r="A15" s="412" t="s">
        <v>0</v>
      </c>
      <c r="B15" s="386">
        <v>2017</v>
      </c>
      <c r="C15" s="413" t="s">
        <v>2</v>
      </c>
      <c r="D15" s="413" t="s">
        <v>20</v>
      </c>
      <c r="E15" s="413" t="s">
        <v>1918</v>
      </c>
      <c r="F15" s="318" t="s">
        <v>2993</v>
      </c>
      <c r="G15" s="246" t="s">
        <v>1447</v>
      </c>
      <c r="H15" s="246" t="s">
        <v>1457</v>
      </c>
      <c r="I15" s="323" t="s">
        <v>2730</v>
      </c>
      <c r="J15" s="411"/>
      <c r="K15" s="246" t="s">
        <v>30</v>
      </c>
      <c r="L15" s="246"/>
      <c r="M15" s="246"/>
      <c r="N15" s="246">
        <v>85</v>
      </c>
      <c r="O15" s="246" t="s">
        <v>2731</v>
      </c>
      <c r="P15" s="247" t="s">
        <v>2016</v>
      </c>
      <c r="Q15" s="246"/>
      <c r="R15" s="322"/>
      <c r="S15" s="87"/>
      <c r="T15" s="87"/>
      <c r="U15" s="87"/>
      <c r="V15" s="87"/>
      <c r="W15" s="87"/>
      <c r="X15" s="87"/>
      <c r="Y15" s="87"/>
      <c r="Z15" s="87"/>
      <c r="AA15" s="87"/>
      <c r="AB15" s="87"/>
      <c r="AC15" s="88"/>
      <c r="AD15" s="162"/>
      <c r="AE15" s="162"/>
      <c r="AF15" s="162"/>
      <c r="AG15" s="162"/>
      <c r="AH15" s="162"/>
      <c r="AI15" s="162"/>
      <c r="AJ15" s="162"/>
      <c r="AK15" s="162"/>
      <c r="AL15" s="162"/>
      <c r="AM15" s="162"/>
      <c r="AN15" s="162"/>
      <c r="AO15" s="162"/>
      <c r="AP15" s="162"/>
      <c r="AQ15" s="162"/>
      <c r="AR15" s="162"/>
      <c r="AS15" s="86"/>
      <c r="AT15" s="162"/>
      <c r="AU15" s="162"/>
      <c r="AV15" s="162"/>
      <c r="AW15" s="162"/>
      <c r="AX15" s="162"/>
      <c r="AY15" s="164" t="s">
        <v>1380</v>
      </c>
      <c r="AZ15" s="162"/>
      <c r="BA15" s="91" t="s">
        <v>2723</v>
      </c>
      <c r="BB15" s="92"/>
      <c r="BC15" s="93"/>
      <c r="BD15" s="92"/>
      <c r="BE15" s="93"/>
      <c r="BF15" s="92"/>
      <c r="BG15" s="93"/>
      <c r="BH15" s="92"/>
      <c r="BI15" s="93"/>
      <c r="BJ15" s="92"/>
      <c r="BK15" s="93"/>
      <c r="BL15" s="92"/>
      <c r="BM15" s="93"/>
      <c r="BN15" s="92"/>
      <c r="BO15" s="93"/>
      <c r="BP15" s="92"/>
      <c r="BQ15" s="93"/>
      <c r="BR15" s="92"/>
      <c r="BS15" s="93"/>
      <c r="BT15" s="92"/>
      <c r="BU15" s="93"/>
      <c r="BV15" s="92"/>
      <c r="BW15" s="93"/>
      <c r="BX15" s="92"/>
      <c r="BY15" s="94"/>
      <c r="BZ15" s="182"/>
      <c r="CA15" s="183"/>
      <c r="CB15" s="184"/>
      <c r="CC15" s="182"/>
      <c r="CD15" s="183"/>
      <c r="CE15" s="184"/>
    </row>
    <row r="16" spans="1:83" ht="63.75" x14ac:dyDescent="0.2">
      <c r="A16" s="412" t="s">
        <v>0</v>
      </c>
      <c r="B16" s="386">
        <v>2017</v>
      </c>
      <c r="C16" s="413" t="s">
        <v>2</v>
      </c>
      <c r="D16" s="413" t="s">
        <v>20</v>
      </c>
      <c r="E16" s="413" t="s">
        <v>1918</v>
      </c>
      <c r="F16" s="318" t="s">
        <v>2993</v>
      </c>
      <c r="G16" s="246" t="s">
        <v>1447</v>
      </c>
      <c r="H16" s="246" t="s">
        <v>1457</v>
      </c>
      <c r="I16" s="325" t="s">
        <v>2730</v>
      </c>
      <c r="J16" s="411" t="s">
        <v>2732</v>
      </c>
      <c r="K16" s="246" t="s">
        <v>30</v>
      </c>
      <c r="L16" s="246"/>
      <c r="M16" s="246">
        <v>3</v>
      </c>
      <c r="N16" s="246">
        <v>100</v>
      </c>
      <c r="O16" s="246" t="s">
        <v>2733</v>
      </c>
      <c r="P16" s="247" t="s">
        <v>2016</v>
      </c>
      <c r="Q16" s="246"/>
      <c r="R16" s="322">
        <v>56200000</v>
      </c>
      <c r="S16" s="87"/>
      <c r="T16" s="87"/>
      <c r="U16" s="87"/>
      <c r="V16" s="87"/>
      <c r="W16" s="87"/>
      <c r="X16" s="87"/>
      <c r="Y16" s="87"/>
      <c r="Z16" s="87"/>
      <c r="AA16" s="87"/>
      <c r="AB16" s="87"/>
      <c r="AC16" s="88"/>
      <c r="AD16" s="162"/>
      <c r="AE16" s="162"/>
      <c r="AF16" s="162"/>
      <c r="AG16" s="162"/>
      <c r="AH16" s="162"/>
      <c r="AI16" s="162"/>
      <c r="AJ16" s="162"/>
      <c r="AK16" s="162"/>
      <c r="AL16" s="162"/>
      <c r="AM16" s="162"/>
      <c r="AN16" s="162"/>
      <c r="AO16" s="162"/>
      <c r="AP16" s="162"/>
      <c r="AQ16" s="162"/>
      <c r="AR16" s="162"/>
      <c r="AS16" s="86"/>
      <c r="AT16" s="162"/>
      <c r="AU16" s="162"/>
      <c r="AV16" s="162"/>
      <c r="AW16" s="162"/>
      <c r="AX16" s="162"/>
      <c r="AY16" s="164" t="s">
        <v>1380</v>
      </c>
      <c r="AZ16" s="162"/>
      <c r="BA16" s="91" t="s">
        <v>2723</v>
      </c>
      <c r="BB16" s="92"/>
      <c r="BC16" s="93"/>
      <c r="BD16" s="92"/>
      <c r="BE16" s="93"/>
      <c r="BF16" s="92"/>
      <c r="BG16" s="93"/>
      <c r="BH16" s="92"/>
      <c r="BI16" s="93"/>
      <c r="BJ16" s="92"/>
      <c r="BK16" s="93"/>
      <c r="BL16" s="92"/>
      <c r="BM16" s="93"/>
      <c r="BN16" s="92"/>
      <c r="BO16" s="93"/>
      <c r="BP16" s="92"/>
      <c r="BQ16" s="93"/>
      <c r="BR16" s="92"/>
      <c r="BS16" s="93"/>
      <c r="BT16" s="92"/>
      <c r="BU16" s="93"/>
      <c r="BV16" s="92"/>
      <c r="BW16" s="93"/>
      <c r="BX16" s="92"/>
      <c r="BY16" s="94"/>
      <c r="BZ16" s="182"/>
      <c r="CA16" s="183"/>
      <c r="CB16" s="184"/>
      <c r="CC16" s="182"/>
      <c r="CD16" s="183"/>
      <c r="CE16" s="184"/>
    </row>
    <row r="17" spans="1:83" ht="76.5" x14ac:dyDescent="0.2">
      <c r="A17" s="412" t="s">
        <v>0</v>
      </c>
      <c r="B17" s="386">
        <v>2017</v>
      </c>
      <c r="C17" s="413" t="s">
        <v>2</v>
      </c>
      <c r="D17" s="413" t="s">
        <v>20</v>
      </c>
      <c r="E17" s="413" t="s">
        <v>1918</v>
      </c>
      <c r="F17" s="318" t="s">
        <v>2993</v>
      </c>
      <c r="G17" s="246" t="s">
        <v>1447</v>
      </c>
      <c r="H17" s="246" t="s">
        <v>1457</v>
      </c>
      <c r="I17" s="325" t="s">
        <v>2730</v>
      </c>
      <c r="J17" s="411" t="s">
        <v>2734</v>
      </c>
      <c r="K17" s="246" t="s">
        <v>30</v>
      </c>
      <c r="L17" s="246"/>
      <c r="M17" s="246">
        <v>3</v>
      </c>
      <c r="N17" s="246">
        <v>100</v>
      </c>
      <c r="O17" s="246" t="s">
        <v>2735</v>
      </c>
      <c r="P17" s="247" t="s">
        <v>2016</v>
      </c>
      <c r="Q17" s="246"/>
      <c r="R17" s="322">
        <v>34650000</v>
      </c>
      <c r="S17" s="87"/>
      <c r="T17" s="87"/>
      <c r="U17" s="87"/>
      <c r="V17" s="87"/>
      <c r="W17" s="87"/>
      <c r="X17" s="87"/>
      <c r="Y17" s="87"/>
      <c r="Z17" s="87"/>
      <c r="AA17" s="87"/>
      <c r="AB17" s="87"/>
      <c r="AC17" s="88"/>
      <c r="AD17" s="162"/>
      <c r="AE17" s="162"/>
      <c r="AF17" s="162"/>
      <c r="AG17" s="162"/>
      <c r="AH17" s="162"/>
      <c r="AI17" s="162"/>
      <c r="AJ17" s="162"/>
      <c r="AK17" s="162"/>
      <c r="AL17" s="162"/>
      <c r="AM17" s="162"/>
      <c r="AN17" s="162"/>
      <c r="AO17" s="162"/>
      <c r="AP17" s="162"/>
      <c r="AQ17" s="162"/>
      <c r="AR17" s="162"/>
      <c r="AS17" s="86"/>
      <c r="AT17" s="162"/>
      <c r="AU17" s="162"/>
      <c r="AV17" s="162"/>
      <c r="AW17" s="162"/>
      <c r="AX17" s="162"/>
      <c r="AY17" s="164" t="s">
        <v>1380</v>
      </c>
      <c r="AZ17" s="162"/>
      <c r="BA17" s="91" t="s">
        <v>2723</v>
      </c>
      <c r="BB17" s="92"/>
      <c r="BC17" s="93"/>
      <c r="BD17" s="92"/>
      <c r="BE17" s="93"/>
      <c r="BF17" s="92"/>
      <c r="BG17" s="93"/>
      <c r="BH17" s="92"/>
      <c r="BI17" s="93"/>
      <c r="BJ17" s="92"/>
      <c r="BK17" s="93"/>
      <c r="BL17" s="92"/>
      <c r="BM17" s="93"/>
      <c r="BN17" s="92"/>
      <c r="BO17" s="93"/>
      <c r="BP17" s="92"/>
      <c r="BQ17" s="93"/>
      <c r="BR17" s="92"/>
      <c r="BS17" s="93"/>
      <c r="BT17" s="92"/>
      <c r="BU17" s="93"/>
      <c r="BV17" s="92"/>
      <c r="BW17" s="93"/>
      <c r="BX17" s="92"/>
      <c r="BY17" s="94"/>
      <c r="BZ17" s="182"/>
      <c r="CA17" s="183"/>
      <c r="CB17" s="184"/>
      <c r="CC17" s="182"/>
      <c r="CD17" s="183"/>
      <c r="CE17" s="184"/>
    </row>
    <row r="18" spans="1:83" ht="63.75" x14ac:dyDescent="0.2">
      <c r="A18" s="412" t="s">
        <v>0</v>
      </c>
      <c r="B18" s="386">
        <v>2017</v>
      </c>
      <c r="C18" s="413" t="s">
        <v>2</v>
      </c>
      <c r="D18" s="413" t="s">
        <v>20</v>
      </c>
      <c r="E18" s="413" t="s">
        <v>1918</v>
      </c>
      <c r="F18" s="318" t="s">
        <v>2993</v>
      </c>
      <c r="G18" s="246" t="s">
        <v>1447</v>
      </c>
      <c r="H18" s="246" t="s">
        <v>1457</v>
      </c>
      <c r="I18" s="325" t="s">
        <v>2730</v>
      </c>
      <c r="J18" s="411" t="s">
        <v>2736</v>
      </c>
      <c r="K18" s="246" t="s">
        <v>30</v>
      </c>
      <c r="L18" s="246"/>
      <c r="M18" s="246">
        <v>3</v>
      </c>
      <c r="N18" s="246">
        <v>80</v>
      </c>
      <c r="O18" s="246" t="s">
        <v>2737</v>
      </c>
      <c r="P18" s="247" t="s">
        <v>2016</v>
      </c>
      <c r="Q18" s="246"/>
      <c r="R18" s="322">
        <v>80000000</v>
      </c>
      <c r="S18" s="87"/>
      <c r="T18" s="87"/>
      <c r="U18" s="87"/>
      <c r="V18" s="87"/>
      <c r="W18" s="87"/>
      <c r="X18" s="87"/>
      <c r="Y18" s="87"/>
      <c r="Z18" s="87"/>
      <c r="AA18" s="87"/>
      <c r="AB18" s="87"/>
      <c r="AC18" s="88"/>
      <c r="AD18" s="162"/>
      <c r="AE18" s="162"/>
      <c r="AF18" s="162"/>
      <c r="AG18" s="162"/>
      <c r="AH18" s="162"/>
      <c r="AI18" s="162"/>
      <c r="AJ18" s="162"/>
      <c r="AK18" s="162"/>
      <c r="AL18" s="162"/>
      <c r="AM18" s="162"/>
      <c r="AN18" s="162"/>
      <c r="AO18" s="162"/>
      <c r="AP18" s="162"/>
      <c r="AQ18" s="162"/>
      <c r="AR18" s="162"/>
      <c r="AS18" s="86"/>
      <c r="AT18" s="162"/>
      <c r="AU18" s="162"/>
      <c r="AV18" s="162"/>
      <c r="AW18" s="162"/>
      <c r="AX18" s="162"/>
      <c r="AY18" s="164" t="s">
        <v>1380</v>
      </c>
      <c r="AZ18" s="162"/>
      <c r="BA18" s="91" t="s">
        <v>2723</v>
      </c>
      <c r="BB18" s="92"/>
      <c r="BC18" s="93"/>
      <c r="BD18" s="92"/>
      <c r="BE18" s="93"/>
      <c r="BF18" s="92"/>
      <c r="BG18" s="93"/>
      <c r="BH18" s="92"/>
      <c r="BI18" s="93"/>
      <c r="BJ18" s="92"/>
      <c r="BK18" s="93"/>
      <c r="BL18" s="92"/>
      <c r="BM18" s="93"/>
      <c r="BN18" s="92"/>
      <c r="BO18" s="93"/>
      <c r="BP18" s="92"/>
      <c r="BQ18" s="93"/>
      <c r="BR18" s="92"/>
      <c r="BS18" s="93"/>
      <c r="BT18" s="92"/>
      <c r="BU18" s="93"/>
      <c r="BV18" s="92"/>
      <c r="BW18" s="93"/>
      <c r="BX18" s="92"/>
      <c r="BY18" s="94"/>
      <c r="BZ18" s="182"/>
      <c r="CA18" s="183"/>
      <c r="CB18" s="184"/>
      <c r="CC18" s="182"/>
      <c r="CD18" s="183"/>
      <c r="CE18" s="184"/>
    </row>
    <row r="19" spans="1:83" ht="76.5" x14ac:dyDescent="0.2">
      <c r="A19" s="412" t="s">
        <v>0</v>
      </c>
      <c r="B19" s="386">
        <v>2017</v>
      </c>
      <c r="C19" s="413" t="s">
        <v>2</v>
      </c>
      <c r="D19" s="413" t="s">
        <v>20</v>
      </c>
      <c r="E19" s="413" t="s">
        <v>1918</v>
      </c>
      <c r="F19" s="318" t="s">
        <v>2993</v>
      </c>
      <c r="G19" s="246" t="s">
        <v>1447</v>
      </c>
      <c r="H19" s="246" t="s">
        <v>1457</v>
      </c>
      <c r="I19" s="325" t="s">
        <v>2730</v>
      </c>
      <c r="J19" s="419" t="s">
        <v>4179</v>
      </c>
      <c r="K19" s="246" t="s">
        <v>30</v>
      </c>
      <c r="L19" s="246"/>
      <c r="M19" s="246">
        <v>3</v>
      </c>
      <c r="N19" s="246">
        <v>80</v>
      </c>
      <c r="O19" s="246" t="s">
        <v>2738</v>
      </c>
      <c r="P19" s="247" t="s">
        <v>2016</v>
      </c>
      <c r="Q19" s="246"/>
      <c r="R19" s="322">
        <v>217000000</v>
      </c>
      <c r="S19" s="87"/>
      <c r="T19" s="87"/>
      <c r="U19" s="87"/>
      <c r="V19" s="87"/>
      <c r="W19" s="87"/>
      <c r="X19" s="87"/>
      <c r="Y19" s="87"/>
      <c r="Z19" s="87"/>
      <c r="AA19" s="87"/>
      <c r="AB19" s="87"/>
      <c r="AC19" s="88"/>
      <c r="AD19" s="162"/>
      <c r="AE19" s="162"/>
      <c r="AF19" s="162"/>
      <c r="AG19" s="162"/>
      <c r="AH19" s="162"/>
      <c r="AI19" s="162"/>
      <c r="AJ19" s="162"/>
      <c r="AK19" s="162"/>
      <c r="AL19" s="162"/>
      <c r="AM19" s="162"/>
      <c r="AN19" s="162"/>
      <c r="AO19" s="162"/>
      <c r="AP19" s="162"/>
      <c r="AQ19" s="162"/>
      <c r="AR19" s="162"/>
      <c r="AS19" s="86"/>
      <c r="AT19" s="162"/>
      <c r="AU19" s="162"/>
      <c r="AV19" s="162"/>
      <c r="AW19" s="162"/>
      <c r="AX19" s="162"/>
      <c r="AY19" s="164" t="s">
        <v>1380</v>
      </c>
      <c r="AZ19" s="162"/>
      <c r="BA19" s="91" t="s">
        <v>2723</v>
      </c>
      <c r="BB19" s="92"/>
      <c r="BC19" s="93"/>
      <c r="BD19" s="92"/>
      <c r="BE19" s="93"/>
      <c r="BF19" s="92"/>
      <c r="BG19" s="93"/>
      <c r="BH19" s="92"/>
      <c r="BI19" s="93"/>
      <c r="BJ19" s="92"/>
      <c r="BK19" s="93"/>
      <c r="BL19" s="92"/>
      <c r="BM19" s="93"/>
      <c r="BN19" s="92"/>
      <c r="BO19" s="93"/>
      <c r="BP19" s="92"/>
      <c r="BQ19" s="93"/>
      <c r="BR19" s="92"/>
      <c r="BS19" s="93"/>
      <c r="BT19" s="92"/>
      <c r="BU19" s="93"/>
      <c r="BV19" s="92"/>
      <c r="BW19" s="93"/>
      <c r="BX19" s="92"/>
      <c r="BY19" s="94"/>
      <c r="BZ19" s="182"/>
      <c r="CA19" s="183"/>
      <c r="CB19" s="184"/>
      <c r="CC19" s="182"/>
      <c r="CD19" s="183"/>
      <c r="CE19" s="184"/>
    </row>
    <row r="20" spans="1:83" ht="51" x14ac:dyDescent="0.2">
      <c r="A20" s="412" t="s">
        <v>0</v>
      </c>
      <c r="B20" s="386">
        <v>2017</v>
      </c>
      <c r="C20" s="413" t="s">
        <v>2</v>
      </c>
      <c r="D20" s="413" t="s">
        <v>20</v>
      </c>
      <c r="E20" s="413" t="s">
        <v>1918</v>
      </c>
      <c r="F20" s="318" t="s">
        <v>2993</v>
      </c>
      <c r="G20" s="246" t="s">
        <v>1447</v>
      </c>
      <c r="H20" s="410" t="s">
        <v>1457</v>
      </c>
      <c r="I20" s="325" t="s">
        <v>2730</v>
      </c>
      <c r="J20" s="411" t="s">
        <v>2739</v>
      </c>
      <c r="K20" s="246" t="s">
        <v>30</v>
      </c>
      <c r="L20" s="246"/>
      <c r="M20" s="246">
        <v>3</v>
      </c>
      <c r="N20" s="246">
        <v>20</v>
      </c>
      <c r="O20" s="246" t="s">
        <v>2740</v>
      </c>
      <c r="P20" s="247" t="s">
        <v>2016</v>
      </c>
      <c r="Q20" s="246"/>
      <c r="R20" s="322">
        <v>0</v>
      </c>
      <c r="S20" s="87"/>
      <c r="T20" s="87"/>
      <c r="U20" s="87"/>
      <c r="V20" s="87"/>
      <c r="W20" s="87"/>
      <c r="X20" s="87"/>
      <c r="Y20" s="87"/>
      <c r="Z20" s="87"/>
      <c r="AA20" s="87"/>
      <c r="AB20" s="87"/>
      <c r="AC20" s="88"/>
      <c r="AD20" s="162"/>
      <c r="AE20" s="162"/>
      <c r="AF20" s="162"/>
      <c r="AG20" s="162"/>
      <c r="AH20" s="162"/>
      <c r="AI20" s="162"/>
      <c r="AJ20" s="162"/>
      <c r="AK20" s="162"/>
      <c r="AL20" s="162"/>
      <c r="AM20" s="162"/>
      <c r="AN20" s="162"/>
      <c r="AO20" s="162"/>
      <c r="AP20" s="162"/>
      <c r="AQ20" s="162"/>
      <c r="AR20" s="162"/>
      <c r="AS20" s="86"/>
      <c r="AT20" s="162"/>
      <c r="AU20" s="162"/>
      <c r="AV20" s="162"/>
      <c r="AW20" s="162"/>
      <c r="AX20" s="162"/>
      <c r="AY20" s="164" t="s">
        <v>1380</v>
      </c>
      <c r="AZ20" s="162"/>
      <c r="BA20" s="91" t="s">
        <v>2723</v>
      </c>
      <c r="BB20" s="92"/>
      <c r="BC20" s="93"/>
      <c r="BD20" s="92"/>
      <c r="BE20" s="93"/>
      <c r="BF20" s="92"/>
      <c r="BG20" s="93"/>
      <c r="BH20" s="92"/>
      <c r="BI20" s="93"/>
      <c r="BJ20" s="92"/>
      <c r="BK20" s="93"/>
      <c r="BL20" s="92"/>
      <c r="BM20" s="93"/>
      <c r="BN20" s="92"/>
      <c r="BO20" s="93"/>
      <c r="BP20" s="92"/>
      <c r="BQ20" s="93"/>
      <c r="BR20" s="92"/>
      <c r="BS20" s="93"/>
      <c r="BT20" s="92"/>
      <c r="BU20" s="93"/>
      <c r="BV20" s="92"/>
      <c r="BW20" s="93"/>
      <c r="BX20" s="92"/>
      <c r="BY20" s="94"/>
      <c r="BZ20" s="182"/>
      <c r="CA20" s="183"/>
      <c r="CB20" s="184"/>
      <c r="CC20" s="182"/>
      <c r="CD20" s="183"/>
      <c r="CE20" s="184"/>
    </row>
    <row r="21" spans="1:83" ht="51" x14ac:dyDescent="0.2">
      <c r="A21" s="412" t="s">
        <v>0</v>
      </c>
      <c r="B21" s="386">
        <v>2017</v>
      </c>
      <c r="C21" s="413" t="s">
        <v>2</v>
      </c>
      <c r="D21" s="413" t="s">
        <v>20</v>
      </c>
      <c r="E21" s="413" t="s">
        <v>1918</v>
      </c>
      <c r="F21" s="318" t="s">
        <v>2993</v>
      </c>
      <c r="G21" s="246" t="s">
        <v>1447</v>
      </c>
      <c r="H21" s="410" t="s">
        <v>1457</v>
      </c>
      <c r="I21" s="323" t="s">
        <v>2741</v>
      </c>
      <c r="J21" s="414"/>
      <c r="K21" s="246" t="s">
        <v>30</v>
      </c>
      <c r="L21" s="246"/>
      <c r="M21" s="246"/>
      <c r="N21" s="246"/>
      <c r="O21" s="246"/>
      <c r="P21" s="247"/>
      <c r="Q21" s="246"/>
      <c r="R21" s="322"/>
      <c r="S21" s="87"/>
      <c r="T21" s="87"/>
      <c r="U21" s="87"/>
      <c r="V21" s="87"/>
      <c r="W21" s="87"/>
      <c r="X21" s="87"/>
      <c r="Y21" s="87"/>
      <c r="Z21" s="87"/>
      <c r="AA21" s="87"/>
      <c r="AB21" s="87"/>
      <c r="AC21" s="88"/>
      <c r="AD21" s="162"/>
      <c r="AE21" s="162"/>
      <c r="AF21" s="162"/>
      <c r="AG21" s="162"/>
      <c r="AH21" s="162"/>
      <c r="AI21" s="162"/>
      <c r="AJ21" s="162"/>
      <c r="AK21" s="162"/>
      <c r="AL21" s="162"/>
      <c r="AM21" s="162"/>
      <c r="AN21" s="162"/>
      <c r="AO21" s="162"/>
      <c r="AP21" s="162"/>
      <c r="AQ21" s="162"/>
      <c r="AR21" s="162"/>
      <c r="AS21" s="86"/>
      <c r="AT21" s="162"/>
      <c r="AU21" s="162"/>
      <c r="AV21" s="162"/>
      <c r="AW21" s="162"/>
      <c r="AX21" s="162"/>
      <c r="AY21" s="164" t="s">
        <v>1380</v>
      </c>
      <c r="AZ21" s="162"/>
      <c r="BA21" s="91" t="s">
        <v>2723</v>
      </c>
      <c r="BB21" s="92"/>
      <c r="BC21" s="93"/>
      <c r="BD21" s="92"/>
      <c r="BE21" s="93"/>
      <c r="BF21" s="92"/>
      <c r="BG21" s="93"/>
      <c r="BH21" s="92"/>
      <c r="BI21" s="93"/>
      <c r="BJ21" s="92"/>
      <c r="BK21" s="93"/>
      <c r="BL21" s="92"/>
      <c r="BM21" s="93"/>
      <c r="BN21" s="92"/>
      <c r="BO21" s="93"/>
      <c r="BP21" s="92"/>
      <c r="BQ21" s="93"/>
      <c r="BR21" s="92"/>
      <c r="BS21" s="93"/>
      <c r="BT21" s="92"/>
      <c r="BU21" s="93"/>
      <c r="BV21" s="92"/>
      <c r="BW21" s="93"/>
      <c r="BX21" s="92"/>
      <c r="BY21" s="94"/>
      <c r="BZ21" s="182"/>
      <c r="CA21" s="183"/>
      <c r="CB21" s="184"/>
      <c r="CC21" s="182"/>
      <c r="CD21" s="183"/>
      <c r="CE21" s="184"/>
    </row>
    <row r="22" spans="1:83" ht="45" x14ac:dyDescent="0.2">
      <c r="A22" s="412"/>
      <c r="B22" s="386"/>
      <c r="C22" s="413"/>
      <c r="D22" s="413"/>
      <c r="E22" s="413"/>
      <c r="F22" s="318"/>
      <c r="G22" s="246"/>
      <c r="H22" s="246"/>
      <c r="I22" s="324" t="s">
        <v>2741</v>
      </c>
      <c r="J22" s="411" t="s">
        <v>2742</v>
      </c>
      <c r="K22" s="246" t="s">
        <v>30</v>
      </c>
      <c r="L22" s="246"/>
      <c r="M22" s="246"/>
      <c r="N22" s="246"/>
      <c r="O22" s="246"/>
      <c r="P22" s="247"/>
      <c r="Q22" s="246"/>
      <c r="R22" s="322"/>
      <c r="S22" s="87"/>
      <c r="T22" s="87"/>
      <c r="U22" s="87"/>
      <c r="V22" s="87"/>
      <c r="W22" s="87"/>
      <c r="X22" s="87"/>
      <c r="Y22" s="87"/>
      <c r="Z22" s="87"/>
      <c r="AA22" s="87"/>
      <c r="AB22" s="87"/>
      <c r="AC22" s="88"/>
      <c r="AD22" s="162"/>
      <c r="AE22" s="162"/>
      <c r="AF22" s="162"/>
      <c r="AG22" s="162"/>
      <c r="AH22" s="162"/>
      <c r="AI22" s="162"/>
      <c r="AJ22" s="162"/>
      <c r="AK22" s="162"/>
      <c r="AL22" s="162"/>
      <c r="AM22" s="162"/>
      <c r="AN22" s="162"/>
      <c r="AO22" s="162"/>
      <c r="AP22" s="162"/>
      <c r="AQ22" s="162"/>
      <c r="AR22" s="162"/>
      <c r="AS22" s="86"/>
      <c r="AT22" s="162"/>
      <c r="AU22" s="162"/>
      <c r="AV22" s="162"/>
      <c r="AW22" s="162"/>
      <c r="AX22" s="162"/>
      <c r="AY22" s="164"/>
      <c r="AZ22" s="162"/>
      <c r="BA22" s="91" t="s">
        <v>2723</v>
      </c>
      <c r="BB22" s="92"/>
      <c r="BC22" s="93"/>
      <c r="BD22" s="92"/>
      <c r="BE22" s="93"/>
      <c r="BF22" s="92"/>
      <c r="BG22" s="93"/>
      <c r="BH22" s="92"/>
      <c r="BI22" s="93"/>
      <c r="BJ22" s="92"/>
      <c r="BK22" s="93"/>
      <c r="BL22" s="92"/>
      <c r="BM22" s="93"/>
      <c r="BN22" s="92"/>
      <c r="BO22" s="93"/>
      <c r="BP22" s="92"/>
      <c r="BQ22" s="93"/>
      <c r="BR22" s="92"/>
      <c r="BS22" s="93"/>
      <c r="BT22" s="92"/>
      <c r="BU22" s="93"/>
      <c r="BV22" s="92"/>
      <c r="BW22" s="93"/>
      <c r="BX22" s="92"/>
      <c r="BY22" s="94"/>
      <c r="BZ22" s="182"/>
      <c r="CA22" s="183"/>
      <c r="CB22" s="184"/>
      <c r="CC22" s="182"/>
      <c r="CD22" s="183"/>
      <c r="CE22" s="184"/>
    </row>
    <row r="23" spans="1:83" ht="51" x14ac:dyDescent="0.2">
      <c r="A23" s="412" t="s">
        <v>0</v>
      </c>
      <c r="B23" s="386">
        <v>2017</v>
      </c>
      <c r="C23" s="413" t="s">
        <v>2</v>
      </c>
      <c r="D23" s="413" t="s">
        <v>20</v>
      </c>
      <c r="E23" s="413" t="s">
        <v>1918</v>
      </c>
      <c r="F23" s="318" t="s">
        <v>2993</v>
      </c>
      <c r="G23" s="246" t="s">
        <v>1447</v>
      </c>
      <c r="H23" s="410" t="s">
        <v>1457</v>
      </c>
      <c r="I23" s="324" t="s">
        <v>2741</v>
      </c>
      <c r="J23" s="411" t="s">
        <v>2743</v>
      </c>
      <c r="K23" s="246" t="s">
        <v>30</v>
      </c>
      <c r="L23" s="246"/>
      <c r="M23" s="246"/>
      <c r="N23" s="246"/>
      <c r="O23" s="246"/>
      <c r="P23" s="247"/>
      <c r="Q23" s="246"/>
      <c r="R23" s="322"/>
      <c r="S23" s="87"/>
      <c r="T23" s="87"/>
      <c r="U23" s="87"/>
      <c r="V23" s="87"/>
      <c r="W23" s="87"/>
      <c r="X23" s="87"/>
      <c r="Y23" s="87"/>
      <c r="Z23" s="87"/>
      <c r="AA23" s="87"/>
      <c r="AB23" s="87"/>
      <c r="AC23" s="88"/>
      <c r="AD23" s="162"/>
      <c r="AE23" s="162"/>
      <c r="AF23" s="162"/>
      <c r="AG23" s="162"/>
      <c r="AH23" s="162"/>
      <c r="AI23" s="162"/>
      <c r="AJ23" s="162"/>
      <c r="AK23" s="162"/>
      <c r="AL23" s="162"/>
      <c r="AM23" s="162"/>
      <c r="AN23" s="162"/>
      <c r="AO23" s="162"/>
      <c r="AP23" s="162"/>
      <c r="AQ23" s="162"/>
      <c r="AR23" s="162"/>
      <c r="AS23" s="86"/>
      <c r="AT23" s="162"/>
      <c r="AU23" s="162"/>
      <c r="AV23" s="162"/>
      <c r="AW23" s="162"/>
      <c r="AX23" s="162"/>
      <c r="AY23" s="164" t="s">
        <v>1380</v>
      </c>
      <c r="AZ23" s="162"/>
      <c r="BA23" s="91" t="s">
        <v>2723</v>
      </c>
      <c r="BB23" s="92"/>
      <c r="BC23" s="93"/>
      <c r="BD23" s="92"/>
      <c r="BE23" s="93"/>
      <c r="BF23" s="92"/>
      <c r="BG23" s="93"/>
      <c r="BH23" s="92"/>
      <c r="BI23" s="93"/>
      <c r="BJ23" s="92"/>
      <c r="BK23" s="93"/>
      <c r="BL23" s="92"/>
      <c r="BM23" s="93"/>
      <c r="BN23" s="92"/>
      <c r="BO23" s="93"/>
      <c r="BP23" s="92"/>
      <c r="BQ23" s="93"/>
      <c r="BR23" s="92"/>
      <c r="BS23" s="93"/>
      <c r="BT23" s="92"/>
      <c r="BU23" s="93"/>
      <c r="BV23" s="92"/>
      <c r="BW23" s="93"/>
      <c r="BX23" s="92"/>
      <c r="BY23" s="94"/>
      <c r="BZ23" s="182"/>
      <c r="CA23" s="183"/>
      <c r="CB23" s="184"/>
      <c r="CC23" s="182"/>
      <c r="CD23" s="183"/>
      <c r="CE23" s="184"/>
    </row>
    <row r="24" spans="1:83" ht="51" x14ac:dyDescent="0.2">
      <c r="A24" s="412" t="s">
        <v>0</v>
      </c>
      <c r="B24" s="386">
        <v>2017</v>
      </c>
      <c r="C24" s="413" t="s">
        <v>2</v>
      </c>
      <c r="D24" s="413" t="s">
        <v>20</v>
      </c>
      <c r="E24" s="413" t="s">
        <v>1918</v>
      </c>
      <c r="F24" s="318" t="s">
        <v>2993</v>
      </c>
      <c r="G24" s="246" t="s">
        <v>1447</v>
      </c>
      <c r="H24" s="410" t="s">
        <v>1457</v>
      </c>
      <c r="I24" s="323" t="s">
        <v>2744</v>
      </c>
      <c r="J24" s="411"/>
      <c r="K24" s="246" t="s">
        <v>30</v>
      </c>
      <c r="L24" s="246"/>
      <c r="M24" s="246"/>
      <c r="N24" s="246">
        <v>4</v>
      </c>
      <c r="O24" s="246" t="s">
        <v>2745</v>
      </c>
      <c r="P24" s="247" t="s">
        <v>1920</v>
      </c>
      <c r="Q24" s="246"/>
      <c r="R24" s="322"/>
      <c r="S24" s="87"/>
      <c r="T24" s="87"/>
      <c r="U24" s="87"/>
      <c r="V24" s="87"/>
      <c r="W24" s="87"/>
      <c r="X24" s="87"/>
      <c r="Y24" s="87"/>
      <c r="Z24" s="87"/>
      <c r="AA24" s="87"/>
      <c r="AB24" s="87"/>
      <c r="AC24" s="88"/>
      <c r="AD24" s="162"/>
      <c r="AE24" s="162"/>
      <c r="AF24" s="162"/>
      <c r="AG24" s="162"/>
      <c r="AH24" s="162"/>
      <c r="AI24" s="162"/>
      <c r="AJ24" s="162"/>
      <c r="AK24" s="162"/>
      <c r="AL24" s="162"/>
      <c r="AM24" s="162"/>
      <c r="AN24" s="162"/>
      <c r="AO24" s="162"/>
      <c r="AP24" s="162"/>
      <c r="AQ24" s="162"/>
      <c r="AR24" s="162"/>
      <c r="AS24" s="86"/>
      <c r="AT24" s="162"/>
      <c r="AU24" s="162"/>
      <c r="AV24" s="162"/>
      <c r="AW24" s="162"/>
      <c r="AX24" s="162"/>
      <c r="AY24" s="164" t="s">
        <v>1380</v>
      </c>
      <c r="AZ24" s="162"/>
      <c r="BA24" s="91" t="s">
        <v>2723</v>
      </c>
      <c r="BB24" s="92"/>
      <c r="BC24" s="93"/>
      <c r="BD24" s="92"/>
      <c r="BE24" s="93"/>
      <c r="BF24" s="92"/>
      <c r="BG24" s="93"/>
      <c r="BH24" s="92"/>
      <c r="BI24" s="93"/>
      <c r="BJ24" s="92"/>
      <c r="BK24" s="93"/>
      <c r="BL24" s="92"/>
      <c r="BM24" s="93"/>
      <c r="BN24" s="92"/>
      <c r="BO24" s="93"/>
      <c r="BP24" s="92"/>
      <c r="BQ24" s="93"/>
      <c r="BR24" s="92"/>
      <c r="BS24" s="93"/>
      <c r="BT24" s="92"/>
      <c r="BU24" s="93"/>
      <c r="BV24" s="92"/>
      <c r="BW24" s="93"/>
      <c r="BX24" s="92"/>
      <c r="BY24" s="94"/>
      <c r="BZ24" s="182"/>
      <c r="CA24" s="183"/>
      <c r="CB24" s="184"/>
      <c r="CC24" s="182"/>
      <c r="CD24" s="183"/>
      <c r="CE24" s="184"/>
    </row>
    <row r="25" spans="1:83" ht="63.75" x14ac:dyDescent="0.2">
      <c r="A25" s="412" t="s">
        <v>0</v>
      </c>
      <c r="B25" s="386">
        <v>2017</v>
      </c>
      <c r="C25" s="413" t="s">
        <v>2</v>
      </c>
      <c r="D25" s="413" t="s">
        <v>20</v>
      </c>
      <c r="E25" s="413" t="s">
        <v>1918</v>
      </c>
      <c r="F25" s="318" t="s">
        <v>2993</v>
      </c>
      <c r="G25" s="246" t="s">
        <v>1447</v>
      </c>
      <c r="H25" s="246" t="s">
        <v>1457</v>
      </c>
      <c r="I25" s="325" t="s">
        <v>2744</v>
      </c>
      <c r="J25" s="411" t="s">
        <v>2746</v>
      </c>
      <c r="K25" s="246" t="s">
        <v>30</v>
      </c>
      <c r="L25" s="246"/>
      <c r="M25" s="246">
        <v>3</v>
      </c>
      <c r="N25" s="246">
        <v>2</v>
      </c>
      <c r="O25" s="246" t="s">
        <v>2747</v>
      </c>
      <c r="P25" s="247" t="s">
        <v>1920</v>
      </c>
      <c r="Q25" s="246"/>
      <c r="R25" s="322">
        <v>96773408</v>
      </c>
      <c r="S25" s="87"/>
      <c r="T25" s="87"/>
      <c r="U25" s="87"/>
      <c r="V25" s="87"/>
      <c r="W25" s="87"/>
      <c r="X25" s="87"/>
      <c r="Y25" s="87"/>
      <c r="Z25" s="87"/>
      <c r="AA25" s="87"/>
      <c r="AB25" s="87"/>
      <c r="AC25" s="88"/>
      <c r="AD25" s="162"/>
      <c r="AE25" s="162"/>
      <c r="AF25" s="162"/>
      <c r="AG25" s="162"/>
      <c r="AH25" s="162"/>
      <c r="AI25" s="162"/>
      <c r="AJ25" s="162"/>
      <c r="AK25" s="162"/>
      <c r="AL25" s="162"/>
      <c r="AM25" s="162"/>
      <c r="AN25" s="162"/>
      <c r="AO25" s="162"/>
      <c r="AP25" s="162"/>
      <c r="AQ25" s="162"/>
      <c r="AR25" s="162"/>
      <c r="AS25" s="86"/>
      <c r="AT25" s="162"/>
      <c r="AU25" s="162"/>
      <c r="AV25" s="162"/>
      <c r="AW25" s="162"/>
      <c r="AX25" s="162"/>
      <c r="AY25" s="164" t="s">
        <v>1380</v>
      </c>
      <c r="AZ25" s="162"/>
      <c r="BA25" s="91" t="s">
        <v>2723</v>
      </c>
      <c r="BB25" s="92"/>
      <c r="BC25" s="93"/>
      <c r="BD25" s="92"/>
      <c r="BE25" s="93"/>
      <c r="BF25" s="92"/>
      <c r="BG25" s="93"/>
      <c r="BH25" s="92"/>
      <c r="BI25" s="93"/>
      <c r="BJ25" s="92"/>
      <c r="BK25" s="93"/>
      <c r="BL25" s="92"/>
      <c r="BM25" s="93"/>
      <c r="BN25" s="92"/>
      <c r="BO25" s="93"/>
      <c r="BP25" s="92"/>
      <c r="BQ25" s="93"/>
      <c r="BR25" s="92"/>
      <c r="BS25" s="93"/>
      <c r="BT25" s="92"/>
      <c r="BU25" s="93"/>
      <c r="BV25" s="92"/>
      <c r="BW25" s="93"/>
      <c r="BX25" s="92"/>
      <c r="BY25" s="94"/>
      <c r="BZ25" s="182"/>
      <c r="CA25" s="183"/>
      <c r="CB25" s="184"/>
      <c r="CC25" s="182"/>
      <c r="CD25" s="183"/>
      <c r="CE25" s="184"/>
    </row>
    <row r="26" spans="1:83" ht="63.75" x14ac:dyDescent="0.2">
      <c r="A26" s="412" t="s">
        <v>0</v>
      </c>
      <c r="B26" s="386">
        <v>2017</v>
      </c>
      <c r="C26" s="413" t="s">
        <v>2</v>
      </c>
      <c r="D26" s="413" t="s">
        <v>20</v>
      </c>
      <c r="E26" s="413" t="s">
        <v>1918</v>
      </c>
      <c r="F26" s="318" t="s">
        <v>2993</v>
      </c>
      <c r="G26" s="246" t="s">
        <v>1447</v>
      </c>
      <c r="H26" s="246" t="s">
        <v>1457</v>
      </c>
      <c r="I26" s="325" t="s">
        <v>2744</v>
      </c>
      <c r="J26" s="411" t="s">
        <v>2748</v>
      </c>
      <c r="K26" s="246" t="s">
        <v>30</v>
      </c>
      <c r="L26" s="246"/>
      <c r="M26" s="246">
        <v>3</v>
      </c>
      <c r="N26" s="246">
        <v>2</v>
      </c>
      <c r="O26" s="246" t="s">
        <v>2747</v>
      </c>
      <c r="P26" s="247" t="s">
        <v>1920</v>
      </c>
      <c r="Q26" s="246"/>
      <c r="R26" s="322">
        <v>38875000</v>
      </c>
      <c r="S26" s="87"/>
      <c r="T26" s="87"/>
      <c r="U26" s="87"/>
      <c r="V26" s="87"/>
      <c r="W26" s="87"/>
      <c r="X26" s="87"/>
      <c r="Y26" s="87"/>
      <c r="Z26" s="87"/>
      <c r="AA26" s="87"/>
      <c r="AB26" s="87"/>
      <c r="AC26" s="88"/>
      <c r="AD26" s="162"/>
      <c r="AE26" s="162"/>
      <c r="AF26" s="162"/>
      <c r="AG26" s="162"/>
      <c r="AH26" s="162"/>
      <c r="AI26" s="162"/>
      <c r="AJ26" s="162"/>
      <c r="AK26" s="162"/>
      <c r="AL26" s="162"/>
      <c r="AM26" s="162"/>
      <c r="AN26" s="162"/>
      <c r="AO26" s="162"/>
      <c r="AP26" s="162"/>
      <c r="AQ26" s="162"/>
      <c r="AR26" s="162"/>
      <c r="AS26" s="86"/>
      <c r="AT26" s="162"/>
      <c r="AU26" s="162"/>
      <c r="AV26" s="162"/>
      <c r="AW26" s="162"/>
      <c r="AX26" s="162"/>
      <c r="AY26" s="164" t="s">
        <v>1380</v>
      </c>
      <c r="AZ26" s="162"/>
      <c r="BA26" s="91" t="s">
        <v>2723</v>
      </c>
      <c r="BB26" s="92"/>
      <c r="BC26" s="93"/>
      <c r="BD26" s="92"/>
      <c r="BE26" s="93"/>
      <c r="BF26" s="92"/>
      <c r="BG26" s="93"/>
      <c r="BH26" s="92"/>
      <c r="BI26" s="93"/>
      <c r="BJ26" s="92"/>
      <c r="BK26" s="93"/>
      <c r="BL26" s="92"/>
      <c r="BM26" s="93"/>
      <c r="BN26" s="92"/>
      <c r="BO26" s="93"/>
      <c r="BP26" s="92"/>
      <c r="BQ26" s="93"/>
      <c r="BR26" s="92"/>
      <c r="BS26" s="93"/>
      <c r="BT26" s="92"/>
      <c r="BU26" s="93"/>
      <c r="BV26" s="92"/>
      <c r="BW26" s="93"/>
      <c r="BX26" s="92"/>
      <c r="BY26" s="94"/>
      <c r="BZ26" s="182"/>
      <c r="CA26" s="183"/>
      <c r="CB26" s="184"/>
      <c r="CC26" s="182"/>
      <c r="CD26" s="183"/>
      <c r="CE26" s="184"/>
    </row>
    <row r="27" spans="1:83" ht="63.75" x14ac:dyDescent="0.2">
      <c r="A27" s="412" t="s">
        <v>0</v>
      </c>
      <c r="B27" s="386">
        <v>2017</v>
      </c>
      <c r="C27" s="413" t="s">
        <v>2</v>
      </c>
      <c r="D27" s="413" t="s">
        <v>20</v>
      </c>
      <c r="E27" s="413" t="s">
        <v>1918</v>
      </c>
      <c r="F27" s="318" t="s">
        <v>2993</v>
      </c>
      <c r="G27" s="246" t="s">
        <v>1447</v>
      </c>
      <c r="H27" s="246" t="s">
        <v>1457</v>
      </c>
      <c r="I27" s="325" t="s">
        <v>2744</v>
      </c>
      <c r="J27" s="411" t="s">
        <v>2749</v>
      </c>
      <c r="K27" s="246" t="s">
        <v>30</v>
      </c>
      <c r="L27" s="246"/>
      <c r="M27" s="246">
        <v>3</v>
      </c>
      <c r="N27" s="246">
        <v>2</v>
      </c>
      <c r="O27" s="246" t="s">
        <v>2747</v>
      </c>
      <c r="P27" s="247" t="s">
        <v>1920</v>
      </c>
      <c r="Q27" s="246"/>
      <c r="R27" s="322">
        <v>0</v>
      </c>
      <c r="S27" s="87"/>
      <c r="T27" s="87"/>
      <c r="U27" s="87"/>
      <c r="V27" s="87"/>
      <c r="W27" s="87"/>
      <c r="X27" s="87"/>
      <c r="Y27" s="87"/>
      <c r="Z27" s="87"/>
      <c r="AA27" s="87"/>
      <c r="AB27" s="87"/>
      <c r="AC27" s="88"/>
      <c r="AD27" s="162"/>
      <c r="AE27" s="162"/>
      <c r="AF27" s="162"/>
      <c r="AG27" s="162"/>
      <c r="AH27" s="162"/>
      <c r="AI27" s="162"/>
      <c r="AJ27" s="162"/>
      <c r="AK27" s="162"/>
      <c r="AL27" s="162"/>
      <c r="AM27" s="162"/>
      <c r="AN27" s="162"/>
      <c r="AO27" s="162"/>
      <c r="AP27" s="162"/>
      <c r="AQ27" s="162"/>
      <c r="AR27" s="162"/>
      <c r="AS27" s="86"/>
      <c r="AT27" s="162"/>
      <c r="AU27" s="162"/>
      <c r="AV27" s="162"/>
      <c r="AW27" s="162"/>
      <c r="AX27" s="162"/>
      <c r="AY27" s="164" t="s">
        <v>1380</v>
      </c>
      <c r="AZ27" s="162"/>
      <c r="BA27" s="91" t="s">
        <v>2723</v>
      </c>
      <c r="BB27" s="92"/>
      <c r="BC27" s="93"/>
      <c r="BD27" s="92"/>
      <c r="BE27" s="93"/>
      <c r="BF27" s="92"/>
      <c r="BG27" s="93"/>
      <c r="BH27" s="92"/>
      <c r="BI27" s="93"/>
      <c r="BJ27" s="92"/>
      <c r="BK27" s="93"/>
      <c r="BL27" s="92"/>
      <c r="BM27" s="93"/>
      <c r="BN27" s="92"/>
      <c r="BO27" s="93"/>
      <c r="BP27" s="92"/>
      <c r="BQ27" s="93"/>
      <c r="BR27" s="92"/>
      <c r="BS27" s="93"/>
      <c r="BT27" s="92"/>
      <c r="BU27" s="93"/>
      <c r="BV27" s="92"/>
      <c r="BW27" s="93"/>
      <c r="BX27" s="92"/>
      <c r="BY27" s="94"/>
      <c r="BZ27" s="182"/>
      <c r="CA27" s="183"/>
      <c r="CB27" s="184"/>
      <c r="CC27" s="182"/>
      <c r="CD27" s="183"/>
      <c r="CE27" s="184"/>
    </row>
    <row r="28" spans="1:83" ht="63.75" x14ac:dyDescent="0.2">
      <c r="A28" s="412" t="s">
        <v>0</v>
      </c>
      <c r="B28" s="386">
        <v>2017</v>
      </c>
      <c r="C28" s="413" t="s">
        <v>2</v>
      </c>
      <c r="D28" s="413" t="s">
        <v>20</v>
      </c>
      <c r="E28" s="413" t="s">
        <v>1918</v>
      </c>
      <c r="F28" s="318" t="s">
        <v>2993</v>
      </c>
      <c r="G28" s="246" t="s">
        <v>1447</v>
      </c>
      <c r="H28" s="246" t="s">
        <v>1457</v>
      </c>
      <c r="I28" s="325" t="s">
        <v>2744</v>
      </c>
      <c r="J28" s="411" t="s">
        <v>4158</v>
      </c>
      <c r="K28" s="246" t="s">
        <v>30</v>
      </c>
      <c r="L28" s="246"/>
      <c r="M28" s="246">
        <v>3</v>
      </c>
      <c r="N28" s="246">
        <v>6</v>
      </c>
      <c r="O28" s="246" t="s">
        <v>2747</v>
      </c>
      <c r="P28" s="247" t="s">
        <v>1920</v>
      </c>
      <c r="Q28" s="246"/>
      <c r="R28" s="322">
        <v>43500000</v>
      </c>
      <c r="S28" s="87"/>
      <c r="T28" s="87"/>
      <c r="U28" s="87"/>
      <c r="V28" s="87"/>
      <c r="W28" s="87"/>
      <c r="X28" s="87"/>
      <c r="Y28" s="87"/>
      <c r="Z28" s="87"/>
      <c r="AA28" s="87"/>
      <c r="AB28" s="87"/>
      <c r="AC28" s="88"/>
      <c r="AD28" s="162"/>
      <c r="AE28" s="162"/>
      <c r="AF28" s="162"/>
      <c r="AG28" s="162"/>
      <c r="AH28" s="162"/>
      <c r="AI28" s="162"/>
      <c r="AJ28" s="162"/>
      <c r="AK28" s="162"/>
      <c r="AL28" s="162"/>
      <c r="AM28" s="162"/>
      <c r="AN28" s="162"/>
      <c r="AO28" s="162"/>
      <c r="AP28" s="162"/>
      <c r="AQ28" s="162"/>
      <c r="AR28" s="162"/>
      <c r="AS28" s="86"/>
      <c r="AT28" s="162"/>
      <c r="AU28" s="162"/>
      <c r="AV28" s="162"/>
      <c r="AW28" s="162"/>
      <c r="AX28" s="162"/>
      <c r="AY28" s="164" t="s">
        <v>1380</v>
      </c>
      <c r="AZ28" s="162"/>
      <c r="BA28" s="91" t="s">
        <v>2723</v>
      </c>
      <c r="BB28" s="92"/>
      <c r="BC28" s="93"/>
      <c r="BD28" s="92"/>
      <c r="BE28" s="93"/>
      <c r="BF28" s="92"/>
      <c r="BG28" s="93"/>
      <c r="BH28" s="92"/>
      <c r="BI28" s="93"/>
      <c r="BJ28" s="92"/>
      <c r="BK28" s="93"/>
      <c r="BL28" s="92"/>
      <c r="BM28" s="93"/>
      <c r="BN28" s="92"/>
      <c r="BO28" s="93"/>
      <c r="BP28" s="92"/>
      <c r="BQ28" s="93"/>
      <c r="BR28" s="92"/>
      <c r="BS28" s="93"/>
      <c r="BT28" s="92"/>
      <c r="BU28" s="93"/>
      <c r="BV28" s="92"/>
      <c r="BW28" s="93"/>
      <c r="BX28" s="92"/>
      <c r="BY28" s="94"/>
      <c r="BZ28" s="182"/>
      <c r="CA28" s="183"/>
      <c r="CB28" s="184"/>
      <c r="CC28" s="182"/>
      <c r="CD28" s="183"/>
      <c r="CE28" s="184"/>
    </row>
    <row r="29" spans="1:83" ht="26.25" customHeight="1" x14ac:dyDescent="0.4">
      <c r="A29" s="610" t="s">
        <v>1956</v>
      </c>
      <c r="B29" s="610"/>
      <c r="C29" s="610"/>
      <c r="D29" s="610"/>
      <c r="E29" s="610"/>
      <c r="F29" s="610"/>
      <c r="G29" s="610"/>
      <c r="H29" s="610"/>
      <c r="I29" s="610"/>
      <c r="J29" s="610"/>
      <c r="K29" s="610"/>
      <c r="L29" s="610"/>
      <c r="M29" s="610"/>
      <c r="N29" s="610"/>
      <c r="O29" s="610"/>
      <c r="P29" s="610"/>
      <c r="Q29" s="610"/>
      <c r="R29" s="251">
        <f t="shared" ref="R29:AC29" si="0">+SUM(R6:R28)</f>
        <v>1285000000</v>
      </c>
      <c r="S29" s="186">
        <f t="shared" si="0"/>
        <v>0</v>
      </c>
      <c r="T29" s="186">
        <f t="shared" si="0"/>
        <v>0</v>
      </c>
      <c r="U29" s="186">
        <f t="shared" si="0"/>
        <v>0</v>
      </c>
      <c r="V29" s="186">
        <f t="shared" si="0"/>
        <v>0</v>
      </c>
      <c r="W29" s="186">
        <f t="shared" si="0"/>
        <v>0</v>
      </c>
      <c r="X29" s="186">
        <f t="shared" si="0"/>
        <v>0</v>
      </c>
      <c r="Y29" s="186">
        <f t="shared" si="0"/>
        <v>0</v>
      </c>
      <c r="Z29" s="186">
        <f t="shared" si="0"/>
        <v>0</v>
      </c>
      <c r="AA29" s="186">
        <f t="shared" si="0"/>
        <v>0</v>
      </c>
      <c r="AB29" s="186">
        <f t="shared" si="0"/>
        <v>0</v>
      </c>
      <c r="AC29" s="186">
        <f t="shared" si="0"/>
        <v>0</v>
      </c>
    </row>
    <row r="30" spans="1:83" x14ac:dyDescent="0.2">
      <c r="A30" s="252"/>
      <c r="B30" s="252"/>
      <c r="C30" s="252"/>
      <c r="D30" s="252"/>
      <c r="E30" s="252"/>
      <c r="F30" s="252"/>
      <c r="G30" s="252"/>
      <c r="H30" s="252"/>
      <c r="I30" s="252"/>
      <c r="J30" s="252"/>
      <c r="K30" s="252"/>
      <c r="L30" s="252"/>
      <c r="M30" s="252"/>
      <c r="N30" s="252"/>
      <c r="O30" s="252"/>
      <c r="P30" s="252"/>
      <c r="Q30" s="252"/>
      <c r="R30" s="252"/>
    </row>
    <row r="31" spans="1:83" x14ac:dyDescent="0.2">
      <c r="A31" s="252"/>
      <c r="B31" s="252"/>
      <c r="C31" s="252"/>
      <c r="D31" s="252"/>
      <c r="E31" s="252"/>
      <c r="F31" s="252"/>
      <c r="G31" s="252"/>
      <c r="H31" s="252"/>
      <c r="I31" s="252"/>
      <c r="J31" s="252"/>
      <c r="K31" s="252"/>
      <c r="L31" s="252"/>
      <c r="M31" s="252"/>
      <c r="N31" s="252"/>
      <c r="O31" s="252"/>
      <c r="P31" s="252"/>
      <c r="Q31" s="252"/>
      <c r="R31" s="252"/>
    </row>
    <row r="32" spans="1:83" x14ac:dyDescent="0.2">
      <c r="A32" s="252"/>
      <c r="B32" s="252"/>
      <c r="C32" s="252"/>
      <c r="D32" s="252"/>
      <c r="E32" s="252"/>
      <c r="F32" s="252"/>
      <c r="G32" s="252"/>
      <c r="H32" s="252"/>
      <c r="I32" s="252"/>
      <c r="J32" s="252"/>
      <c r="K32" s="252"/>
      <c r="L32" s="252"/>
      <c r="M32" s="252"/>
      <c r="N32" s="252"/>
      <c r="O32" s="252"/>
      <c r="P32" s="252"/>
      <c r="Q32" s="252"/>
      <c r="R32" s="252"/>
    </row>
    <row r="33" spans="1:18" ht="18" x14ac:dyDescent="0.2">
      <c r="A33" s="252"/>
      <c r="B33" s="252"/>
      <c r="C33" s="252"/>
      <c r="D33" s="252"/>
      <c r="E33" s="252"/>
      <c r="F33" s="252"/>
      <c r="G33" s="252"/>
      <c r="H33" s="252"/>
      <c r="I33" s="252"/>
      <c r="J33" s="252"/>
      <c r="K33" s="252"/>
      <c r="L33" s="252"/>
      <c r="M33" s="252"/>
      <c r="N33" s="252"/>
      <c r="O33" s="252"/>
      <c r="P33" s="582" t="s">
        <v>2988</v>
      </c>
      <c r="Q33" s="582"/>
      <c r="R33" s="295">
        <v>1285000000</v>
      </c>
    </row>
    <row r="34" spans="1:18" x14ac:dyDescent="0.2">
      <c r="A34" s="252"/>
      <c r="B34" s="252"/>
      <c r="C34" s="252"/>
      <c r="D34" s="252"/>
      <c r="E34" s="252"/>
      <c r="F34" s="252"/>
      <c r="G34" s="252"/>
      <c r="H34" s="252"/>
      <c r="I34" s="252"/>
      <c r="J34" s="252"/>
      <c r="K34" s="252"/>
      <c r="L34" s="252"/>
      <c r="M34" s="252"/>
      <c r="N34" s="252"/>
      <c r="O34" s="252"/>
      <c r="P34" s="252"/>
      <c r="Q34" s="252"/>
      <c r="R34" s="252"/>
    </row>
    <row r="35" spans="1:18" x14ac:dyDescent="0.2">
      <c r="A35" s="252"/>
      <c r="B35" s="252"/>
      <c r="C35" s="252"/>
      <c r="D35" s="252"/>
      <c r="E35" s="252"/>
      <c r="F35" s="252"/>
      <c r="G35" s="252"/>
      <c r="H35" s="252"/>
      <c r="I35" s="252"/>
      <c r="J35" s="252"/>
      <c r="K35" s="252"/>
      <c r="L35" s="252"/>
      <c r="M35" s="252"/>
      <c r="N35" s="252"/>
      <c r="O35" s="252"/>
      <c r="P35" s="252"/>
      <c r="Q35" s="252"/>
      <c r="R35" s="252"/>
    </row>
    <row r="36" spans="1:18" x14ac:dyDescent="0.2">
      <c r="A36" s="252"/>
      <c r="B36" s="252"/>
      <c r="C36" s="252"/>
      <c r="D36" s="252"/>
      <c r="E36" s="252"/>
      <c r="F36" s="252"/>
      <c r="G36" s="252"/>
      <c r="H36" s="252"/>
      <c r="I36" s="252"/>
      <c r="J36" s="252"/>
      <c r="K36" s="252"/>
      <c r="L36" s="252"/>
      <c r="M36" s="252"/>
      <c r="N36" s="252"/>
      <c r="O36" s="252"/>
      <c r="P36" s="252"/>
      <c r="Q36" s="252"/>
      <c r="R36" s="252"/>
    </row>
    <row r="37" spans="1:18" x14ac:dyDescent="0.2">
      <c r="A37" s="252"/>
      <c r="B37" s="252"/>
      <c r="C37" s="252"/>
      <c r="D37" s="252"/>
      <c r="E37" s="252"/>
      <c r="F37" s="252"/>
      <c r="G37" s="252"/>
      <c r="H37" s="252"/>
      <c r="I37" s="252"/>
      <c r="J37" s="252"/>
      <c r="K37" s="252"/>
      <c r="L37" s="252"/>
      <c r="M37" s="252"/>
      <c r="N37" s="252"/>
      <c r="O37" s="252"/>
      <c r="P37" s="252"/>
      <c r="Q37" s="252"/>
      <c r="R37" s="252"/>
    </row>
    <row r="38" spans="1:18" x14ac:dyDescent="0.2">
      <c r="A38" s="252"/>
      <c r="B38" s="252"/>
      <c r="C38" s="252"/>
      <c r="D38" s="252"/>
      <c r="E38" s="252"/>
      <c r="F38" s="252"/>
      <c r="G38" s="252"/>
      <c r="H38" s="252"/>
      <c r="I38" s="252"/>
      <c r="J38" s="252"/>
      <c r="K38" s="252"/>
      <c r="L38" s="252"/>
      <c r="M38" s="252"/>
      <c r="N38" s="252"/>
      <c r="O38" s="252"/>
      <c r="P38" s="252"/>
      <c r="Q38" s="252"/>
      <c r="R38" s="252"/>
    </row>
    <row r="39" spans="1:18" x14ac:dyDescent="0.2">
      <c r="A39" s="252"/>
      <c r="B39" s="252"/>
      <c r="C39" s="252"/>
      <c r="D39" s="252"/>
      <c r="E39" s="252"/>
      <c r="F39" s="252"/>
      <c r="G39" s="252"/>
      <c r="H39" s="252"/>
      <c r="I39" s="252"/>
      <c r="J39" s="252"/>
      <c r="K39" s="252"/>
      <c r="L39" s="252"/>
      <c r="M39" s="252"/>
      <c r="N39" s="252"/>
      <c r="O39" s="252"/>
      <c r="P39" s="252"/>
      <c r="Q39" s="252"/>
      <c r="R39" s="252"/>
    </row>
    <row r="40" spans="1:18" x14ac:dyDescent="0.2">
      <c r="A40" s="252"/>
      <c r="B40" s="252"/>
      <c r="C40" s="252"/>
      <c r="D40" s="252"/>
      <c r="E40" s="252"/>
      <c r="F40" s="252"/>
      <c r="G40" s="252"/>
      <c r="H40" s="252"/>
      <c r="I40" s="252"/>
      <c r="J40" s="252"/>
      <c r="K40" s="252"/>
      <c r="L40" s="252"/>
      <c r="M40" s="252"/>
      <c r="N40" s="252"/>
      <c r="O40" s="252"/>
      <c r="P40" s="252"/>
      <c r="Q40" s="252"/>
      <c r="R40" s="252"/>
    </row>
    <row r="41" spans="1:18" x14ac:dyDescent="0.2">
      <c r="A41" s="252"/>
      <c r="B41" s="252"/>
      <c r="C41" s="252"/>
      <c r="D41" s="252"/>
      <c r="E41" s="252"/>
      <c r="F41" s="252"/>
      <c r="G41" s="252"/>
      <c r="H41" s="252"/>
      <c r="I41" s="252"/>
      <c r="J41" s="252"/>
      <c r="K41" s="252"/>
      <c r="L41" s="252"/>
      <c r="M41" s="252"/>
      <c r="N41" s="252"/>
      <c r="O41" s="252"/>
      <c r="P41" s="252"/>
      <c r="Q41" s="252"/>
      <c r="R41" s="252"/>
    </row>
    <row r="42" spans="1:18" x14ac:dyDescent="0.2">
      <c r="A42" s="252"/>
      <c r="B42" s="252"/>
      <c r="C42" s="252"/>
      <c r="D42" s="252"/>
      <c r="E42" s="252"/>
      <c r="F42" s="252"/>
      <c r="G42" s="252"/>
      <c r="H42" s="252"/>
      <c r="I42" s="252"/>
      <c r="J42" s="252"/>
      <c r="K42" s="252"/>
      <c r="L42" s="252"/>
      <c r="M42" s="252"/>
      <c r="N42" s="252"/>
      <c r="O42" s="252"/>
      <c r="P42" s="252"/>
      <c r="Q42" s="252"/>
      <c r="R42" s="252"/>
    </row>
    <row r="43" spans="1:18" x14ac:dyDescent="0.2">
      <c r="A43" s="252"/>
      <c r="B43" s="252"/>
      <c r="C43" s="252"/>
      <c r="D43" s="252"/>
      <c r="E43" s="252"/>
      <c r="F43" s="252"/>
      <c r="G43" s="252"/>
      <c r="H43" s="252"/>
      <c r="I43" s="252"/>
      <c r="J43" s="252"/>
      <c r="K43" s="252"/>
      <c r="L43" s="252"/>
      <c r="M43" s="252"/>
      <c r="N43" s="252"/>
      <c r="O43" s="252"/>
      <c r="P43" s="252"/>
      <c r="Q43" s="252"/>
      <c r="R43" s="252"/>
    </row>
    <row r="44" spans="1:18" x14ac:dyDescent="0.2">
      <c r="A44" s="252"/>
      <c r="B44" s="252"/>
      <c r="C44" s="252"/>
      <c r="D44" s="252"/>
      <c r="E44" s="252"/>
      <c r="F44" s="252"/>
      <c r="G44" s="252"/>
      <c r="H44" s="252"/>
      <c r="I44" s="252"/>
      <c r="J44" s="252"/>
      <c r="K44" s="252"/>
      <c r="L44" s="252"/>
      <c r="M44" s="252"/>
      <c r="N44" s="252"/>
      <c r="O44" s="252"/>
      <c r="P44" s="252"/>
      <c r="Q44" s="252"/>
      <c r="R44" s="252"/>
    </row>
    <row r="45" spans="1:18" x14ac:dyDescent="0.2">
      <c r="A45" s="252"/>
      <c r="B45" s="252"/>
      <c r="C45" s="252"/>
      <c r="D45" s="252"/>
      <c r="E45" s="252"/>
      <c r="F45" s="252"/>
      <c r="G45" s="252"/>
      <c r="H45" s="252"/>
      <c r="I45" s="252"/>
      <c r="J45" s="252"/>
      <c r="K45" s="252"/>
      <c r="L45" s="252"/>
      <c r="M45" s="252"/>
      <c r="N45" s="252"/>
      <c r="O45" s="252"/>
      <c r="P45" s="252"/>
      <c r="Q45" s="252"/>
      <c r="R45" s="252"/>
    </row>
    <row r="46" spans="1:18" x14ac:dyDescent="0.2">
      <c r="A46" s="252"/>
      <c r="B46" s="252"/>
      <c r="C46" s="252"/>
      <c r="D46" s="252"/>
      <c r="E46" s="252"/>
      <c r="F46" s="252"/>
      <c r="G46" s="252"/>
      <c r="H46" s="252"/>
      <c r="I46" s="252"/>
      <c r="J46" s="252"/>
      <c r="K46" s="252"/>
      <c r="L46" s="252"/>
      <c r="M46" s="252"/>
      <c r="N46" s="252"/>
      <c r="O46" s="252"/>
      <c r="P46" s="252"/>
      <c r="Q46" s="252"/>
      <c r="R46" s="252"/>
    </row>
    <row r="47" spans="1:18" x14ac:dyDescent="0.2">
      <c r="A47" s="252"/>
      <c r="B47" s="252"/>
      <c r="C47" s="252"/>
      <c r="D47" s="252"/>
      <c r="E47" s="252"/>
      <c r="F47" s="252"/>
      <c r="G47" s="252"/>
      <c r="H47" s="252"/>
      <c r="I47" s="252"/>
      <c r="J47" s="252"/>
      <c r="K47" s="252"/>
      <c r="L47" s="252"/>
      <c r="M47" s="252"/>
      <c r="N47" s="252"/>
      <c r="O47" s="252"/>
      <c r="P47" s="252"/>
      <c r="Q47" s="252"/>
      <c r="R47" s="252"/>
    </row>
    <row r="48" spans="1:18" x14ac:dyDescent="0.2">
      <c r="A48" s="252"/>
      <c r="B48" s="252"/>
      <c r="C48" s="252"/>
      <c r="D48" s="252"/>
      <c r="E48" s="252"/>
      <c r="F48" s="252"/>
      <c r="G48" s="252"/>
      <c r="H48" s="252"/>
      <c r="I48" s="252"/>
      <c r="J48" s="252"/>
      <c r="K48" s="252"/>
      <c r="L48" s="252"/>
      <c r="M48" s="252"/>
      <c r="N48" s="252"/>
      <c r="O48" s="252"/>
      <c r="P48" s="252"/>
      <c r="Q48" s="252"/>
      <c r="R48" s="252"/>
    </row>
    <row r="49" spans="1:18" x14ac:dyDescent="0.2">
      <c r="A49" s="252"/>
      <c r="B49" s="252"/>
      <c r="C49" s="252"/>
      <c r="D49" s="252"/>
      <c r="E49" s="252"/>
      <c r="F49" s="252"/>
      <c r="G49" s="252"/>
      <c r="H49" s="252"/>
      <c r="I49" s="252"/>
      <c r="J49" s="252"/>
      <c r="K49" s="252"/>
      <c r="L49" s="252"/>
      <c r="M49" s="252"/>
      <c r="N49" s="252"/>
      <c r="O49" s="252"/>
      <c r="P49" s="252"/>
      <c r="Q49" s="252"/>
      <c r="R49" s="252"/>
    </row>
    <row r="50" spans="1:18" x14ac:dyDescent="0.2">
      <c r="A50" s="252"/>
      <c r="B50" s="252"/>
      <c r="C50" s="252"/>
      <c r="D50" s="252"/>
      <c r="E50" s="252"/>
      <c r="F50" s="252"/>
      <c r="G50" s="252"/>
      <c r="H50" s="252"/>
      <c r="I50" s="252"/>
      <c r="J50" s="252"/>
      <c r="K50" s="252"/>
      <c r="L50" s="252"/>
      <c r="M50" s="252"/>
      <c r="N50" s="252"/>
      <c r="O50" s="252"/>
      <c r="P50" s="252"/>
      <c r="Q50" s="252"/>
      <c r="R50" s="252"/>
    </row>
    <row r="51" spans="1:18" x14ac:dyDescent="0.2">
      <c r="A51" s="252"/>
      <c r="B51" s="252"/>
      <c r="C51" s="252"/>
      <c r="D51" s="252"/>
      <c r="E51" s="252"/>
      <c r="F51" s="252"/>
      <c r="G51" s="252"/>
      <c r="H51" s="252"/>
      <c r="I51" s="252"/>
      <c r="J51" s="252"/>
      <c r="K51" s="252"/>
      <c r="L51" s="252"/>
      <c r="M51" s="252"/>
      <c r="N51" s="252"/>
      <c r="O51" s="252"/>
      <c r="P51" s="252"/>
      <c r="Q51" s="252"/>
      <c r="R51" s="252"/>
    </row>
    <row r="52" spans="1:18" x14ac:dyDescent="0.2">
      <c r="A52" s="252"/>
      <c r="B52" s="252"/>
      <c r="C52" s="252"/>
      <c r="D52" s="252"/>
      <c r="E52" s="252"/>
      <c r="F52" s="252"/>
      <c r="G52" s="252"/>
      <c r="H52" s="252"/>
      <c r="I52" s="252"/>
      <c r="J52" s="252"/>
      <c r="K52" s="252"/>
      <c r="L52" s="252"/>
      <c r="M52" s="252"/>
      <c r="N52" s="252"/>
      <c r="O52" s="252"/>
      <c r="P52" s="252"/>
      <c r="Q52" s="252"/>
      <c r="R52" s="252"/>
    </row>
    <row r="53" spans="1:18" x14ac:dyDescent="0.2">
      <c r="A53" s="252"/>
      <c r="B53" s="252"/>
      <c r="C53" s="252"/>
      <c r="D53" s="252"/>
      <c r="E53" s="252"/>
      <c r="F53" s="252"/>
      <c r="G53" s="252"/>
      <c r="H53" s="252"/>
      <c r="I53" s="252"/>
      <c r="J53" s="252"/>
      <c r="K53" s="252"/>
      <c r="L53" s="252"/>
      <c r="M53" s="252"/>
      <c r="N53" s="252"/>
      <c r="O53" s="252"/>
      <c r="P53" s="252"/>
      <c r="Q53" s="252"/>
      <c r="R53" s="252"/>
    </row>
    <row r="54" spans="1:18" x14ac:dyDescent="0.2">
      <c r="A54" s="252"/>
      <c r="B54" s="252"/>
      <c r="C54" s="252"/>
      <c r="D54" s="252"/>
      <c r="E54" s="252"/>
      <c r="F54" s="252"/>
      <c r="G54" s="252"/>
      <c r="H54" s="252"/>
      <c r="I54" s="252"/>
      <c r="J54" s="252"/>
      <c r="K54" s="252"/>
      <c r="L54" s="252"/>
      <c r="M54" s="252"/>
      <c r="N54" s="252"/>
      <c r="O54" s="252"/>
      <c r="P54" s="252"/>
      <c r="Q54" s="252"/>
      <c r="R54" s="252"/>
    </row>
    <row r="55" spans="1:18" x14ac:dyDescent="0.2">
      <c r="A55" s="252"/>
      <c r="B55" s="252"/>
      <c r="C55" s="252"/>
      <c r="D55" s="252"/>
      <c r="E55" s="252"/>
      <c r="F55" s="252"/>
      <c r="G55" s="252"/>
      <c r="H55" s="252"/>
      <c r="I55" s="252"/>
      <c r="J55" s="252"/>
      <c r="K55" s="252"/>
      <c r="L55" s="252"/>
      <c r="M55" s="252"/>
      <c r="N55" s="252"/>
      <c r="O55" s="252"/>
      <c r="P55" s="252"/>
      <c r="Q55" s="252"/>
      <c r="R55" s="252"/>
    </row>
    <row r="56" spans="1:18" x14ac:dyDescent="0.2">
      <c r="A56" s="252"/>
      <c r="B56" s="252"/>
      <c r="C56" s="252"/>
      <c r="D56" s="252"/>
      <c r="E56" s="252"/>
      <c r="F56" s="252"/>
      <c r="G56" s="252"/>
      <c r="H56" s="252"/>
      <c r="I56" s="252"/>
      <c r="J56" s="252"/>
      <c r="K56" s="252"/>
      <c r="L56" s="252"/>
      <c r="M56" s="252"/>
      <c r="N56" s="252"/>
      <c r="O56" s="252"/>
      <c r="P56" s="252"/>
      <c r="Q56" s="252"/>
      <c r="R56" s="252"/>
    </row>
    <row r="57" spans="1:18" x14ac:dyDescent="0.2">
      <c r="A57" s="252"/>
      <c r="B57" s="252"/>
      <c r="C57" s="252"/>
      <c r="D57" s="252"/>
      <c r="E57" s="252"/>
      <c r="F57" s="252"/>
      <c r="G57" s="252"/>
      <c r="H57" s="252"/>
      <c r="I57" s="252"/>
      <c r="J57" s="252"/>
      <c r="K57" s="252"/>
      <c r="L57" s="252"/>
      <c r="M57" s="252"/>
      <c r="N57" s="252"/>
      <c r="O57" s="252"/>
      <c r="P57" s="252"/>
      <c r="Q57" s="252"/>
      <c r="R57" s="252"/>
    </row>
    <row r="58" spans="1:18" x14ac:dyDescent="0.2">
      <c r="A58" s="252"/>
      <c r="B58" s="252"/>
      <c r="C58" s="252"/>
      <c r="D58" s="252"/>
      <c r="E58" s="252"/>
      <c r="F58" s="252"/>
      <c r="G58" s="252"/>
      <c r="H58" s="252"/>
      <c r="I58" s="252"/>
      <c r="J58" s="252"/>
      <c r="K58" s="252"/>
      <c r="L58" s="252"/>
      <c r="M58" s="252"/>
      <c r="N58" s="252"/>
      <c r="O58" s="252"/>
      <c r="P58" s="252"/>
      <c r="Q58" s="252"/>
      <c r="R58" s="252"/>
    </row>
    <row r="59" spans="1:18" x14ac:dyDescent="0.2">
      <c r="A59" s="252"/>
      <c r="B59" s="252"/>
      <c r="C59" s="252"/>
      <c r="D59" s="252"/>
      <c r="E59" s="252"/>
      <c r="F59" s="252"/>
      <c r="G59" s="252"/>
      <c r="H59" s="252"/>
      <c r="I59" s="252"/>
      <c r="J59" s="252"/>
      <c r="K59" s="252"/>
      <c r="L59" s="252"/>
      <c r="M59" s="252"/>
      <c r="N59" s="252"/>
      <c r="O59" s="252"/>
      <c r="P59" s="252"/>
      <c r="Q59" s="252"/>
      <c r="R59" s="252"/>
    </row>
    <row r="60" spans="1:18" x14ac:dyDescent="0.2">
      <c r="A60" s="252"/>
      <c r="B60" s="252"/>
      <c r="C60" s="252"/>
      <c r="D60" s="252"/>
      <c r="E60" s="252"/>
      <c r="F60" s="252"/>
      <c r="G60" s="252"/>
      <c r="H60" s="252"/>
      <c r="I60" s="252"/>
      <c r="J60" s="252"/>
      <c r="K60" s="252"/>
      <c r="L60" s="252"/>
      <c r="M60" s="252"/>
      <c r="N60" s="252"/>
      <c r="O60" s="252"/>
      <c r="P60" s="252"/>
      <c r="Q60" s="252"/>
      <c r="R60" s="252"/>
    </row>
    <row r="61" spans="1:18" x14ac:dyDescent="0.2">
      <c r="A61" s="252"/>
      <c r="B61" s="252"/>
      <c r="C61" s="252"/>
      <c r="D61" s="252"/>
      <c r="E61" s="252"/>
      <c r="F61" s="252"/>
      <c r="G61" s="252"/>
      <c r="H61" s="252"/>
      <c r="I61" s="252"/>
      <c r="J61" s="252"/>
      <c r="K61" s="252"/>
      <c r="L61" s="252"/>
      <c r="M61" s="252"/>
      <c r="N61" s="252"/>
      <c r="O61" s="252"/>
      <c r="P61" s="252"/>
      <c r="Q61" s="252"/>
      <c r="R61" s="252"/>
    </row>
    <row r="62" spans="1:18" x14ac:dyDescent="0.2">
      <c r="A62" s="252"/>
      <c r="B62" s="252"/>
      <c r="C62" s="252"/>
      <c r="D62" s="252"/>
      <c r="E62" s="252"/>
      <c r="F62" s="252"/>
      <c r="G62" s="252"/>
      <c r="H62" s="252"/>
      <c r="I62" s="252"/>
      <c r="J62" s="252"/>
      <c r="K62" s="252"/>
      <c r="L62" s="252"/>
      <c r="M62" s="252"/>
      <c r="N62" s="252"/>
      <c r="O62" s="252"/>
      <c r="P62" s="252"/>
      <c r="Q62" s="252"/>
      <c r="R62" s="252"/>
    </row>
    <row r="63" spans="1:18" x14ac:dyDescent="0.2">
      <c r="A63" s="252"/>
      <c r="B63" s="252"/>
      <c r="C63" s="252"/>
      <c r="D63" s="252"/>
      <c r="E63" s="252"/>
      <c r="F63" s="252"/>
      <c r="G63" s="252"/>
      <c r="H63" s="252"/>
      <c r="I63" s="252"/>
      <c r="J63" s="252"/>
      <c r="K63" s="252"/>
      <c r="L63" s="252"/>
      <c r="M63" s="252"/>
      <c r="N63" s="252"/>
      <c r="O63" s="252"/>
      <c r="P63" s="252"/>
      <c r="Q63" s="252"/>
      <c r="R63" s="252"/>
    </row>
    <row r="64" spans="1:18" x14ac:dyDescent="0.2">
      <c r="A64" s="252"/>
      <c r="B64" s="252"/>
      <c r="C64" s="252"/>
      <c r="D64" s="252"/>
      <c r="E64" s="252"/>
      <c r="F64" s="252"/>
      <c r="G64" s="252"/>
      <c r="H64" s="252"/>
      <c r="I64" s="252"/>
      <c r="J64" s="252"/>
      <c r="K64" s="252"/>
      <c r="L64" s="252"/>
      <c r="M64" s="252"/>
      <c r="N64" s="252"/>
      <c r="O64" s="252"/>
      <c r="P64" s="252"/>
      <c r="Q64" s="252"/>
      <c r="R64" s="252"/>
    </row>
    <row r="65" spans="1:18" x14ac:dyDescent="0.2">
      <c r="A65" s="252"/>
      <c r="B65" s="252"/>
      <c r="C65" s="252"/>
      <c r="D65" s="252"/>
      <c r="E65" s="252"/>
      <c r="F65" s="252"/>
      <c r="G65" s="252"/>
      <c r="H65" s="252"/>
      <c r="I65" s="252"/>
      <c r="J65" s="252"/>
      <c r="K65" s="252"/>
      <c r="L65" s="252"/>
      <c r="M65" s="252"/>
      <c r="N65" s="252"/>
      <c r="O65" s="252"/>
      <c r="P65" s="252"/>
      <c r="Q65" s="252"/>
      <c r="R65" s="252"/>
    </row>
    <row r="66" spans="1:18" x14ac:dyDescent="0.2">
      <c r="A66" s="252"/>
      <c r="B66" s="252"/>
      <c r="C66" s="252"/>
      <c r="D66" s="252"/>
      <c r="E66" s="252"/>
      <c r="F66" s="252"/>
      <c r="G66" s="252"/>
      <c r="H66" s="252"/>
      <c r="I66" s="252"/>
      <c r="J66" s="252"/>
      <c r="K66" s="252"/>
      <c r="L66" s="252"/>
      <c r="M66" s="252"/>
      <c r="N66" s="252"/>
      <c r="O66" s="252"/>
      <c r="P66" s="252"/>
      <c r="Q66" s="252"/>
      <c r="R66" s="252"/>
    </row>
    <row r="67" spans="1:18" x14ac:dyDescent="0.2">
      <c r="A67" s="252"/>
      <c r="B67" s="252"/>
      <c r="C67" s="252"/>
      <c r="D67" s="252"/>
      <c r="E67" s="252"/>
      <c r="F67" s="252"/>
      <c r="G67" s="252"/>
      <c r="H67" s="252"/>
      <c r="I67" s="252"/>
      <c r="J67" s="252"/>
      <c r="K67" s="252"/>
      <c r="L67" s="252"/>
      <c r="M67" s="252"/>
      <c r="N67" s="252"/>
      <c r="O67" s="252"/>
      <c r="P67" s="252"/>
      <c r="Q67" s="252"/>
      <c r="R67" s="252"/>
    </row>
    <row r="68" spans="1:18" x14ac:dyDescent="0.2">
      <c r="A68" s="252"/>
      <c r="B68" s="252"/>
      <c r="C68" s="252"/>
      <c r="D68" s="252"/>
      <c r="E68" s="252"/>
      <c r="F68" s="252"/>
      <c r="G68" s="252"/>
      <c r="H68" s="252"/>
      <c r="I68" s="252"/>
      <c r="J68" s="252"/>
      <c r="K68" s="252"/>
      <c r="L68" s="252"/>
      <c r="M68" s="252"/>
      <c r="N68" s="252"/>
      <c r="O68" s="252"/>
      <c r="P68" s="252"/>
      <c r="Q68" s="252"/>
      <c r="R68" s="252"/>
    </row>
    <row r="69" spans="1:18" x14ac:dyDescent="0.2">
      <c r="A69" s="252"/>
      <c r="B69" s="252"/>
      <c r="C69" s="252"/>
      <c r="D69" s="252"/>
      <c r="E69" s="252"/>
      <c r="F69" s="252"/>
      <c r="G69" s="252"/>
      <c r="H69" s="252"/>
      <c r="I69" s="252"/>
      <c r="J69" s="252"/>
      <c r="K69" s="252"/>
      <c r="L69" s="252"/>
      <c r="M69" s="252"/>
      <c r="N69" s="252"/>
      <c r="O69" s="252"/>
      <c r="P69" s="252"/>
      <c r="Q69" s="252"/>
      <c r="R69" s="252"/>
    </row>
    <row r="70" spans="1:18" x14ac:dyDescent="0.2">
      <c r="A70" s="252"/>
      <c r="B70" s="252"/>
      <c r="C70" s="252"/>
      <c r="D70" s="252"/>
      <c r="E70" s="252"/>
      <c r="F70" s="252"/>
      <c r="G70" s="252"/>
      <c r="H70" s="252"/>
      <c r="I70" s="252"/>
      <c r="J70" s="252"/>
      <c r="K70" s="252"/>
      <c r="L70" s="252"/>
      <c r="M70" s="252"/>
      <c r="N70" s="252"/>
      <c r="O70" s="252"/>
      <c r="P70" s="252"/>
      <c r="Q70" s="252"/>
      <c r="R70" s="252"/>
    </row>
    <row r="71" spans="1:18" x14ac:dyDescent="0.2">
      <c r="A71" s="252"/>
      <c r="B71" s="252"/>
      <c r="C71" s="252"/>
      <c r="D71" s="252"/>
      <c r="E71" s="252"/>
      <c r="F71" s="252"/>
      <c r="G71" s="252"/>
      <c r="H71" s="252"/>
      <c r="I71" s="252"/>
      <c r="J71" s="252"/>
      <c r="K71" s="252"/>
      <c r="L71" s="252"/>
      <c r="M71" s="252"/>
      <c r="N71" s="252"/>
      <c r="O71" s="252"/>
      <c r="P71" s="252"/>
      <c r="Q71" s="252"/>
      <c r="R71" s="252"/>
    </row>
    <row r="72" spans="1:18" x14ac:dyDescent="0.2">
      <c r="A72" s="252"/>
      <c r="B72" s="252"/>
      <c r="C72" s="252"/>
      <c r="D72" s="252"/>
      <c r="E72" s="252"/>
      <c r="F72" s="252"/>
      <c r="G72" s="252"/>
      <c r="H72" s="252"/>
      <c r="I72" s="252"/>
      <c r="J72" s="252"/>
      <c r="K72" s="252"/>
      <c r="L72" s="252"/>
      <c r="M72" s="252"/>
      <c r="N72" s="252"/>
      <c r="O72" s="252"/>
      <c r="P72" s="252"/>
      <c r="Q72" s="252"/>
      <c r="R72" s="252"/>
    </row>
    <row r="73" spans="1:18" x14ac:dyDescent="0.2">
      <c r="A73" s="252"/>
      <c r="B73" s="252"/>
      <c r="C73" s="252"/>
      <c r="D73" s="252"/>
      <c r="E73" s="252"/>
      <c r="F73" s="252"/>
      <c r="G73" s="252"/>
      <c r="H73" s="252"/>
      <c r="I73" s="252"/>
      <c r="J73" s="252"/>
      <c r="K73" s="252"/>
      <c r="L73" s="252"/>
      <c r="M73" s="252"/>
      <c r="N73" s="252"/>
      <c r="O73" s="252"/>
      <c r="P73" s="252"/>
      <c r="Q73" s="252"/>
      <c r="R73" s="252"/>
    </row>
    <row r="74" spans="1:18" x14ac:dyDescent="0.2">
      <c r="A74" s="252"/>
      <c r="B74" s="252"/>
      <c r="C74" s="252"/>
      <c r="D74" s="252"/>
      <c r="E74" s="252"/>
      <c r="F74" s="252"/>
      <c r="G74" s="252"/>
      <c r="H74" s="252"/>
      <c r="I74" s="252"/>
      <c r="J74" s="252"/>
      <c r="K74" s="252"/>
      <c r="L74" s="252"/>
      <c r="M74" s="252"/>
      <c r="N74" s="252"/>
      <c r="O74" s="252"/>
      <c r="P74" s="252"/>
      <c r="Q74" s="252"/>
      <c r="R74" s="252"/>
    </row>
    <row r="75" spans="1:18" x14ac:dyDescent="0.2">
      <c r="A75" s="252"/>
      <c r="B75" s="252"/>
      <c r="C75" s="252"/>
      <c r="D75" s="252"/>
      <c r="E75" s="252"/>
      <c r="F75" s="252"/>
      <c r="G75" s="252"/>
      <c r="H75" s="252"/>
      <c r="I75" s="252"/>
      <c r="J75" s="252"/>
      <c r="K75" s="252"/>
      <c r="L75" s="252"/>
      <c r="M75" s="252"/>
      <c r="N75" s="252"/>
      <c r="O75" s="252"/>
      <c r="P75" s="252"/>
      <c r="Q75" s="252"/>
      <c r="R75" s="252"/>
    </row>
    <row r="76" spans="1:18" x14ac:dyDescent="0.2">
      <c r="A76" s="252"/>
      <c r="B76" s="252"/>
      <c r="C76" s="252"/>
      <c r="D76" s="252"/>
      <c r="E76" s="252"/>
      <c r="F76" s="252"/>
      <c r="G76" s="252"/>
      <c r="H76" s="252"/>
      <c r="I76" s="252"/>
      <c r="J76" s="252"/>
      <c r="K76" s="252"/>
      <c r="L76" s="252"/>
      <c r="M76" s="252"/>
      <c r="N76" s="252"/>
      <c r="O76" s="252"/>
      <c r="P76" s="252"/>
      <c r="Q76" s="252"/>
      <c r="R76" s="252"/>
    </row>
    <row r="77" spans="1:18" x14ac:dyDescent="0.2">
      <c r="A77" s="252"/>
      <c r="B77" s="252"/>
      <c r="C77" s="252"/>
      <c r="D77" s="252"/>
      <c r="E77" s="252"/>
      <c r="F77" s="252"/>
      <c r="G77" s="252"/>
      <c r="H77" s="252"/>
      <c r="I77" s="252"/>
      <c r="J77" s="252"/>
      <c r="K77" s="252"/>
      <c r="L77" s="252"/>
      <c r="M77" s="252"/>
      <c r="N77" s="252"/>
      <c r="O77" s="252"/>
      <c r="P77" s="252"/>
      <c r="Q77" s="252"/>
      <c r="R77" s="252"/>
    </row>
    <row r="78" spans="1:18" x14ac:dyDescent="0.2">
      <c r="A78" s="252"/>
      <c r="B78" s="252"/>
      <c r="C78" s="252"/>
      <c r="D78" s="252"/>
      <c r="E78" s="252"/>
      <c r="F78" s="252"/>
      <c r="G78" s="252"/>
      <c r="H78" s="252"/>
      <c r="I78" s="252"/>
      <c r="J78" s="252"/>
      <c r="K78" s="252"/>
      <c r="L78" s="252"/>
      <c r="M78" s="252"/>
      <c r="N78" s="252"/>
      <c r="O78" s="252"/>
      <c r="P78" s="252"/>
      <c r="Q78" s="252"/>
      <c r="R78" s="252"/>
    </row>
    <row r="79" spans="1:18" x14ac:dyDescent="0.2">
      <c r="A79" s="252"/>
      <c r="B79" s="252"/>
      <c r="C79" s="252"/>
      <c r="D79" s="252"/>
      <c r="E79" s="252"/>
      <c r="F79" s="252"/>
      <c r="G79" s="252"/>
      <c r="H79" s="252"/>
      <c r="I79" s="252"/>
      <c r="J79" s="252"/>
      <c r="K79" s="252"/>
      <c r="L79" s="252"/>
      <c r="M79" s="252"/>
      <c r="N79" s="252"/>
      <c r="O79" s="252"/>
      <c r="P79" s="252"/>
      <c r="Q79" s="252"/>
      <c r="R79" s="252"/>
    </row>
    <row r="80" spans="1:18" x14ac:dyDescent="0.2">
      <c r="A80" s="252"/>
      <c r="B80" s="252"/>
      <c r="C80" s="252"/>
      <c r="D80" s="252"/>
      <c r="E80" s="252"/>
      <c r="F80" s="252"/>
      <c r="G80" s="252"/>
      <c r="H80" s="252"/>
      <c r="I80" s="252"/>
      <c r="J80" s="252"/>
      <c r="K80" s="252"/>
      <c r="L80" s="252"/>
      <c r="M80" s="252"/>
      <c r="N80" s="252"/>
      <c r="O80" s="252"/>
      <c r="P80" s="252"/>
      <c r="Q80" s="252"/>
      <c r="R80" s="252"/>
    </row>
    <row r="81" spans="1:18" x14ac:dyDescent="0.2">
      <c r="A81" s="252"/>
      <c r="B81" s="252"/>
      <c r="C81" s="252"/>
      <c r="D81" s="252"/>
      <c r="E81" s="252"/>
      <c r="F81" s="252"/>
      <c r="G81" s="252"/>
      <c r="H81" s="252"/>
      <c r="I81" s="252"/>
      <c r="J81" s="252"/>
      <c r="K81" s="252"/>
      <c r="L81" s="252"/>
      <c r="M81" s="252"/>
      <c r="N81" s="252"/>
      <c r="O81" s="252"/>
      <c r="P81" s="252"/>
      <c r="Q81" s="252"/>
      <c r="R81" s="252"/>
    </row>
    <row r="82" spans="1:18" x14ac:dyDescent="0.2">
      <c r="A82" s="252"/>
      <c r="B82" s="252"/>
      <c r="C82" s="252"/>
      <c r="D82" s="252"/>
      <c r="E82" s="252"/>
      <c r="F82" s="252"/>
      <c r="G82" s="252"/>
      <c r="H82" s="252"/>
      <c r="I82" s="252"/>
      <c r="J82" s="252"/>
      <c r="K82" s="252"/>
      <c r="L82" s="252"/>
      <c r="M82" s="252"/>
      <c r="N82" s="252"/>
      <c r="O82" s="252"/>
      <c r="P82" s="252"/>
      <c r="Q82" s="252"/>
      <c r="R82" s="252"/>
    </row>
    <row r="83" spans="1:18" x14ac:dyDescent="0.2">
      <c r="A83" s="252"/>
      <c r="B83" s="252"/>
      <c r="C83" s="252"/>
      <c r="D83" s="252"/>
      <c r="E83" s="252"/>
      <c r="F83" s="252"/>
      <c r="G83" s="252"/>
      <c r="H83" s="252"/>
      <c r="I83" s="252"/>
      <c r="J83" s="252"/>
      <c r="K83" s="252"/>
      <c r="L83" s="252"/>
      <c r="M83" s="252"/>
      <c r="N83" s="252"/>
      <c r="O83" s="252"/>
      <c r="P83" s="252"/>
      <c r="Q83" s="252"/>
      <c r="R83" s="252"/>
    </row>
    <row r="84" spans="1:18" x14ac:dyDescent="0.2">
      <c r="A84" s="252"/>
      <c r="B84" s="252"/>
      <c r="C84" s="252"/>
      <c r="D84" s="252"/>
      <c r="E84" s="252"/>
      <c r="F84" s="252"/>
      <c r="G84" s="252"/>
      <c r="H84" s="252"/>
      <c r="I84" s="252"/>
      <c r="J84" s="252"/>
      <c r="K84" s="252"/>
      <c r="L84" s="252"/>
      <c r="M84" s="252"/>
      <c r="N84" s="252"/>
      <c r="O84" s="252"/>
      <c r="P84" s="252"/>
      <c r="Q84" s="252"/>
      <c r="R84" s="252"/>
    </row>
    <row r="85" spans="1:18" x14ac:dyDescent="0.2">
      <c r="A85" s="252"/>
      <c r="B85" s="252"/>
      <c r="C85" s="252"/>
      <c r="D85" s="252"/>
      <c r="E85" s="252"/>
      <c r="F85" s="252"/>
      <c r="G85" s="252"/>
      <c r="H85" s="252"/>
      <c r="I85" s="252"/>
      <c r="J85" s="252"/>
      <c r="K85" s="252"/>
      <c r="L85" s="252"/>
      <c r="M85" s="252"/>
      <c r="N85" s="252"/>
      <c r="O85" s="252"/>
      <c r="P85" s="252"/>
      <c r="Q85" s="252"/>
      <c r="R85" s="252"/>
    </row>
    <row r="86" spans="1:18" x14ac:dyDescent="0.2">
      <c r="A86" s="252"/>
      <c r="B86" s="252"/>
      <c r="C86" s="252"/>
      <c r="D86" s="252"/>
      <c r="E86" s="252"/>
      <c r="F86" s="252"/>
      <c r="G86" s="252"/>
      <c r="H86" s="252"/>
      <c r="I86" s="252"/>
      <c r="J86" s="252"/>
      <c r="K86" s="252"/>
      <c r="L86" s="252"/>
      <c r="M86" s="252"/>
      <c r="N86" s="252"/>
      <c r="O86" s="252"/>
      <c r="P86" s="252"/>
      <c r="Q86" s="252"/>
      <c r="R86" s="252"/>
    </row>
    <row r="87" spans="1:18" x14ac:dyDescent="0.2">
      <c r="A87" s="252"/>
      <c r="B87" s="252"/>
      <c r="C87" s="252"/>
      <c r="D87" s="252"/>
      <c r="E87" s="252"/>
      <c r="F87" s="252"/>
      <c r="G87" s="252"/>
      <c r="H87" s="252"/>
      <c r="I87" s="252"/>
      <c r="J87" s="252"/>
      <c r="K87" s="252"/>
      <c r="L87" s="252"/>
      <c r="M87" s="252"/>
      <c r="N87" s="252"/>
      <c r="O87" s="252"/>
      <c r="P87" s="252"/>
      <c r="Q87" s="252"/>
      <c r="R87" s="252"/>
    </row>
    <row r="88" spans="1:18" x14ac:dyDescent="0.2">
      <c r="A88" s="252"/>
      <c r="B88" s="252"/>
      <c r="C88" s="252"/>
      <c r="D88" s="252"/>
      <c r="E88" s="252"/>
      <c r="F88" s="252"/>
      <c r="G88" s="252"/>
      <c r="H88" s="252"/>
      <c r="I88" s="252"/>
      <c r="J88" s="252"/>
      <c r="K88" s="252"/>
      <c r="L88" s="252"/>
      <c r="M88" s="252"/>
      <c r="N88" s="252"/>
      <c r="O88" s="252"/>
      <c r="P88" s="252"/>
      <c r="Q88" s="252"/>
      <c r="R88" s="252"/>
    </row>
    <row r="89" spans="1:18" x14ac:dyDescent="0.2">
      <c r="A89" s="252"/>
      <c r="B89" s="252"/>
      <c r="C89" s="252"/>
      <c r="D89" s="252"/>
      <c r="E89" s="252"/>
      <c r="F89" s="252"/>
      <c r="G89" s="252"/>
      <c r="H89" s="252"/>
      <c r="I89" s="252"/>
      <c r="J89" s="252"/>
      <c r="K89" s="252"/>
      <c r="L89" s="252"/>
      <c r="M89" s="252"/>
      <c r="N89" s="252"/>
      <c r="O89" s="252"/>
      <c r="P89" s="252"/>
      <c r="Q89" s="252"/>
      <c r="R89" s="252"/>
    </row>
    <row r="90" spans="1:18" x14ac:dyDescent="0.2">
      <c r="A90" s="252"/>
      <c r="B90" s="252"/>
      <c r="C90" s="252"/>
      <c r="D90" s="252"/>
      <c r="E90" s="252"/>
      <c r="F90" s="252"/>
      <c r="G90" s="252"/>
      <c r="H90" s="252"/>
      <c r="I90" s="252"/>
      <c r="J90" s="252"/>
      <c r="K90" s="252"/>
      <c r="L90" s="252"/>
      <c r="M90" s="252"/>
      <c r="N90" s="252"/>
      <c r="O90" s="252"/>
      <c r="P90" s="252"/>
      <c r="Q90" s="252"/>
      <c r="R90" s="252"/>
    </row>
    <row r="91" spans="1:18" x14ac:dyDescent="0.2">
      <c r="A91" s="252"/>
      <c r="B91" s="252"/>
      <c r="C91" s="252"/>
      <c r="D91" s="252"/>
      <c r="E91" s="252"/>
      <c r="F91" s="252"/>
      <c r="G91" s="252"/>
      <c r="H91" s="252"/>
      <c r="I91" s="252"/>
      <c r="J91" s="252"/>
      <c r="K91" s="252"/>
      <c r="L91" s="252"/>
      <c r="M91" s="252"/>
      <c r="N91" s="252"/>
      <c r="O91" s="252"/>
      <c r="P91" s="252"/>
      <c r="Q91" s="252"/>
      <c r="R91" s="252"/>
    </row>
    <row r="92" spans="1:18" x14ac:dyDescent="0.2">
      <c r="A92" s="252"/>
      <c r="B92" s="252"/>
      <c r="C92" s="252"/>
      <c r="D92" s="252"/>
      <c r="E92" s="252"/>
      <c r="F92" s="252"/>
      <c r="G92" s="252"/>
      <c r="H92" s="252"/>
      <c r="I92" s="252"/>
      <c r="J92" s="252"/>
      <c r="K92" s="252"/>
      <c r="L92" s="252"/>
      <c r="M92" s="252"/>
      <c r="N92" s="252"/>
      <c r="O92" s="252"/>
      <c r="P92" s="252"/>
      <c r="Q92" s="252"/>
      <c r="R92" s="252"/>
    </row>
    <row r="93" spans="1:18" x14ac:dyDescent="0.2">
      <c r="A93" s="252"/>
      <c r="B93" s="252"/>
      <c r="C93" s="252"/>
      <c r="D93" s="252"/>
      <c r="E93" s="252"/>
      <c r="F93" s="252"/>
      <c r="G93" s="252"/>
      <c r="H93" s="252"/>
      <c r="I93" s="252"/>
      <c r="J93" s="252"/>
      <c r="K93" s="252"/>
      <c r="L93" s="252"/>
      <c r="M93" s="252"/>
      <c r="N93" s="252"/>
      <c r="O93" s="252"/>
      <c r="P93" s="252"/>
      <c r="Q93" s="252"/>
      <c r="R93" s="252"/>
    </row>
    <row r="94" spans="1:18" x14ac:dyDescent="0.2">
      <c r="A94" s="252"/>
      <c r="B94" s="252"/>
      <c r="C94" s="252"/>
      <c r="D94" s="252"/>
      <c r="E94" s="252"/>
      <c r="F94" s="252"/>
      <c r="G94" s="252"/>
      <c r="H94" s="252"/>
      <c r="I94" s="252"/>
      <c r="J94" s="252"/>
      <c r="K94" s="252"/>
      <c r="L94" s="252"/>
      <c r="M94" s="252"/>
      <c r="N94" s="252"/>
      <c r="O94" s="252"/>
      <c r="P94" s="252"/>
      <c r="Q94" s="252"/>
      <c r="R94" s="252"/>
    </row>
    <row r="95" spans="1:18" x14ac:dyDescent="0.2">
      <c r="A95" s="252"/>
      <c r="B95" s="252"/>
      <c r="C95" s="252"/>
      <c r="D95" s="252"/>
      <c r="E95" s="252"/>
      <c r="F95" s="252"/>
      <c r="G95" s="252"/>
      <c r="H95" s="252"/>
      <c r="I95" s="252"/>
      <c r="J95" s="252"/>
      <c r="K95" s="252"/>
      <c r="L95" s="252"/>
      <c r="M95" s="252"/>
      <c r="N95" s="252"/>
      <c r="O95" s="252"/>
      <c r="P95" s="252"/>
      <c r="Q95" s="252"/>
      <c r="R95" s="252"/>
    </row>
    <row r="96" spans="1:18" x14ac:dyDescent="0.2">
      <c r="A96" s="252"/>
      <c r="B96" s="252"/>
      <c r="C96" s="252"/>
      <c r="D96" s="252"/>
      <c r="E96" s="252"/>
      <c r="F96" s="252"/>
      <c r="G96" s="252"/>
      <c r="H96" s="252"/>
      <c r="I96" s="252"/>
      <c r="J96" s="252"/>
      <c r="K96" s="252"/>
      <c r="L96" s="252"/>
      <c r="M96" s="252"/>
      <c r="N96" s="252"/>
      <c r="O96" s="252"/>
      <c r="P96" s="252"/>
      <c r="Q96" s="252"/>
      <c r="R96" s="252"/>
    </row>
    <row r="97" spans="1:18" x14ac:dyDescent="0.2">
      <c r="A97" s="252"/>
      <c r="B97" s="252"/>
      <c r="C97" s="252"/>
      <c r="D97" s="252"/>
      <c r="E97" s="252"/>
      <c r="F97" s="252"/>
      <c r="G97" s="252"/>
      <c r="H97" s="252"/>
      <c r="I97" s="252"/>
      <c r="J97" s="252"/>
      <c r="K97" s="252"/>
      <c r="L97" s="252"/>
      <c r="M97" s="252"/>
      <c r="N97" s="252"/>
      <c r="O97" s="252"/>
      <c r="P97" s="252"/>
      <c r="Q97" s="252"/>
      <c r="R97" s="252"/>
    </row>
    <row r="98" spans="1:18" x14ac:dyDescent="0.2">
      <c r="A98" s="252"/>
      <c r="B98" s="252"/>
      <c r="C98" s="252"/>
      <c r="D98" s="252"/>
      <c r="E98" s="252"/>
      <c r="F98" s="252"/>
      <c r="G98" s="252"/>
      <c r="H98" s="252"/>
      <c r="I98" s="252"/>
      <c r="J98" s="252"/>
      <c r="K98" s="252"/>
      <c r="L98" s="252"/>
      <c r="M98" s="252"/>
      <c r="N98" s="252"/>
      <c r="O98" s="252"/>
      <c r="P98" s="252"/>
      <c r="Q98" s="252"/>
      <c r="R98" s="252"/>
    </row>
    <row r="99" spans="1:18" x14ac:dyDescent="0.2">
      <c r="A99" s="252"/>
      <c r="B99" s="252"/>
      <c r="C99" s="252"/>
      <c r="D99" s="252"/>
      <c r="E99" s="252"/>
      <c r="F99" s="252"/>
      <c r="G99" s="252"/>
      <c r="H99" s="252"/>
      <c r="I99" s="252"/>
      <c r="J99" s="252"/>
      <c r="K99" s="252"/>
      <c r="L99" s="252"/>
      <c r="M99" s="252"/>
      <c r="N99" s="252"/>
      <c r="O99" s="252"/>
      <c r="P99" s="252"/>
      <c r="Q99" s="252"/>
      <c r="R99" s="252"/>
    </row>
    <row r="100" spans="1:18" x14ac:dyDescent="0.2">
      <c r="A100" s="252"/>
      <c r="B100" s="252"/>
      <c r="C100" s="252"/>
      <c r="D100" s="252"/>
      <c r="E100" s="252"/>
      <c r="F100" s="252"/>
      <c r="G100" s="252"/>
      <c r="H100" s="252"/>
      <c r="I100" s="252"/>
      <c r="J100" s="252"/>
      <c r="K100" s="252"/>
      <c r="L100" s="252"/>
      <c r="M100" s="252"/>
      <c r="N100" s="252"/>
      <c r="O100" s="252"/>
      <c r="P100" s="252"/>
      <c r="Q100" s="252"/>
      <c r="R100" s="252"/>
    </row>
    <row r="101" spans="1:18" x14ac:dyDescent="0.2">
      <c r="A101" s="252"/>
      <c r="B101" s="252"/>
      <c r="C101" s="252"/>
      <c r="D101" s="252"/>
      <c r="E101" s="252"/>
      <c r="F101" s="252"/>
      <c r="G101" s="252"/>
      <c r="H101" s="252"/>
      <c r="I101" s="252"/>
      <c r="J101" s="252"/>
      <c r="K101" s="252"/>
      <c r="L101" s="252"/>
      <c r="M101" s="252"/>
      <c r="N101" s="252"/>
      <c r="O101" s="252"/>
      <c r="P101" s="252"/>
      <c r="Q101" s="252"/>
      <c r="R101" s="252"/>
    </row>
    <row r="102" spans="1:18" x14ac:dyDescent="0.2">
      <c r="A102" s="252"/>
      <c r="B102" s="252"/>
      <c r="C102" s="252"/>
      <c r="D102" s="252"/>
      <c r="E102" s="252"/>
      <c r="F102" s="252"/>
      <c r="G102" s="252"/>
      <c r="H102" s="252"/>
      <c r="I102" s="252"/>
      <c r="J102" s="252"/>
      <c r="K102" s="252"/>
      <c r="L102" s="252"/>
      <c r="M102" s="252"/>
      <c r="N102" s="252"/>
      <c r="O102" s="252"/>
      <c r="P102" s="252"/>
      <c r="Q102" s="252"/>
      <c r="R102" s="252"/>
    </row>
    <row r="103" spans="1:18" x14ac:dyDescent="0.2">
      <c r="A103" s="252"/>
      <c r="B103" s="252"/>
      <c r="C103" s="252"/>
      <c r="D103" s="252"/>
      <c r="E103" s="252"/>
      <c r="F103" s="252"/>
      <c r="G103" s="252"/>
      <c r="H103" s="252"/>
      <c r="I103" s="252"/>
      <c r="J103" s="252"/>
      <c r="K103" s="252"/>
      <c r="L103" s="252"/>
      <c r="M103" s="252"/>
      <c r="N103" s="252"/>
      <c r="O103" s="252"/>
      <c r="P103" s="252"/>
      <c r="Q103" s="252"/>
      <c r="R103" s="252"/>
    </row>
    <row r="104" spans="1:18" x14ac:dyDescent="0.2">
      <c r="A104" s="252"/>
      <c r="B104" s="252"/>
      <c r="C104" s="252"/>
      <c r="D104" s="252"/>
      <c r="E104" s="252"/>
      <c r="F104" s="252"/>
      <c r="G104" s="252"/>
      <c r="H104" s="252"/>
      <c r="I104" s="252"/>
      <c r="J104" s="252"/>
      <c r="K104" s="252"/>
      <c r="L104" s="252"/>
      <c r="M104" s="252"/>
      <c r="N104" s="252"/>
      <c r="O104" s="252"/>
      <c r="P104" s="252"/>
      <c r="Q104" s="252"/>
      <c r="R104" s="252"/>
    </row>
    <row r="105" spans="1:18" x14ac:dyDescent="0.2">
      <c r="A105" s="252"/>
      <c r="B105" s="252"/>
      <c r="C105" s="252"/>
      <c r="D105" s="252"/>
      <c r="E105" s="252"/>
      <c r="F105" s="252"/>
      <c r="G105" s="252"/>
      <c r="H105" s="252"/>
      <c r="I105" s="252"/>
      <c r="J105" s="252"/>
      <c r="K105" s="252"/>
      <c r="L105" s="252"/>
      <c r="M105" s="252"/>
      <c r="N105" s="252"/>
      <c r="O105" s="252"/>
      <c r="P105" s="252"/>
      <c r="Q105" s="252"/>
      <c r="R105" s="252"/>
    </row>
    <row r="106" spans="1:18" x14ac:dyDescent="0.2">
      <c r="A106" s="252"/>
      <c r="B106" s="252"/>
      <c r="C106" s="252"/>
      <c r="D106" s="252"/>
      <c r="E106" s="252"/>
      <c r="F106" s="252"/>
      <c r="G106" s="252"/>
      <c r="H106" s="252"/>
      <c r="I106" s="252"/>
      <c r="J106" s="252"/>
      <c r="K106" s="252"/>
      <c r="L106" s="252"/>
      <c r="M106" s="252"/>
      <c r="N106" s="252"/>
      <c r="O106" s="252"/>
      <c r="P106" s="252"/>
      <c r="Q106" s="252"/>
      <c r="R106" s="252"/>
    </row>
    <row r="107" spans="1:18" x14ac:dyDescent="0.2">
      <c r="A107" s="252"/>
      <c r="B107" s="252"/>
      <c r="C107" s="252"/>
      <c r="D107" s="252"/>
      <c r="E107" s="252"/>
      <c r="F107" s="252"/>
      <c r="G107" s="252"/>
      <c r="H107" s="252"/>
      <c r="I107" s="252"/>
      <c r="J107" s="252"/>
      <c r="K107" s="252"/>
      <c r="L107" s="252"/>
      <c r="M107" s="252"/>
      <c r="N107" s="252"/>
      <c r="O107" s="252"/>
      <c r="P107" s="252"/>
      <c r="Q107" s="252"/>
      <c r="R107" s="252"/>
    </row>
    <row r="108" spans="1:18" x14ac:dyDescent="0.2">
      <c r="A108" s="252"/>
      <c r="B108" s="252"/>
      <c r="C108" s="252"/>
      <c r="D108" s="252"/>
      <c r="E108" s="252"/>
      <c r="F108" s="252"/>
      <c r="G108" s="252"/>
      <c r="H108" s="252"/>
      <c r="I108" s="252"/>
      <c r="J108" s="252"/>
      <c r="K108" s="252"/>
      <c r="L108" s="252"/>
      <c r="M108" s="252"/>
      <c r="N108" s="252"/>
      <c r="O108" s="252"/>
      <c r="P108" s="252"/>
      <c r="Q108" s="252"/>
      <c r="R108" s="252"/>
    </row>
    <row r="109" spans="1:18" x14ac:dyDescent="0.2">
      <c r="A109" s="252"/>
      <c r="B109" s="252"/>
      <c r="C109" s="252"/>
      <c r="D109" s="252"/>
      <c r="E109" s="252"/>
      <c r="F109" s="252"/>
      <c r="G109" s="252"/>
      <c r="H109" s="252"/>
      <c r="I109" s="252"/>
      <c r="J109" s="252"/>
      <c r="K109" s="252"/>
      <c r="L109" s="252"/>
      <c r="M109" s="252"/>
      <c r="N109" s="252"/>
      <c r="O109" s="252"/>
      <c r="P109" s="252"/>
      <c r="Q109" s="252"/>
      <c r="R109" s="252"/>
    </row>
    <row r="110" spans="1:18" x14ac:dyDescent="0.2">
      <c r="A110" s="252"/>
      <c r="B110" s="252"/>
      <c r="C110" s="252"/>
      <c r="D110" s="252"/>
      <c r="E110" s="252"/>
      <c r="F110" s="252"/>
      <c r="G110" s="252"/>
      <c r="H110" s="252"/>
      <c r="I110" s="252"/>
      <c r="J110" s="252"/>
      <c r="K110" s="252"/>
      <c r="L110" s="252"/>
      <c r="M110" s="252"/>
      <c r="N110" s="252"/>
      <c r="O110" s="252"/>
      <c r="P110" s="252"/>
      <c r="Q110" s="252"/>
      <c r="R110" s="252"/>
    </row>
    <row r="111" spans="1:18" x14ac:dyDescent="0.2">
      <c r="A111" s="252"/>
      <c r="B111" s="252"/>
      <c r="C111" s="252"/>
      <c r="D111" s="252"/>
      <c r="E111" s="252"/>
      <c r="F111" s="252"/>
      <c r="G111" s="252"/>
      <c r="H111" s="252"/>
      <c r="I111" s="252"/>
      <c r="J111" s="252"/>
      <c r="K111" s="252"/>
      <c r="L111" s="252"/>
      <c r="M111" s="252"/>
      <c r="N111" s="252"/>
      <c r="O111" s="252"/>
      <c r="P111" s="252"/>
      <c r="Q111" s="252"/>
      <c r="R111" s="252"/>
    </row>
    <row r="112" spans="1:18" x14ac:dyDescent="0.2">
      <c r="A112" s="252"/>
      <c r="B112" s="252"/>
      <c r="C112" s="252"/>
      <c r="D112" s="252"/>
      <c r="E112" s="252"/>
      <c r="F112" s="252"/>
      <c r="G112" s="252"/>
      <c r="H112" s="252"/>
      <c r="I112" s="252"/>
      <c r="J112" s="252"/>
      <c r="K112" s="252"/>
      <c r="L112" s="252"/>
      <c r="M112" s="252"/>
      <c r="N112" s="252"/>
      <c r="O112" s="252"/>
      <c r="P112" s="252"/>
      <c r="Q112" s="252"/>
      <c r="R112" s="252"/>
    </row>
    <row r="113" spans="1:18" x14ac:dyDescent="0.2">
      <c r="A113" s="252"/>
      <c r="B113" s="252"/>
      <c r="C113" s="252"/>
      <c r="D113" s="252"/>
      <c r="E113" s="252"/>
      <c r="F113" s="252"/>
      <c r="G113" s="252"/>
      <c r="H113" s="252"/>
      <c r="I113" s="252"/>
      <c r="J113" s="252"/>
      <c r="K113" s="252"/>
      <c r="L113" s="252"/>
      <c r="M113" s="252"/>
      <c r="N113" s="252"/>
      <c r="O113" s="252"/>
      <c r="P113" s="252"/>
      <c r="Q113" s="252"/>
      <c r="R113" s="252"/>
    </row>
    <row r="114" spans="1:18" x14ac:dyDescent="0.2">
      <c r="A114" s="252"/>
      <c r="B114" s="252"/>
      <c r="C114" s="252"/>
      <c r="D114" s="252"/>
      <c r="E114" s="252"/>
      <c r="F114" s="252"/>
      <c r="G114" s="252"/>
      <c r="H114" s="252"/>
      <c r="I114" s="252"/>
      <c r="J114" s="252"/>
      <c r="K114" s="252"/>
      <c r="L114" s="252"/>
      <c r="M114" s="252"/>
      <c r="N114" s="252"/>
      <c r="O114" s="252"/>
      <c r="P114" s="252"/>
      <c r="Q114" s="252"/>
      <c r="R114" s="252"/>
    </row>
    <row r="115" spans="1:18" x14ac:dyDescent="0.2">
      <c r="A115" s="252"/>
      <c r="B115" s="252"/>
      <c r="C115" s="252"/>
      <c r="D115" s="252"/>
      <c r="E115" s="252"/>
      <c r="F115" s="252"/>
      <c r="G115" s="252"/>
      <c r="H115" s="252"/>
      <c r="I115" s="252"/>
      <c r="J115" s="252"/>
      <c r="K115" s="252"/>
      <c r="L115" s="252"/>
      <c r="M115" s="252"/>
      <c r="N115" s="252"/>
      <c r="O115" s="252"/>
      <c r="P115" s="252"/>
      <c r="Q115" s="252"/>
      <c r="R115" s="252"/>
    </row>
    <row r="116" spans="1:18" x14ac:dyDescent="0.2">
      <c r="A116" s="252"/>
      <c r="B116" s="252"/>
      <c r="C116" s="252"/>
      <c r="D116" s="252"/>
      <c r="E116" s="252"/>
      <c r="F116" s="252"/>
      <c r="G116" s="252"/>
      <c r="H116" s="252"/>
      <c r="I116" s="252"/>
      <c r="J116" s="252"/>
      <c r="K116" s="252"/>
      <c r="L116" s="252"/>
      <c r="M116" s="252"/>
      <c r="N116" s="252"/>
      <c r="O116" s="252"/>
      <c r="P116" s="252"/>
      <c r="Q116" s="252"/>
      <c r="R116" s="252"/>
    </row>
    <row r="117" spans="1:18" x14ac:dyDescent="0.2">
      <c r="A117" s="252"/>
      <c r="B117" s="252"/>
      <c r="C117" s="252"/>
      <c r="D117" s="252"/>
      <c r="E117" s="252"/>
      <c r="F117" s="252"/>
      <c r="G117" s="252"/>
      <c r="H117" s="252"/>
      <c r="I117" s="252"/>
      <c r="J117" s="252"/>
      <c r="K117" s="252"/>
      <c r="L117" s="252"/>
      <c r="M117" s="252"/>
      <c r="N117" s="252"/>
      <c r="O117" s="252"/>
      <c r="P117" s="252"/>
      <c r="Q117" s="252"/>
      <c r="R117" s="252"/>
    </row>
    <row r="118" spans="1:18" x14ac:dyDescent="0.2">
      <c r="A118" s="252"/>
      <c r="B118" s="252"/>
      <c r="C118" s="252"/>
      <c r="D118" s="252"/>
      <c r="E118" s="252"/>
      <c r="F118" s="252"/>
      <c r="G118" s="252"/>
      <c r="H118" s="252"/>
      <c r="I118" s="252"/>
      <c r="J118" s="252"/>
      <c r="K118" s="252"/>
      <c r="L118" s="252"/>
      <c r="M118" s="252"/>
      <c r="N118" s="252"/>
      <c r="O118" s="252"/>
      <c r="P118" s="252"/>
      <c r="Q118" s="252"/>
      <c r="R118" s="252"/>
    </row>
    <row r="119" spans="1:18" x14ac:dyDescent="0.2">
      <c r="A119" s="252"/>
      <c r="B119" s="252"/>
      <c r="C119" s="252"/>
      <c r="D119" s="252"/>
      <c r="E119" s="252"/>
      <c r="F119" s="252"/>
      <c r="G119" s="252"/>
      <c r="H119" s="252"/>
      <c r="I119" s="252"/>
      <c r="J119" s="252"/>
      <c r="K119" s="252"/>
      <c r="L119" s="252"/>
      <c r="M119" s="252"/>
      <c r="N119" s="252"/>
      <c r="O119" s="252"/>
      <c r="P119" s="252"/>
      <c r="Q119" s="252"/>
      <c r="R119" s="252"/>
    </row>
    <row r="120" spans="1:18" x14ac:dyDescent="0.2">
      <c r="A120" s="252"/>
      <c r="B120" s="252"/>
      <c r="C120" s="252"/>
      <c r="D120" s="252"/>
      <c r="E120" s="252"/>
      <c r="F120" s="252"/>
      <c r="G120" s="252"/>
      <c r="H120" s="252"/>
      <c r="I120" s="252"/>
      <c r="J120" s="252"/>
      <c r="K120" s="252"/>
      <c r="L120" s="252"/>
      <c r="M120" s="252"/>
      <c r="N120" s="252"/>
      <c r="O120" s="252"/>
      <c r="P120" s="252"/>
      <c r="Q120" s="252"/>
      <c r="R120" s="252"/>
    </row>
    <row r="121" spans="1:18" x14ac:dyDescent="0.2">
      <c r="A121" s="252"/>
      <c r="B121" s="252"/>
      <c r="C121" s="252"/>
      <c r="D121" s="252"/>
      <c r="E121" s="252"/>
      <c r="F121" s="252"/>
      <c r="G121" s="252"/>
      <c r="H121" s="252"/>
      <c r="I121" s="252"/>
      <c r="J121" s="252"/>
      <c r="K121" s="252"/>
      <c r="L121" s="252"/>
      <c r="M121" s="252"/>
      <c r="N121" s="252"/>
      <c r="O121" s="252"/>
      <c r="P121" s="252"/>
      <c r="Q121" s="252"/>
      <c r="R121" s="252"/>
    </row>
    <row r="122" spans="1:18" x14ac:dyDescent="0.2">
      <c r="A122" s="252"/>
      <c r="B122" s="252"/>
      <c r="C122" s="252"/>
      <c r="D122" s="252"/>
      <c r="E122" s="252"/>
      <c r="F122" s="252"/>
      <c r="G122" s="252"/>
      <c r="H122" s="252"/>
      <c r="I122" s="252"/>
      <c r="J122" s="252"/>
      <c r="K122" s="252"/>
      <c r="L122" s="252"/>
      <c r="M122" s="252"/>
      <c r="N122" s="252"/>
      <c r="O122" s="252"/>
      <c r="P122" s="252"/>
      <c r="Q122" s="252"/>
      <c r="R122" s="252"/>
    </row>
    <row r="123" spans="1:18" x14ac:dyDescent="0.2">
      <c r="A123" s="252"/>
      <c r="B123" s="252"/>
      <c r="C123" s="252"/>
      <c r="D123" s="252"/>
      <c r="E123" s="252"/>
      <c r="F123" s="252"/>
      <c r="G123" s="252"/>
      <c r="H123" s="252"/>
      <c r="I123" s="252"/>
      <c r="J123" s="252"/>
      <c r="K123" s="252"/>
      <c r="L123" s="252"/>
      <c r="M123" s="252"/>
      <c r="N123" s="252"/>
      <c r="O123" s="252"/>
      <c r="P123" s="252"/>
      <c r="Q123" s="252"/>
      <c r="R123" s="252"/>
    </row>
    <row r="124" spans="1:18" x14ac:dyDescent="0.2">
      <c r="A124" s="252"/>
      <c r="B124" s="252"/>
      <c r="C124" s="252"/>
      <c r="D124" s="252"/>
      <c r="E124" s="252"/>
      <c r="F124" s="252"/>
      <c r="G124" s="252"/>
      <c r="H124" s="252"/>
      <c r="I124" s="252"/>
      <c r="J124" s="252"/>
      <c r="K124" s="252"/>
      <c r="L124" s="252"/>
      <c r="M124" s="252"/>
      <c r="N124" s="252"/>
      <c r="O124" s="252"/>
      <c r="P124" s="252"/>
      <c r="Q124" s="252"/>
      <c r="R124" s="252"/>
    </row>
    <row r="125" spans="1:18" x14ac:dyDescent="0.2">
      <c r="A125" s="252"/>
      <c r="B125" s="252"/>
      <c r="C125" s="252"/>
      <c r="D125" s="252"/>
      <c r="E125" s="252"/>
      <c r="F125" s="252"/>
      <c r="G125" s="252"/>
      <c r="H125" s="252"/>
      <c r="I125" s="252"/>
      <c r="J125" s="252"/>
      <c r="K125" s="252"/>
      <c r="L125" s="252"/>
      <c r="M125" s="252"/>
      <c r="N125" s="252"/>
      <c r="O125" s="252"/>
      <c r="P125" s="252"/>
      <c r="Q125" s="252"/>
      <c r="R125" s="252"/>
    </row>
    <row r="126" spans="1:18" x14ac:dyDescent="0.2">
      <c r="A126" s="252"/>
      <c r="B126" s="252"/>
      <c r="C126" s="252"/>
      <c r="D126" s="252"/>
      <c r="E126" s="252"/>
      <c r="F126" s="252"/>
      <c r="G126" s="252"/>
      <c r="H126" s="252"/>
      <c r="I126" s="252"/>
      <c r="J126" s="252"/>
      <c r="K126" s="252"/>
      <c r="L126" s="252"/>
      <c r="M126" s="252"/>
      <c r="N126" s="252"/>
      <c r="O126" s="252"/>
      <c r="P126" s="252"/>
      <c r="Q126" s="252"/>
      <c r="R126" s="252"/>
    </row>
    <row r="127" spans="1:18" x14ac:dyDescent="0.2">
      <c r="A127" s="252"/>
      <c r="B127" s="252"/>
      <c r="C127" s="252"/>
      <c r="D127" s="252"/>
      <c r="E127" s="252"/>
      <c r="F127" s="252"/>
      <c r="G127" s="252"/>
      <c r="H127" s="252"/>
      <c r="I127" s="252"/>
      <c r="J127" s="252"/>
      <c r="K127" s="252"/>
      <c r="L127" s="252"/>
      <c r="M127" s="252"/>
      <c r="N127" s="252"/>
      <c r="O127" s="252"/>
      <c r="P127" s="252"/>
      <c r="Q127" s="252"/>
      <c r="R127" s="252"/>
    </row>
    <row r="128" spans="1:18" x14ac:dyDescent="0.2">
      <c r="A128" s="252"/>
      <c r="B128" s="252"/>
      <c r="C128" s="252"/>
      <c r="D128" s="252"/>
      <c r="E128" s="252"/>
      <c r="F128" s="252"/>
      <c r="G128" s="252"/>
      <c r="H128" s="252"/>
      <c r="I128" s="252"/>
      <c r="J128" s="252"/>
      <c r="K128" s="252"/>
      <c r="L128" s="252"/>
      <c r="M128" s="252"/>
      <c r="N128" s="252"/>
      <c r="O128" s="252"/>
      <c r="P128" s="252"/>
      <c r="Q128" s="252"/>
      <c r="R128" s="252"/>
    </row>
    <row r="129" spans="1:18" x14ac:dyDescent="0.2">
      <c r="A129" s="252"/>
      <c r="B129" s="252"/>
      <c r="C129" s="252"/>
      <c r="D129" s="252"/>
      <c r="E129" s="252"/>
      <c r="F129" s="252"/>
      <c r="G129" s="252"/>
      <c r="H129" s="252"/>
      <c r="I129" s="252"/>
      <c r="J129" s="252"/>
      <c r="K129" s="252"/>
      <c r="L129" s="252"/>
      <c r="M129" s="252"/>
      <c r="N129" s="252"/>
      <c r="O129" s="252"/>
      <c r="P129" s="252"/>
      <c r="Q129" s="252"/>
      <c r="R129" s="252"/>
    </row>
    <row r="130" spans="1:18" x14ac:dyDescent="0.2">
      <c r="A130" s="252"/>
      <c r="B130" s="252"/>
      <c r="C130" s="252"/>
      <c r="D130" s="252"/>
      <c r="E130" s="252"/>
      <c r="F130" s="252"/>
      <c r="G130" s="252"/>
      <c r="H130" s="252"/>
      <c r="I130" s="252"/>
      <c r="J130" s="252"/>
      <c r="K130" s="252"/>
      <c r="L130" s="252"/>
      <c r="M130" s="252"/>
      <c r="N130" s="252"/>
      <c r="O130" s="252"/>
      <c r="P130" s="252"/>
      <c r="Q130" s="252"/>
      <c r="R130" s="252"/>
    </row>
    <row r="131" spans="1:18" x14ac:dyDescent="0.2">
      <c r="A131" s="252"/>
      <c r="B131" s="252"/>
      <c r="C131" s="252"/>
      <c r="D131" s="252"/>
      <c r="E131" s="252"/>
      <c r="F131" s="252"/>
      <c r="G131" s="252"/>
      <c r="H131" s="252"/>
      <c r="I131" s="252"/>
      <c r="J131" s="252"/>
      <c r="K131" s="252"/>
      <c r="L131" s="252"/>
      <c r="M131" s="252"/>
      <c r="N131" s="252"/>
      <c r="O131" s="252"/>
      <c r="P131" s="252"/>
      <c r="Q131" s="252"/>
      <c r="R131" s="252"/>
    </row>
    <row r="132" spans="1:18" x14ac:dyDescent="0.2">
      <c r="A132" s="252"/>
      <c r="B132" s="252"/>
      <c r="C132" s="252"/>
      <c r="D132" s="252"/>
      <c r="E132" s="252"/>
      <c r="F132" s="252"/>
      <c r="G132" s="252"/>
      <c r="H132" s="252"/>
      <c r="I132" s="252"/>
      <c r="J132" s="252"/>
      <c r="K132" s="252"/>
      <c r="L132" s="252"/>
      <c r="M132" s="252"/>
      <c r="N132" s="252"/>
      <c r="O132" s="252"/>
      <c r="P132" s="252"/>
      <c r="Q132" s="252"/>
      <c r="R132" s="252"/>
    </row>
    <row r="133" spans="1:18" x14ac:dyDescent="0.2">
      <c r="A133" s="252"/>
      <c r="B133" s="252"/>
      <c r="C133" s="252"/>
      <c r="D133" s="252"/>
      <c r="E133" s="252"/>
      <c r="F133" s="252"/>
      <c r="G133" s="252"/>
      <c r="H133" s="252"/>
      <c r="I133" s="252"/>
      <c r="J133" s="252"/>
      <c r="K133" s="252"/>
      <c r="L133" s="252"/>
      <c r="M133" s="252"/>
      <c r="N133" s="252"/>
      <c r="O133" s="252"/>
      <c r="P133" s="252"/>
      <c r="Q133" s="252"/>
      <c r="R133" s="252"/>
    </row>
    <row r="134" spans="1:18" x14ac:dyDescent="0.2">
      <c r="A134" s="252"/>
      <c r="B134" s="252"/>
      <c r="C134" s="252"/>
      <c r="D134" s="252"/>
      <c r="E134" s="252"/>
      <c r="F134" s="252"/>
      <c r="G134" s="252"/>
      <c r="H134" s="252"/>
      <c r="I134" s="252"/>
      <c r="J134" s="252"/>
      <c r="K134" s="252"/>
      <c r="L134" s="252"/>
      <c r="M134" s="252"/>
      <c r="N134" s="252"/>
      <c r="O134" s="252"/>
      <c r="P134" s="252"/>
      <c r="Q134" s="252"/>
      <c r="R134" s="252"/>
    </row>
    <row r="135" spans="1:18" x14ac:dyDescent="0.2">
      <c r="A135" s="252"/>
      <c r="B135" s="252"/>
      <c r="C135" s="252"/>
      <c r="D135" s="252"/>
      <c r="E135" s="252"/>
      <c r="F135" s="252"/>
      <c r="G135" s="252"/>
      <c r="H135" s="252"/>
      <c r="I135" s="252"/>
      <c r="J135" s="252"/>
      <c r="K135" s="252"/>
      <c r="L135" s="252"/>
      <c r="M135" s="252"/>
      <c r="N135" s="252"/>
      <c r="O135" s="252"/>
      <c r="P135" s="252"/>
      <c r="Q135" s="252"/>
      <c r="R135" s="252"/>
    </row>
    <row r="136" spans="1:18" x14ac:dyDescent="0.2">
      <c r="A136" s="252"/>
      <c r="B136" s="252"/>
      <c r="C136" s="252"/>
      <c r="D136" s="252"/>
      <c r="E136" s="252"/>
      <c r="F136" s="252"/>
      <c r="G136" s="252"/>
      <c r="H136" s="252"/>
      <c r="I136" s="252"/>
      <c r="J136" s="252"/>
      <c r="K136" s="252"/>
      <c r="L136" s="252"/>
      <c r="M136" s="252"/>
      <c r="N136" s="252"/>
      <c r="O136" s="252"/>
      <c r="P136" s="252"/>
      <c r="Q136" s="252"/>
      <c r="R136" s="252"/>
    </row>
    <row r="137" spans="1:18" x14ac:dyDescent="0.2">
      <c r="A137" s="252"/>
      <c r="B137" s="252"/>
      <c r="C137" s="252"/>
      <c r="D137" s="252"/>
      <c r="E137" s="252"/>
      <c r="F137" s="252"/>
      <c r="G137" s="252"/>
      <c r="H137" s="252"/>
      <c r="I137" s="252"/>
      <c r="J137" s="252"/>
      <c r="K137" s="252"/>
      <c r="L137" s="252"/>
      <c r="M137" s="252"/>
      <c r="N137" s="252"/>
      <c r="O137" s="252"/>
      <c r="P137" s="252"/>
      <c r="Q137" s="252"/>
      <c r="R137" s="252"/>
    </row>
    <row r="138" spans="1:18" x14ac:dyDescent="0.2">
      <c r="A138" s="252"/>
      <c r="B138" s="252"/>
      <c r="C138" s="252"/>
      <c r="D138" s="252"/>
      <c r="E138" s="252"/>
      <c r="F138" s="252"/>
      <c r="G138" s="252"/>
      <c r="H138" s="252"/>
      <c r="I138" s="252"/>
      <c r="J138" s="252"/>
      <c r="K138" s="252"/>
      <c r="L138" s="252"/>
      <c r="M138" s="252"/>
      <c r="N138" s="252"/>
      <c r="O138" s="252"/>
      <c r="P138" s="252"/>
      <c r="Q138" s="252"/>
      <c r="R138" s="252"/>
    </row>
    <row r="139" spans="1:18" x14ac:dyDescent="0.2">
      <c r="A139" s="252"/>
      <c r="B139" s="252"/>
      <c r="C139" s="252"/>
      <c r="D139" s="252"/>
      <c r="E139" s="252"/>
      <c r="F139" s="252"/>
      <c r="G139" s="252"/>
      <c r="H139" s="252"/>
      <c r="I139" s="252"/>
      <c r="J139" s="252"/>
      <c r="K139" s="252"/>
      <c r="L139" s="252"/>
      <c r="M139" s="252"/>
      <c r="N139" s="252"/>
      <c r="O139" s="252"/>
      <c r="P139" s="252"/>
      <c r="Q139" s="252"/>
      <c r="R139" s="252"/>
    </row>
    <row r="140" spans="1:18" x14ac:dyDescent="0.2">
      <c r="A140" s="252"/>
      <c r="B140" s="252"/>
      <c r="C140" s="252"/>
      <c r="D140" s="252"/>
      <c r="E140" s="252"/>
      <c r="F140" s="252"/>
      <c r="G140" s="252"/>
      <c r="H140" s="252"/>
      <c r="I140" s="252"/>
      <c r="J140" s="252"/>
      <c r="K140" s="252"/>
      <c r="L140" s="252"/>
      <c r="M140" s="252"/>
      <c r="N140" s="252"/>
      <c r="O140" s="252"/>
      <c r="P140" s="252"/>
      <c r="Q140" s="252"/>
      <c r="R140" s="252"/>
    </row>
    <row r="141" spans="1:18" x14ac:dyDescent="0.2">
      <c r="A141" s="252"/>
      <c r="B141" s="252"/>
      <c r="C141" s="252"/>
      <c r="D141" s="252"/>
      <c r="E141" s="252"/>
      <c r="F141" s="252"/>
      <c r="G141" s="252"/>
      <c r="H141" s="252"/>
      <c r="I141" s="252"/>
      <c r="J141" s="252"/>
      <c r="K141" s="252"/>
      <c r="L141" s="252"/>
      <c r="M141" s="252"/>
      <c r="N141" s="252"/>
      <c r="O141" s="252"/>
      <c r="P141" s="252"/>
      <c r="Q141" s="252"/>
      <c r="R141" s="252"/>
    </row>
    <row r="142" spans="1:18" x14ac:dyDescent="0.2">
      <c r="A142" s="252"/>
      <c r="B142" s="252"/>
      <c r="C142" s="252"/>
      <c r="D142" s="252"/>
      <c r="E142" s="252"/>
      <c r="F142" s="252"/>
      <c r="G142" s="252"/>
      <c r="H142" s="252"/>
      <c r="I142" s="252"/>
      <c r="J142" s="252"/>
      <c r="K142" s="252"/>
      <c r="L142" s="252"/>
      <c r="M142" s="252"/>
      <c r="N142" s="252"/>
      <c r="O142" s="252"/>
      <c r="P142" s="252"/>
      <c r="Q142" s="252"/>
      <c r="R142" s="252"/>
    </row>
    <row r="143" spans="1:18" x14ac:dyDescent="0.2">
      <c r="A143" s="252"/>
      <c r="B143" s="252"/>
      <c r="C143" s="252"/>
      <c r="D143" s="252"/>
      <c r="E143" s="252"/>
      <c r="F143" s="252"/>
      <c r="G143" s="252"/>
      <c r="H143" s="252"/>
      <c r="I143" s="252"/>
      <c r="J143" s="252"/>
      <c r="K143" s="252"/>
      <c r="L143" s="252"/>
      <c r="M143" s="252"/>
      <c r="N143" s="252"/>
      <c r="O143" s="252"/>
      <c r="P143" s="252"/>
      <c r="Q143" s="252"/>
      <c r="R143" s="252"/>
    </row>
    <row r="144" spans="1:18" x14ac:dyDescent="0.2">
      <c r="A144" s="252"/>
      <c r="B144" s="252"/>
      <c r="C144" s="252"/>
      <c r="D144" s="252"/>
      <c r="E144" s="252"/>
      <c r="F144" s="252"/>
      <c r="G144" s="252"/>
      <c r="H144" s="252"/>
      <c r="I144" s="252"/>
      <c r="J144" s="252"/>
      <c r="K144" s="252"/>
      <c r="L144" s="252"/>
      <c r="M144" s="252"/>
      <c r="N144" s="252"/>
      <c r="O144" s="252"/>
      <c r="P144" s="252"/>
      <c r="Q144" s="252"/>
      <c r="R144" s="252"/>
    </row>
    <row r="145" spans="1:18" x14ac:dyDescent="0.2">
      <c r="A145" s="252"/>
      <c r="B145" s="252"/>
      <c r="C145" s="252"/>
      <c r="D145" s="252"/>
      <c r="E145" s="252"/>
      <c r="F145" s="252"/>
      <c r="G145" s="252"/>
      <c r="H145" s="252"/>
      <c r="I145" s="252"/>
      <c r="J145" s="252"/>
      <c r="K145" s="252"/>
      <c r="L145" s="252"/>
      <c r="M145" s="252"/>
      <c r="N145" s="252"/>
      <c r="O145" s="252"/>
      <c r="P145" s="252"/>
      <c r="Q145" s="252"/>
      <c r="R145" s="252"/>
    </row>
    <row r="146" spans="1:18" x14ac:dyDescent="0.2">
      <c r="A146" s="252"/>
      <c r="B146" s="252"/>
      <c r="C146" s="252"/>
      <c r="D146" s="252"/>
      <c r="E146" s="252"/>
      <c r="F146" s="252"/>
      <c r="G146" s="252"/>
      <c r="H146" s="252"/>
      <c r="I146" s="252"/>
      <c r="J146" s="252"/>
      <c r="K146" s="252"/>
      <c r="L146" s="252"/>
      <c r="M146" s="252"/>
      <c r="N146" s="252"/>
      <c r="O146" s="252"/>
      <c r="P146" s="252"/>
      <c r="Q146" s="252"/>
      <c r="R146" s="252"/>
    </row>
    <row r="147" spans="1:18" x14ac:dyDescent="0.2">
      <c r="A147" s="252"/>
      <c r="B147" s="252"/>
      <c r="C147" s="252"/>
      <c r="D147" s="252"/>
      <c r="E147" s="252"/>
      <c r="F147" s="252"/>
      <c r="G147" s="252"/>
      <c r="H147" s="252"/>
      <c r="I147" s="252"/>
      <c r="J147" s="252"/>
      <c r="K147" s="252"/>
      <c r="L147" s="252"/>
      <c r="M147" s="252"/>
      <c r="N147" s="252"/>
      <c r="O147" s="252"/>
      <c r="P147" s="252"/>
      <c r="Q147" s="252"/>
      <c r="R147" s="252"/>
    </row>
    <row r="148" spans="1:18" x14ac:dyDescent="0.2">
      <c r="A148" s="252"/>
      <c r="B148" s="252"/>
      <c r="C148" s="252"/>
      <c r="D148" s="252"/>
      <c r="E148" s="252"/>
      <c r="F148" s="252"/>
      <c r="G148" s="252"/>
      <c r="H148" s="252"/>
      <c r="I148" s="252"/>
      <c r="J148" s="252"/>
      <c r="K148" s="252"/>
      <c r="L148" s="252"/>
      <c r="M148" s="252"/>
      <c r="N148" s="252"/>
      <c r="O148" s="252"/>
      <c r="P148" s="252"/>
      <c r="Q148" s="252"/>
      <c r="R148" s="252"/>
    </row>
    <row r="149" spans="1:18" x14ac:dyDescent="0.2">
      <c r="A149" s="252"/>
      <c r="B149" s="252"/>
      <c r="C149" s="252"/>
      <c r="D149" s="252"/>
      <c r="E149" s="252"/>
      <c r="F149" s="252"/>
      <c r="G149" s="252"/>
      <c r="H149" s="252"/>
      <c r="I149" s="252"/>
      <c r="J149" s="252"/>
      <c r="K149" s="252"/>
      <c r="L149" s="252"/>
      <c r="M149" s="252"/>
      <c r="N149" s="252"/>
      <c r="O149" s="252"/>
      <c r="P149" s="252"/>
      <c r="Q149" s="252"/>
      <c r="R149" s="252"/>
    </row>
    <row r="150" spans="1:18" x14ac:dyDescent="0.2">
      <c r="A150" s="252"/>
      <c r="B150" s="252"/>
      <c r="C150" s="252"/>
      <c r="D150" s="252"/>
      <c r="E150" s="252"/>
      <c r="F150" s="252"/>
      <c r="G150" s="252"/>
      <c r="H150" s="252"/>
      <c r="I150" s="252"/>
      <c r="J150" s="252"/>
      <c r="K150" s="252"/>
      <c r="L150" s="252"/>
      <c r="M150" s="252"/>
      <c r="N150" s="252"/>
      <c r="O150" s="252"/>
      <c r="P150" s="252"/>
      <c r="Q150" s="252"/>
      <c r="R150" s="252"/>
    </row>
    <row r="151" spans="1:18" x14ac:dyDescent="0.2">
      <c r="A151" s="252"/>
      <c r="B151" s="252"/>
      <c r="C151" s="252"/>
      <c r="D151" s="252"/>
      <c r="E151" s="252"/>
      <c r="F151" s="252"/>
      <c r="G151" s="252"/>
      <c r="H151" s="252"/>
      <c r="I151" s="252"/>
      <c r="J151" s="252"/>
      <c r="K151" s="252"/>
      <c r="L151" s="252"/>
      <c r="M151" s="252"/>
      <c r="N151" s="252"/>
      <c r="O151" s="252"/>
      <c r="P151" s="252"/>
      <c r="Q151" s="252"/>
      <c r="R151" s="252"/>
    </row>
    <row r="152" spans="1:18" x14ac:dyDescent="0.2">
      <c r="A152" s="252"/>
      <c r="B152" s="252"/>
      <c r="C152" s="252"/>
      <c r="D152" s="252"/>
      <c r="E152" s="252"/>
      <c r="F152" s="252"/>
      <c r="G152" s="252"/>
      <c r="H152" s="252"/>
      <c r="I152" s="252"/>
      <c r="J152" s="252"/>
      <c r="K152" s="252"/>
      <c r="L152" s="252"/>
      <c r="M152" s="252"/>
      <c r="N152" s="252"/>
      <c r="O152" s="252"/>
      <c r="P152" s="252"/>
      <c r="Q152" s="252"/>
      <c r="R152" s="252"/>
    </row>
    <row r="153" spans="1:18" x14ac:dyDescent="0.2">
      <c r="A153" s="252"/>
      <c r="B153" s="252"/>
      <c r="C153" s="252"/>
      <c r="D153" s="252"/>
      <c r="E153" s="252"/>
      <c r="F153" s="252"/>
      <c r="G153" s="252"/>
      <c r="H153" s="252"/>
      <c r="I153" s="252"/>
      <c r="J153" s="252"/>
      <c r="K153" s="252"/>
      <c r="L153" s="252"/>
      <c r="M153" s="252"/>
      <c r="N153" s="252"/>
      <c r="O153" s="252"/>
      <c r="P153" s="252"/>
      <c r="Q153" s="252"/>
      <c r="R153" s="252"/>
    </row>
    <row r="154" spans="1:18" x14ac:dyDescent="0.2">
      <c r="A154" s="252"/>
      <c r="B154" s="252"/>
      <c r="C154" s="252"/>
      <c r="D154" s="252"/>
      <c r="E154" s="252"/>
      <c r="F154" s="252"/>
      <c r="G154" s="252"/>
      <c r="H154" s="252"/>
      <c r="I154" s="252"/>
      <c r="J154" s="252"/>
      <c r="K154" s="252"/>
      <c r="L154" s="252"/>
      <c r="M154" s="252"/>
      <c r="N154" s="252"/>
      <c r="O154" s="252"/>
      <c r="P154" s="252"/>
      <c r="Q154" s="252"/>
      <c r="R154" s="252"/>
    </row>
    <row r="155" spans="1:18" x14ac:dyDescent="0.2">
      <c r="A155" s="252"/>
      <c r="B155" s="252"/>
      <c r="C155" s="252"/>
      <c r="D155" s="252"/>
      <c r="E155" s="252"/>
      <c r="F155" s="252"/>
      <c r="G155" s="252"/>
      <c r="H155" s="252"/>
      <c r="I155" s="252"/>
      <c r="J155" s="252"/>
      <c r="K155" s="252"/>
      <c r="L155" s="252"/>
      <c r="M155" s="252"/>
      <c r="N155" s="252"/>
      <c r="O155" s="252"/>
      <c r="P155" s="252"/>
      <c r="Q155" s="252"/>
      <c r="R155" s="252"/>
    </row>
    <row r="156" spans="1:18" x14ac:dyDescent="0.2">
      <c r="A156" s="252"/>
      <c r="B156" s="252"/>
      <c r="C156" s="252"/>
      <c r="D156" s="252"/>
      <c r="E156" s="252"/>
      <c r="F156" s="252"/>
      <c r="G156" s="252"/>
      <c r="H156" s="252"/>
      <c r="I156" s="252"/>
      <c r="J156" s="252"/>
      <c r="K156" s="252"/>
      <c r="L156" s="252"/>
      <c r="M156" s="252"/>
      <c r="N156" s="252"/>
      <c r="O156" s="252"/>
      <c r="P156" s="252"/>
      <c r="Q156" s="252"/>
      <c r="R156" s="252"/>
    </row>
    <row r="157" spans="1:18" x14ac:dyDescent="0.2">
      <c r="A157" s="252"/>
      <c r="B157" s="252"/>
      <c r="C157" s="252"/>
      <c r="D157" s="252"/>
      <c r="E157" s="252"/>
      <c r="F157" s="252"/>
      <c r="G157" s="252"/>
      <c r="H157" s="252"/>
      <c r="I157" s="252"/>
      <c r="J157" s="252"/>
      <c r="K157" s="252"/>
      <c r="L157" s="252"/>
      <c r="M157" s="252"/>
      <c r="N157" s="252"/>
      <c r="O157" s="252"/>
      <c r="P157" s="252"/>
      <c r="Q157" s="252"/>
      <c r="R157" s="252"/>
    </row>
    <row r="158" spans="1:18" x14ac:dyDescent="0.2">
      <c r="A158" s="252"/>
      <c r="B158" s="252"/>
      <c r="C158" s="252"/>
      <c r="D158" s="252"/>
      <c r="E158" s="252"/>
      <c r="F158" s="252"/>
      <c r="G158" s="252"/>
      <c r="H158" s="252"/>
      <c r="I158" s="252"/>
      <c r="J158" s="252"/>
      <c r="K158" s="252"/>
      <c r="L158" s="252"/>
      <c r="M158" s="252"/>
      <c r="N158" s="252"/>
      <c r="O158" s="252"/>
      <c r="P158" s="252"/>
      <c r="Q158" s="252"/>
      <c r="R158" s="252"/>
    </row>
    <row r="159" spans="1:18" x14ac:dyDescent="0.2">
      <c r="A159" s="252"/>
      <c r="B159" s="252"/>
      <c r="C159" s="252"/>
      <c r="D159" s="252"/>
      <c r="E159" s="252"/>
      <c r="F159" s="252"/>
      <c r="G159" s="252"/>
      <c r="H159" s="252"/>
      <c r="I159" s="252"/>
      <c r="J159" s="252"/>
      <c r="K159" s="252"/>
      <c r="L159" s="252"/>
      <c r="M159" s="252"/>
      <c r="N159" s="252"/>
      <c r="O159" s="252"/>
      <c r="P159" s="252"/>
      <c r="Q159" s="252"/>
      <c r="R159" s="252"/>
    </row>
    <row r="160" spans="1:18" x14ac:dyDescent="0.2">
      <c r="A160" s="252"/>
      <c r="B160" s="252"/>
      <c r="C160" s="252"/>
      <c r="D160" s="252"/>
      <c r="E160" s="252"/>
      <c r="F160" s="252"/>
      <c r="G160" s="252"/>
      <c r="H160" s="252"/>
      <c r="I160" s="252"/>
      <c r="J160" s="252"/>
      <c r="K160" s="252"/>
      <c r="L160" s="252"/>
      <c r="M160" s="252"/>
      <c r="N160" s="252"/>
      <c r="O160" s="252"/>
      <c r="P160" s="252"/>
      <c r="Q160" s="252"/>
      <c r="R160" s="252"/>
    </row>
    <row r="161" spans="1:18" x14ac:dyDescent="0.2">
      <c r="A161" s="252"/>
      <c r="B161" s="252"/>
      <c r="C161" s="252"/>
      <c r="D161" s="252"/>
      <c r="E161" s="252"/>
      <c r="F161" s="252"/>
      <c r="G161" s="252"/>
      <c r="H161" s="252"/>
      <c r="I161" s="252"/>
      <c r="J161" s="252"/>
      <c r="K161" s="252"/>
      <c r="L161" s="252"/>
      <c r="M161" s="252"/>
      <c r="N161" s="252"/>
      <c r="O161" s="252"/>
      <c r="P161" s="252"/>
      <c r="Q161" s="252"/>
      <c r="R161" s="252"/>
    </row>
    <row r="162" spans="1:18" x14ac:dyDescent="0.2">
      <c r="A162" s="252"/>
      <c r="B162" s="252"/>
      <c r="C162" s="252"/>
      <c r="D162" s="252"/>
      <c r="E162" s="252"/>
      <c r="F162" s="252"/>
      <c r="G162" s="252"/>
      <c r="H162" s="252"/>
      <c r="I162" s="252"/>
      <c r="J162" s="252"/>
      <c r="K162" s="252"/>
      <c r="L162" s="252"/>
      <c r="M162" s="252"/>
      <c r="N162" s="252"/>
      <c r="O162" s="252"/>
      <c r="P162" s="252"/>
      <c r="Q162" s="252"/>
      <c r="R162" s="252"/>
    </row>
    <row r="163" spans="1:18" x14ac:dyDescent="0.2">
      <c r="A163" s="252"/>
      <c r="B163" s="252"/>
      <c r="C163" s="252"/>
      <c r="D163" s="252"/>
      <c r="E163" s="252"/>
      <c r="F163" s="252"/>
      <c r="G163" s="252"/>
      <c r="H163" s="252"/>
      <c r="I163" s="252"/>
      <c r="J163" s="252"/>
      <c r="K163" s="252"/>
      <c r="L163" s="252"/>
      <c r="M163" s="252"/>
      <c r="N163" s="252"/>
      <c r="O163" s="252"/>
      <c r="P163" s="252"/>
      <c r="Q163" s="252"/>
      <c r="R163" s="252"/>
    </row>
    <row r="164" spans="1:18" x14ac:dyDescent="0.2">
      <c r="A164" s="252"/>
      <c r="B164" s="252"/>
      <c r="C164" s="252"/>
      <c r="D164" s="252"/>
      <c r="E164" s="252"/>
      <c r="F164" s="252"/>
      <c r="G164" s="252"/>
      <c r="H164" s="252"/>
      <c r="I164" s="252"/>
      <c r="J164" s="252"/>
      <c r="K164" s="252"/>
      <c r="L164" s="252"/>
      <c r="M164" s="252"/>
      <c r="N164" s="252"/>
      <c r="O164" s="252"/>
      <c r="P164" s="252"/>
      <c r="Q164" s="252"/>
      <c r="R164" s="252"/>
    </row>
    <row r="165" spans="1:18" x14ac:dyDescent="0.2">
      <c r="A165" s="252"/>
      <c r="B165" s="252"/>
      <c r="C165" s="252"/>
      <c r="D165" s="252"/>
      <c r="E165" s="252"/>
      <c r="F165" s="252"/>
      <c r="G165" s="252"/>
      <c r="H165" s="252"/>
      <c r="I165" s="252"/>
      <c r="J165" s="252"/>
      <c r="K165" s="252"/>
      <c r="L165" s="252"/>
      <c r="M165" s="252"/>
      <c r="N165" s="252"/>
      <c r="O165" s="252"/>
      <c r="P165" s="252"/>
      <c r="Q165" s="252"/>
      <c r="R165" s="252"/>
    </row>
    <row r="166" spans="1:18" x14ac:dyDescent="0.2">
      <c r="A166" s="252"/>
      <c r="B166" s="252"/>
      <c r="C166" s="252"/>
      <c r="D166" s="252"/>
      <c r="E166" s="252"/>
      <c r="F166" s="252"/>
      <c r="G166" s="252"/>
      <c r="H166" s="252"/>
      <c r="I166" s="252"/>
      <c r="J166" s="252"/>
      <c r="K166" s="252"/>
      <c r="L166" s="252"/>
      <c r="M166" s="252"/>
      <c r="N166" s="252"/>
      <c r="O166" s="252"/>
      <c r="P166" s="252"/>
      <c r="Q166" s="252"/>
      <c r="R166" s="252"/>
    </row>
    <row r="167" spans="1:18" x14ac:dyDescent="0.2">
      <c r="A167" s="252"/>
      <c r="B167" s="252"/>
      <c r="C167" s="252"/>
      <c r="D167" s="252"/>
      <c r="E167" s="252"/>
      <c r="F167" s="252"/>
      <c r="G167" s="252"/>
      <c r="H167" s="252"/>
      <c r="I167" s="252"/>
      <c r="J167" s="252"/>
      <c r="K167" s="252"/>
      <c r="L167" s="252"/>
      <c r="M167" s="252"/>
      <c r="N167" s="252"/>
      <c r="O167" s="252"/>
      <c r="P167" s="252"/>
      <c r="Q167" s="252"/>
      <c r="R167" s="252"/>
    </row>
    <row r="168" spans="1:18" x14ac:dyDescent="0.2">
      <c r="A168" s="252"/>
      <c r="B168" s="252"/>
      <c r="C168" s="252"/>
      <c r="D168" s="252"/>
      <c r="E168" s="252"/>
      <c r="F168" s="252"/>
      <c r="G168" s="252"/>
      <c r="H168" s="252"/>
      <c r="I168" s="252"/>
      <c r="J168" s="252"/>
      <c r="K168" s="252"/>
      <c r="L168" s="252"/>
      <c r="M168" s="252"/>
      <c r="N168" s="252"/>
      <c r="O168" s="252"/>
      <c r="P168" s="252"/>
      <c r="Q168" s="252"/>
      <c r="R168" s="252"/>
    </row>
    <row r="169" spans="1:18" x14ac:dyDescent="0.2">
      <c r="A169" s="252"/>
      <c r="B169" s="252"/>
      <c r="C169" s="252"/>
      <c r="D169" s="252"/>
      <c r="E169" s="252"/>
      <c r="F169" s="252"/>
      <c r="G169" s="252"/>
      <c r="H169" s="252"/>
      <c r="I169" s="252"/>
      <c r="J169" s="252"/>
      <c r="K169" s="252"/>
      <c r="L169" s="252"/>
      <c r="M169" s="252"/>
      <c r="N169" s="252"/>
      <c r="O169" s="252"/>
      <c r="P169" s="252"/>
      <c r="Q169" s="252"/>
      <c r="R169" s="252"/>
    </row>
    <row r="170" spans="1:18" x14ac:dyDescent="0.2">
      <c r="A170" s="252"/>
      <c r="B170" s="252"/>
      <c r="C170" s="252"/>
      <c r="D170" s="252"/>
      <c r="E170" s="252"/>
      <c r="F170" s="252"/>
      <c r="G170" s="252"/>
      <c r="H170" s="252"/>
      <c r="I170" s="252"/>
      <c r="J170" s="252"/>
      <c r="K170" s="252"/>
      <c r="L170" s="252"/>
      <c r="M170" s="252"/>
      <c r="N170" s="252"/>
      <c r="O170" s="252"/>
      <c r="P170" s="252"/>
      <c r="Q170" s="252"/>
      <c r="R170" s="252"/>
    </row>
    <row r="171" spans="1:18" x14ac:dyDescent="0.2">
      <c r="A171" s="252"/>
      <c r="B171" s="252"/>
      <c r="C171" s="252"/>
      <c r="D171" s="252"/>
      <c r="E171" s="252"/>
      <c r="F171" s="252"/>
      <c r="G171" s="252"/>
      <c r="H171" s="252"/>
      <c r="I171" s="252"/>
      <c r="J171" s="252"/>
      <c r="K171" s="252"/>
      <c r="L171" s="252"/>
      <c r="M171" s="252"/>
      <c r="N171" s="252"/>
      <c r="O171" s="252"/>
      <c r="P171" s="252"/>
      <c r="Q171" s="252"/>
      <c r="R171" s="252"/>
    </row>
    <row r="172" spans="1:18" x14ac:dyDescent="0.2">
      <c r="A172" s="252"/>
      <c r="B172" s="252"/>
      <c r="C172" s="252"/>
      <c r="D172" s="252"/>
      <c r="E172" s="252"/>
      <c r="F172" s="252"/>
      <c r="G172" s="252"/>
      <c r="H172" s="252"/>
      <c r="I172" s="252"/>
      <c r="J172" s="252"/>
      <c r="K172" s="252"/>
      <c r="L172" s="252"/>
      <c r="M172" s="252"/>
      <c r="N172" s="252"/>
      <c r="O172" s="252"/>
      <c r="P172" s="252"/>
      <c r="Q172" s="252"/>
      <c r="R172" s="252"/>
    </row>
    <row r="173" spans="1:18" x14ac:dyDescent="0.2">
      <c r="A173" s="252"/>
      <c r="B173" s="252"/>
      <c r="C173" s="252"/>
      <c r="D173" s="252"/>
      <c r="E173" s="252"/>
      <c r="F173" s="252"/>
      <c r="G173" s="252"/>
      <c r="H173" s="252"/>
      <c r="I173" s="252"/>
      <c r="J173" s="252"/>
      <c r="K173" s="252"/>
      <c r="L173" s="252"/>
      <c r="M173" s="252"/>
      <c r="N173" s="252"/>
      <c r="O173" s="252"/>
      <c r="P173" s="252"/>
      <c r="Q173" s="252"/>
      <c r="R173" s="252"/>
    </row>
    <row r="174" spans="1:18" x14ac:dyDescent="0.2">
      <c r="A174" s="252"/>
      <c r="B174" s="252"/>
      <c r="C174" s="252"/>
      <c r="D174" s="252"/>
      <c r="E174" s="252"/>
      <c r="F174" s="252"/>
      <c r="G174" s="252"/>
      <c r="H174" s="252"/>
      <c r="I174" s="252"/>
      <c r="J174" s="252"/>
      <c r="K174" s="252"/>
      <c r="L174" s="252"/>
      <c r="M174" s="252"/>
      <c r="N174" s="252"/>
      <c r="O174" s="252"/>
      <c r="P174" s="252"/>
      <c r="Q174" s="252"/>
      <c r="R174" s="252"/>
    </row>
    <row r="175" spans="1:18" x14ac:dyDescent="0.2">
      <c r="A175" s="252"/>
      <c r="B175" s="252"/>
      <c r="C175" s="252"/>
      <c r="D175" s="252"/>
      <c r="E175" s="252"/>
      <c r="F175" s="252"/>
      <c r="G175" s="252"/>
      <c r="H175" s="252"/>
      <c r="I175" s="252"/>
      <c r="J175" s="252"/>
      <c r="K175" s="252"/>
      <c r="L175" s="252"/>
      <c r="M175" s="252"/>
      <c r="N175" s="252"/>
      <c r="O175" s="252"/>
      <c r="P175" s="252"/>
      <c r="Q175" s="252"/>
      <c r="R175" s="252"/>
    </row>
    <row r="176" spans="1:18" x14ac:dyDescent="0.2">
      <c r="A176" s="252"/>
      <c r="B176" s="252"/>
      <c r="C176" s="252"/>
      <c r="D176" s="252"/>
      <c r="E176" s="252"/>
      <c r="F176" s="252"/>
      <c r="G176" s="252"/>
      <c r="H176" s="252"/>
      <c r="I176" s="252"/>
      <c r="J176" s="252"/>
      <c r="K176" s="252"/>
      <c r="L176" s="252"/>
      <c r="M176" s="252"/>
      <c r="N176" s="252"/>
      <c r="O176" s="252"/>
      <c r="P176" s="252"/>
      <c r="Q176" s="252"/>
      <c r="R176" s="252"/>
    </row>
    <row r="177" spans="1:18" x14ac:dyDescent="0.2">
      <c r="A177" s="252"/>
      <c r="B177" s="252"/>
      <c r="C177" s="252"/>
      <c r="D177" s="252"/>
      <c r="E177" s="252"/>
      <c r="F177" s="252"/>
      <c r="G177" s="252"/>
      <c r="H177" s="252"/>
      <c r="I177" s="252"/>
      <c r="J177" s="252"/>
      <c r="K177" s="252"/>
      <c r="L177" s="252"/>
      <c r="M177" s="252"/>
      <c r="N177" s="252"/>
      <c r="O177" s="252"/>
      <c r="P177" s="252"/>
      <c r="Q177" s="252"/>
      <c r="R177" s="252"/>
    </row>
    <row r="178" spans="1:18" x14ac:dyDescent="0.2">
      <c r="A178" s="252"/>
      <c r="B178" s="252"/>
      <c r="C178" s="252"/>
      <c r="D178" s="252"/>
      <c r="E178" s="252"/>
      <c r="F178" s="252"/>
      <c r="G178" s="252"/>
      <c r="H178" s="252"/>
      <c r="I178" s="252"/>
      <c r="J178" s="252"/>
      <c r="K178" s="252"/>
      <c r="L178" s="252"/>
      <c r="M178" s="252"/>
      <c r="N178" s="252"/>
      <c r="O178" s="252"/>
      <c r="P178" s="252"/>
      <c r="Q178" s="252"/>
      <c r="R178" s="252"/>
    </row>
    <row r="179" spans="1:18" x14ac:dyDescent="0.2">
      <c r="A179" s="252"/>
      <c r="B179" s="252"/>
      <c r="C179" s="252"/>
      <c r="D179" s="252"/>
      <c r="E179" s="252"/>
      <c r="F179" s="252"/>
      <c r="G179" s="252"/>
      <c r="H179" s="252"/>
      <c r="I179" s="252"/>
      <c r="J179" s="252"/>
      <c r="K179" s="252"/>
      <c r="L179" s="252"/>
      <c r="M179" s="252"/>
      <c r="N179" s="252"/>
      <c r="O179" s="252"/>
      <c r="P179" s="252"/>
      <c r="Q179" s="252"/>
      <c r="R179" s="252"/>
    </row>
    <row r="180" spans="1:18" x14ac:dyDescent="0.2">
      <c r="A180" s="252"/>
      <c r="B180" s="252"/>
      <c r="C180" s="252"/>
      <c r="D180" s="252"/>
      <c r="E180" s="252"/>
      <c r="F180" s="252"/>
      <c r="G180" s="252"/>
      <c r="H180" s="252"/>
      <c r="I180" s="252"/>
      <c r="J180" s="252"/>
      <c r="K180" s="252"/>
      <c r="L180" s="252"/>
      <c r="M180" s="252"/>
      <c r="N180" s="252"/>
      <c r="O180" s="252"/>
      <c r="P180" s="252"/>
      <c r="Q180" s="252"/>
      <c r="R180" s="252"/>
    </row>
    <row r="181" spans="1:18" x14ac:dyDescent="0.2">
      <c r="A181" s="252"/>
      <c r="B181" s="252"/>
      <c r="C181" s="252"/>
      <c r="D181" s="252"/>
      <c r="E181" s="252"/>
      <c r="F181" s="252"/>
      <c r="G181" s="252"/>
      <c r="H181" s="252"/>
      <c r="I181" s="252"/>
      <c r="J181" s="252"/>
      <c r="K181" s="252"/>
      <c r="L181" s="252"/>
      <c r="M181" s="252"/>
      <c r="N181" s="252"/>
      <c r="O181" s="252"/>
      <c r="P181" s="252"/>
      <c r="Q181" s="252"/>
      <c r="R181" s="252"/>
    </row>
    <row r="182" spans="1:18" x14ac:dyDescent="0.2">
      <c r="A182" s="252"/>
      <c r="B182" s="252"/>
      <c r="C182" s="252"/>
      <c r="D182" s="252"/>
      <c r="E182" s="252"/>
      <c r="F182" s="252"/>
      <c r="G182" s="252"/>
      <c r="H182" s="252"/>
      <c r="I182" s="252"/>
      <c r="J182" s="252"/>
      <c r="K182" s="252"/>
      <c r="L182" s="252"/>
      <c r="M182" s="252"/>
      <c r="N182" s="252"/>
      <c r="O182" s="252"/>
      <c r="P182" s="252"/>
      <c r="Q182" s="252"/>
      <c r="R182" s="252"/>
    </row>
    <row r="183" spans="1:18" x14ac:dyDescent="0.2">
      <c r="A183" s="252"/>
      <c r="B183" s="252"/>
      <c r="C183" s="252"/>
      <c r="D183" s="252"/>
      <c r="E183" s="252"/>
      <c r="F183" s="252"/>
      <c r="G183" s="252"/>
      <c r="H183" s="252"/>
      <c r="I183" s="252"/>
      <c r="J183" s="252"/>
      <c r="K183" s="252"/>
      <c r="L183" s="252"/>
      <c r="M183" s="252"/>
      <c r="N183" s="252"/>
      <c r="O183" s="252"/>
      <c r="P183" s="252"/>
      <c r="Q183" s="252"/>
      <c r="R183" s="252"/>
    </row>
    <row r="184" spans="1:18" x14ac:dyDescent="0.2">
      <c r="A184" s="252"/>
      <c r="B184" s="252"/>
      <c r="C184" s="252"/>
      <c r="D184" s="252"/>
      <c r="E184" s="252"/>
      <c r="F184" s="252"/>
      <c r="G184" s="252"/>
      <c r="H184" s="252"/>
      <c r="I184" s="252"/>
      <c r="J184" s="252"/>
      <c r="K184" s="252"/>
      <c r="L184" s="252"/>
      <c r="M184" s="252"/>
      <c r="N184" s="252"/>
      <c r="O184" s="252"/>
      <c r="P184" s="252"/>
      <c r="Q184" s="252"/>
      <c r="R184" s="252"/>
    </row>
    <row r="185" spans="1:18" x14ac:dyDescent="0.2">
      <c r="A185" s="252"/>
      <c r="B185" s="252"/>
      <c r="C185" s="252"/>
      <c r="D185" s="252"/>
      <c r="E185" s="252"/>
      <c r="F185" s="252"/>
      <c r="G185" s="252"/>
      <c r="H185" s="252"/>
      <c r="I185" s="252"/>
      <c r="J185" s="252"/>
      <c r="K185" s="252"/>
      <c r="L185" s="252"/>
      <c r="M185" s="252"/>
      <c r="N185" s="252"/>
      <c r="O185" s="252"/>
      <c r="P185" s="252"/>
      <c r="Q185" s="252"/>
      <c r="R185" s="252"/>
    </row>
    <row r="186" spans="1:18" x14ac:dyDescent="0.2">
      <c r="A186" s="252"/>
      <c r="B186" s="252"/>
      <c r="C186" s="252"/>
      <c r="D186" s="252"/>
      <c r="E186" s="252"/>
      <c r="F186" s="252"/>
      <c r="G186" s="252"/>
      <c r="H186" s="252"/>
      <c r="I186" s="252"/>
      <c r="J186" s="252"/>
      <c r="K186" s="252"/>
      <c r="L186" s="252"/>
      <c r="M186" s="252"/>
      <c r="N186" s="252"/>
      <c r="O186" s="252"/>
      <c r="P186" s="252"/>
      <c r="Q186" s="252"/>
      <c r="R186" s="252"/>
    </row>
    <row r="187" spans="1:18" x14ac:dyDescent="0.2">
      <c r="A187" s="252"/>
      <c r="B187" s="252"/>
      <c r="C187" s="252"/>
      <c r="D187" s="252"/>
      <c r="E187" s="252"/>
      <c r="F187" s="252"/>
      <c r="G187" s="252"/>
      <c r="H187" s="252"/>
      <c r="I187" s="252"/>
      <c r="J187" s="252"/>
      <c r="K187" s="252"/>
      <c r="L187" s="252"/>
      <c r="M187" s="252"/>
      <c r="N187" s="252"/>
      <c r="O187" s="252"/>
      <c r="P187" s="252"/>
      <c r="Q187" s="252"/>
      <c r="R187" s="252"/>
    </row>
    <row r="188" spans="1:18" x14ac:dyDescent="0.2">
      <c r="A188" s="252"/>
      <c r="B188" s="252"/>
      <c r="C188" s="252"/>
      <c r="D188" s="252"/>
      <c r="E188" s="252"/>
      <c r="F188" s="252"/>
      <c r="G188" s="252"/>
      <c r="H188" s="252"/>
      <c r="I188" s="252"/>
      <c r="J188" s="252"/>
      <c r="K188" s="252"/>
      <c r="L188" s="252"/>
      <c r="M188" s="252"/>
      <c r="N188" s="252"/>
      <c r="O188" s="252"/>
      <c r="P188" s="252"/>
      <c r="Q188" s="252"/>
      <c r="R188" s="252"/>
    </row>
    <row r="189" spans="1:18" x14ac:dyDescent="0.2">
      <c r="A189" s="252"/>
      <c r="B189" s="252"/>
      <c r="C189" s="252"/>
      <c r="D189" s="252"/>
      <c r="E189" s="252"/>
      <c r="F189" s="252"/>
      <c r="G189" s="252"/>
      <c r="H189" s="252"/>
      <c r="I189" s="252"/>
      <c r="J189" s="252"/>
      <c r="K189" s="252"/>
      <c r="L189" s="252"/>
      <c r="M189" s="252"/>
      <c r="N189" s="252"/>
      <c r="O189" s="252"/>
      <c r="P189" s="252"/>
      <c r="Q189" s="252"/>
      <c r="R189" s="252"/>
    </row>
    <row r="190" spans="1:18" x14ac:dyDescent="0.2">
      <c r="A190" s="252"/>
      <c r="B190" s="252"/>
      <c r="C190" s="252"/>
      <c r="D190" s="252"/>
      <c r="E190" s="252"/>
      <c r="F190" s="252"/>
      <c r="G190" s="252"/>
      <c r="H190" s="252"/>
      <c r="I190" s="252"/>
      <c r="J190" s="252"/>
      <c r="K190" s="252"/>
      <c r="L190" s="252"/>
      <c r="M190" s="252"/>
      <c r="N190" s="252"/>
      <c r="O190" s="252"/>
      <c r="P190" s="252"/>
      <c r="Q190" s="252"/>
      <c r="R190" s="252"/>
    </row>
    <row r="191" spans="1:18" x14ac:dyDescent="0.2">
      <c r="A191" s="252"/>
      <c r="B191" s="252"/>
      <c r="C191" s="252"/>
      <c r="D191" s="252"/>
      <c r="E191" s="252"/>
      <c r="F191" s="252"/>
      <c r="G191" s="252"/>
      <c r="H191" s="252"/>
      <c r="I191" s="252"/>
      <c r="J191" s="252"/>
      <c r="K191" s="252"/>
      <c r="L191" s="252"/>
      <c r="M191" s="252"/>
      <c r="N191" s="252"/>
      <c r="O191" s="252"/>
      <c r="P191" s="252"/>
      <c r="Q191" s="252"/>
      <c r="R191" s="252"/>
    </row>
    <row r="192" spans="1:18" x14ac:dyDescent="0.2">
      <c r="A192" s="252"/>
      <c r="B192" s="252"/>
      <c r="C192" s="252"/>
      <c r="D192" s="252"/>
      <c r="E192" s="252"/>
      <c r="F192" s="252"/>
      <c r="G192" s="252"/>
      <c r="H192" s="252"/>
      <c r="I192" s="252"/>
      <c r="J192" s="252"/>
      <c r="K192" s="252"/>
      <c r="L192" s="252"/>
      <c r="M192" s="252"/>
      <c r="N192" s="252"/>
      <c r="O192" s="252"/>
      <c r="P192" s="252"/>
      <c r="Q192" s="252"/>
      <c r="R192" s="252"/>
    </row>
    <row r="193" spans="1:18" x14ac:dyDescent="0.2">
      <c r="A193" s="252"/>
      <c r="B193" s="252"/>
      <c r="C193" s="252"/>
      <c r="D193" s="252"/>
      <c r="E193" s="252"/>
      <c r="F193" s="252"/>
      <c r="G193" s="252"/>
      <c r="H193" s="252"/>
      <c r="I193" s="252"/>
      <c r="J193" s="252"/>
      <c r="K193" s="252"/>
      <c r="L193" s="252"/>
      <c r="M193" s="252"/>
      <c r="N193" s="252"/>
      <c r="O193" s="252"/>
      <c r="P193" s="252"/>
      <c r="Q193" s="252"/>
      <c r="R193" s="252"/>
    </row>
    <row r="194" spans="1:18" x14ac:dyDescent="0.2">
      <c r="A194" s="252"/>
      <c r="B194" s="252"/>
      <c r="C194" s="252"/>
      <c r="D194" s="252"/>
      <c r="E194" s="252"/>
      <c r="F194" s="252"/>
      <c r="G194" s="252"/>
      <c r="H194" s="252"/>
      <c r="I194" s="252"/>
      <c r="J194" s="252"/>
      <c r="K194" s="252"/>
      <c r="L194" s="252"/>
      <c r="M194" s="252"/>
      <c r="N194" s="252"/>
      <c r="O194" s="252"/>
      <c r="P194" s="252"/>
      <c r="Q194" s="252"/>
      <c r="R194" s="252"/>
    </row>
    <row r="195" spans="1:18" x14ac:dyDescent="0.2">
      <c r="A195" s="252"/>
      <c r="B195" s="252"/>
      <c r="C195" s="252"/>
      <c r="D195" s="252"/>
      <c r="E195" s="252"/>
      <c r="F195" s="252"/>
      <c r="G195" s="252"/>
      <c r="H195" s="252"/>
      <c r="I195" s="252"/>
      <c r="J195" s="252"/>
      <c r="K195" s="252"/>
      <c r="L195" s="252"/>
      <c r="M195" s="252"/>
      <c r="N195" s="252"/>
      <c r="O195" s="252"/>
      <c r="P195" s="252"/>
      <c r="Q195" s="252"/>
      <c r="R195" s="252"/>
    </row>
    <row r="196" spans="1:18" x14ac:dyDescent="0.2">
      <c r="A196" s="252"/>
      <c r="B196" s="252"/>
      <c r="C196" s="252"/>
      <c r="D196" s="252"/>
      <c r="E196" s="252"/>
      <c r="F196" s="252"/>
      <c r="G196" s="252"/>
      <c r="H196" s="252"/>
      <c r="I196" s="252"/>
      <c r="J196" s="252"/>
      <c r="K196" s="252"/>
      <c r="L196" s="252"/>
      <c r="M196" s="252"/>
      <c r="N196" s="252"/>
      <c r="O196" s="252"/>
      <c r="P196" s="252"/>
      <c r="Q196" s="252"/>
      <c r="R196" s="252"/>
    </row>
    <row r="197" spans="1:18" x14ac:dyDescent="0.2">
      <c r="A197" s="252"/>
      <c r="B197" s="252"/>
      <c r="C197" s="252"/>
      <c r="D197" s="252"/>
      <c r="E197" s="252"/>
      <c r="F197" s="252"/>
      <c r="G197" s="252"/>
      <c r="H197" s="252"/>
      <c r="I197" s="252"/>
      <c r="J197" s="252"/>
      <c r="K197" s="252"/>
      <c r="L197" s="252"/>
      <c r="M197" s="252"/>
      <c r="N197" s="252"/>
      <c r="O197" s="252"/>
      <c r="P197" s="252"/>
      <c r="Q197" s="252"/>
      <c r="R197" s="252"/>
    </row>
    <row r="198" spans="1:18" x14ac:dyDescent="0.2">
      <c r="A198" s="252"/>
      <c r="B198" s="252"/>
      <c r="C198" s="252"/>
      <c r="D198" s="252"/>
      <c r="E198" s="252"/>
      <c r="F198" s="252"/>
      <c r="G198" s="252"/>
      <c r="H198" s="252"/>
      <c r="I198" s="252"/>
      <c r="J198" s="252"/>
      <c r="K198" s="252"/>
      <c r="L198" s="252"/>
      <c r="M198" s="252"/>
      <c r="N198" s="252"/>
      <c r="O198" s="252"/>
      <c r="P198" s="252"/>
      <c r="Q198" s="252"/>
      <c r="R198" s="252"/>
    </row>
    <row r="199" spans="1:18" x14ac:dyDescent="0.2">
      <c r="A199" s="252"/>
      <c r="B199" s="252"/>
      <c r="C199" s="252"/>
      <c r="D199" s="252"/>
      <c r="E199" s="252"/>
      <c r="F199" s="252"/>
      <c r="G199" s="252"/>
      <c r="H199" s="252"/>
      <c r="I199" s="252"/>
      <c r="J199" s="252"/>
      <c r="K199" s="252"/>
      <c r="L199" s="252"/>
      <c r="M199" s="252"/>
      <c r="N199" s="252"/>
      <c r="O199" s="252"/>
      <c r="P199" s="252"/>
      <c r="Q199" s="252"/>
      <c r="R199" s="252"/>
    </row>
    <row r="200" spans="1:18" x14ac:dyDescent="0.2">
      <c r="A200" s="252"/>
      <c r="B200" s="252"/>
      <c r="C200" s="252"/>
      <c r="D200" s="252"/>
      <c r="E200" s="252"/>
      <c r="F200" s="252"/>
      <c r="G200" s="252"/>
      <c r="H200" s="252"/>
      <c r="I200" s="252"/>
      <c r="J200" s="252"/>
      <c r="K200" s="252"/>
      <c r="L200" s="252"/>
      <c r="M200" s="252"/>
      <c r="N200" s="252"/>
      <c r="O200" s="252"/>
      <c r="P200" s="252"/>
      <c r="Q200" s="252"/>
      <c r="R200" s="252"/>
    </row>
    <row r="201" spans="1:18" x14ac:dyDescent="0.2">
      <c r="A201" s="252"/>
      <c r="B201" s="252"/>
      <c r="C201" s="252"/>
      <c r="D201" s="252"/>
      <c r="E201" s="252"/>
      <c r="F201" s="252"/>
      <c r="G201" s="252"/>
      <c r="H201" s="252"/>
      <c r="I201" s="252"/>
      <c r="J201" s="252"/>
      <c r="K201" s="252"/>
      <c r="L201" s="252"/>
      <c r="M201" s="252"/>
      <c r="N201" s="252"/>
      <c r="O201" s="252"/>
      <c r="P201" s="252"/>
      <c r="Q201" s="252"/>
      <c r="R201" s="252"/>
    </row>
    <row r="202" spans="1:18" x14ac:dyDescent="0.2">
      <c r="A202" s="252"/>
      <c r="B202" s="252"/>
      <c r="C202" s="252"/>
      <c r="D202" s="252"/>
      <c r="E202" s="252"/>
      <c r="F202" s="252"/>
      <c r="G202" s="252"/>
      <c r="H202" s="252"/>
      <c r="I202" s="252"/>
      <c r="J202" s="252"/>
      <c r="K202" s="252"/>
      <c r="L202" s="252"/>
      <c r="M202" s="252"/>
      <c r="N202" s="252"/>
      <c r="O202" s="252"/>
      <c r="P202" s="252"/>
      <c r="Q202" s="252"/>
      <c r="R202" s="252"/>
    </row>
    <row r="203" spans="1:18" x14ac:dyDescent="0.2">
      <c r="A203" s="252"/>
      <c r="B203" s="252"/>
      <c r="C203" s="252"/>
      <c r="D203" s="252"/>
      <c r="E203" s="252"/>
      <c r="F203" s="252"/>
      <c r="G203" s="252"/>
      <c r="H203" s="252"/>
      <c r="I203" s="252"/>
      <c r="J203" s="252"/>
      <c r="K203" s="252"/>
      <c r="L203" s="252"/>
      <c r="M203" s="252"/>
      <c r="N203" s="252"/>
      <c r="O203" s="252"/>
      <c r="P203" s="252"/>
      <c r="Q203" s="252"/>
      <c r="R203" s="252"/>
    </row>
    <row r="204" spans="1:18" x14ac:dyDescent="0.2">
      <c r="A204" s="252"/>
      <c r="B204" s="252"/>
      <c r="C204" s="252"/>
      <c r="D204" s="252"/>
      <c r="E204" s="252"/>
      <c r="F204" s="252"/>
      <c r="G204" s="252"/>
      <c r="H204" s="252"/>
      <c r="I204" s="252"/>
      <c r="J204" s="252"/>
      <c r="K204" s="252"/>
      <c r="L204" s="252"/>
      <c r="M204" s="252"/>
      <c r="N204" s="252"/>
      <c r="O204" s="252"/>
      <c r="P204" s="252"/>
      <c r="Q204" s="252"/>
      <c r="R204" s="252"/>
    </row>
    <row r="205" spans="1:18" x14ac:dyDescent="0.2">
      <c r="A205" s="252"/>
      <c r="B205" s="252"/>
      <c r="C205" s="252"/>
      <c r="D205" s="252"/>
      <c r="E205" s="252"/>
      <c r="F205" s="252"/>
      <c r="G205" s="252"/>
      <c r="H205" s="252"/>
      <c r="I205" s="252"/>
      <c r="J205" s="252"/>
      <c r="K205" s="252"/>
      <c r="L205" s="252"/>
      <c r="M205" s="252"/>
      <c r="N205" s="252"/>
      <c r="O205" s="252"/>
      <c r="P205" s="252"/>
      <c r="Q205" s="252"/>
      <c r="R205" s="252"/>
    </row>
    <row r="206" spans="1:18" x14ac:dyDescent="0.2">
      <c r="A206" s="252"/>
      <c r="B206" s="252"/>
      <c r="C206" s="252"/>
      <c r="D206" s="252"/>
      <c r="E206" s="252"/>
      <c r="F206" s="252"/>
      <c r="G206" s="252"/>
      <c r="H206" s="252"/>
      <c r="I206" s="252"/>
      <c r="J206" s="252"/>
      <c r="K206" s="252"/>
      <c r="L206" s="252"/>
      <c r="M206" s="252"/>
      <c r="N206" s="252"/>
      <c r="O206" s="252"/>
      <c r="P206" s="252"/>
      <c r="Q206" s="252"/>
      <c r="R206" s="252"/>
    </row>
    <row r="207" spans="1:18" x14ac:dyDescent="0.2">
      <c r="A207" s="252"/>
      <c r="B207" s="252"/>
      <c r="C207" s="252"/>
      <c r="D207" s="252"/>
      <c r="E207" s="252"/>
      <c r="F207" s="252"/>
      <c r="G207" s="252"/>
      <c r="H207" s="252"/>
      <c r="I207" s="252"/>
      <c r="J207" s="252"/>
      <c r="K207" s="252"/>
      <c r="L207" s="252"/>
      <c r="M207" s="252"/>
      <c r="N207" s="252"/>
      <c r="O207" s="252"/>
      <c r="P207" s="252"/>
      <c r="Q207" s="252"/>
      <c r="R207" s="252"/>
    </row>
    <row r="208" spans="1:18" x14ac:dyDescent="0.2">
      <c r="A208" s="252"/>
      <c r="B208" s="252"/>
      <c r="C208" s="252"/>
      <c r="D208" s="252"/>
      <c r="E208" s="252"/>
      <c r="F208" s="252"/>
      <c r="G208" s="252"/>
      <c r="H208" s="252"/>
      <c r="I208" s="252"/>
      <c r="J208" s="252"/>
      <c r="K208" s="252"/>
      <c r="L208" s="252"/>
      <c r="M208" s="252"/>
      <c r="N208" s="252"/>
      <c r="O208" s="252"/>
      <c r="P208" s="252"/>
      <c r="Q208" s="252"/>
      <c r="R208" s="252"/>
    </row>
    <row r="209" spans="1:18" x14ac:dyDescent="0.2">
      <c r="A209" s="252"/>
      <c r="B209" s="252"/>
      <c r="C209" s="252"/>
      <c r="D209" s="252"/>
      <c r="E209" s="252"/>
      <c r="F209" s="252"/>
      <c r="G209" s="252"/>
      <c r="H209" s="252"/>
      <c r="I209" s="252"/>
      <c r="J209" s="252"/>
      <c r="K209" s="252"/>
      <c r="L209" s="252"/>
      <c r="M209" s="252"/>
      <c r="N209" s="252"/>
      <c r="O209" s="252"/>
      <c r="P209" s="252"/>
      <c r="Q209" s="252"/>
      <c r="R209" s="252"/>
    </row>
    <row r="210" spans="1:18" x14ac:dyDescent="0.2">
      <c r="A210" s="252"/>
      <c r="B210" s="252"/>
      <c r="C210" s="252"/>
      <c r="D210" s="252"/>
      <c r="E210" s="252"/>
      <c r="F210" s="252"/>
      <c r="G210" s="252"/>
      <c r="H210" s="252"/>
      <c r="I210" s="252"/>
      <c r="J210" s="252"/>
      <c r="K210" s="252"/>
      <c r="L210" s="252"/>
      <c r="M210" s="252"/>
      <c r="N210" s="252"/>
      <c r="O210" s="252"/>
      <c r="P210" s="252"/>
      <c r="Q210" s="252"/>
      <c r="R210" s="252"/>
    </row>
    <row r="211" spans="1:18" x14ac:dyDescent="0.2">
      <c r="A211" s="252"/>
      <c r="B211" s="252"/>
      <c r="C211" s="252"/>
      <c r="D211" s="252"/>
      <c r="E211" s="252"/>
      <c r="F211" s="252"/>
      <c r="G211" s="252"/>
      <c r="H211" s="252"/>
      <c r="I211" s="252"/>
      <c r="J211" s="252"/>
      <c r="K211" s="252"/>
      <c r="L211" s="252"/>
      <c r="M211" s="252"/>
      <c r="N211" s="252"/>
      <c r="O211" s="252"/>
      <c r="P211" s="252"/>
      <c r="Q211" s="252"/>
      <c r="R211" s="252"/>
    </row>
    <row r="212" spans="1:18" x14ac:dyDescent="0.2">
      <c r="A212" s="252"/>
      <c r="B212" s="252"/>
      <c r="C212" s="252"/>
      <c r="D212" s="252"/>
      <c r="E212" s="252"/>
      <c r="F212" s="252"/>
      <c r="G212" s="252"/>
      <c r="H212" s="252"/>
      <c r="I212" s="252"/>
      <c r="J212" s="252"/>
      <c r="K212" s="252"/>
      <c r="L212" s="252"/>
      <c r="M212" s="252"/>
      <c r="N212" s="252"/>
      <c r="O212" s="252"/>
      <c r="P212" s="252"/>
      <c r="Q212" s="252"/>
      <c r="R212" s="252"/>
    </row>
    <row r="213" spans="1:18" x14ac:dyDescent="0.2">
      <c r="A213" s="252"/>
      <c r="B213" s="252"/>
      <c r="C213" s="252"/>
      <c r="D213" s="252"/>
      <c r="E213" s="252"/>
      <c r="F213" s="252"/>
      <c r="G213" s="252"/>
      <c r="H213" s="252"/>
      <c r="I213" s="252"/>
      <c r="J213" s="252"/>
      <c r="K213" s="252"/>
      <c r="L213" s="252"/>
      <c r="M213" s="252"/>
      <c r="N213" s="252"/>
      <c r="O213" s="252"/>
      <c r="P213" s="252"/>
      <c r="Q213" s="252"/>
      <c r="R213" s="252"/>
    </row>
    <row r="214" spans="1:18" x14ac:dyDescent="0.2">
      <c r="A214" s="252"/>
      <c r="B214" s="252"/>
      <c r="C214" s="252"/>
      <c r="D214" s="252"/>
      <c r="E214" s="252"/>
      <c r="F214" s="252"/>
      <c r="G214" s="252"/>
      <c r="H214" s="252"/>
      <c r="I214" s="252"/>
      <c r="J214" s="252"/>
      <c r="K214" s="252"/>
      <c r="L214" s="252"/>
      <c r="M214" s="252"/>
      <c r="N214" s="252"/>
      <c r="O214" s="252"/>
      <c r="P214" s="252"/>
      <c r="Q214" s="252"/>
      <c r="R214" s="252"/>
    </row>
    <row r="215" spans="1:18" x14ac:dyDescent="0.2">
      <c r="A215" s="252"/>
      <c r="B215" s="252"/>
      <c r="C215" s="252"/>
      <c r="D215" s="252"/>
      <c r="E215" s="252"/>
      <c r="F215" s="252"/>
      <c r="G215" s="252"/>
      <c r="H215" s="252"/>
      <c r="I215" s="252"/>
      <c r="J215" s="252"/>
      <c r="K215" s="252"/>
      <c r="L215" s="252"/>
      <c r="M215" s="252"/>
      <c r="N215" s="252"/>
      <c r="O215" s="252"/>
      <c r="P215" s="252"/>
      <c r="Q215" s="252"/>
      <c r="R215" s="252"/>
    </row>
    <row r="216" spans="1:18" x14ac:dyDescent="0.2">
      <c r="A216" s="252"/>
      <c r="B216" s="252"/>
      <c r="C216" s="252"/>
      <c r="D216" s="252"/>
      <c r="E216" s="252"/>
      <c r="F216" s="252"/>
      <c r="G216" s="252"/>
      <c r="H216" s="252"/>
      <c r="I216" s="252"/>
      <c r="J216" s="252"/>
      <c r="K216" s="252"/>
      <c r="L216" s="252"/>
      <c r="M216" s="252"/>
      <c r="N216" s="252"/>
      <c r="O216" s="252"/>
      <c r="P216" s="252"/>
      <c r="Q216" s="252"/>
      <c r="R216" s="252"/>
    </row>
    <row r="217" spans="1:18" x14ac:dyDescent="0.2">
      <c r="A217" s="252"/>
      <c r="B217" s="252"/>
      <c r="C217" s="252"/>
      <c r="D217" s="252"/>
      <c r="E217" s="252"/>
      <c r="F217" s="252"/>
      <c r="G217" s="252"/>
      <c r="H217" s="252"/>
      <c r="I217" s="252"/>
      <c r="J217" s="252"/>
      <c r="K217" s="252"/>
      <c r="L217" s="252"/>
      <c r="M217" s="252"/>
      <c r="N217" s="252"/>
      <c r="O217" s="252"/>
      <c r="P217" s="252"/>
      <c r="Q217" s="252"/>
      <c r="R217" s="252"/>
    </row>
    <row r="218" spans="1:18" x14ac:dyDescent="0.2">
      <c r="A218" s="252"/>
      <c r="B218" s="252"/>
      <c r="C218" s="252"/>
      <c r="D218" s="252"/>
      <c r="E218" s="252"/>
      <c r="F218" s="252"/>
      <c r="G218" s="252"/>
      <c r="H218" s="252"/>
      <c r="I218" s="252"/>
      <c r="J218" s="252"/>
      <c r="K218" s="252"/>
      <c r="L218" s="252"/>
      <c r="M218" s="252"/>
      <c r="N218" s="252"/>
      <c r="O218" s="252"/>
      <c r="P218" s="252"/>
      <c r="Q218" s="252"/>
      <c r="R218" s="252"/>
    </row>
    <row r="219" spans="1:18" x14ac:dyDescent="0.2">
      <c r="A219" s="252"/>
      <c r="B219" s="252"/>
      <c r="C219" s="252"/>
      <c r="D219" s="252"/>
      <c r="E219" s="252"/>
      <c r="F219" s="252"/>
      <c r="G219" s="252"/>
      <c r="H219" s="252"/>
      <c r="I219" s="252"/>
      <c r="J219" s="252"/>
      <c r="K219" s="252"/>
      <c r="L219" s="252"/>
      <c r="M219" s="252"/>
      <c r="N219" s="252"/>
      <c r="O219" s="252"/>
      <c r="P219" s="252"/>
      <c r="Q219" s="252"/>
      <c r="R219" s="252"/>
    </row>
    <row r="220" spans="1:18" x14ac:dyDescent="0.2">
      <c r="A220" s="252"/>
      <c r="B220" s="252"/>
      <c r="C220" s="252"/>
      <c r="D220" s="252"/>
      <c r="E220" s="252"/>
      <c r="F220" s="252"/>
      <c r="G220" s="252"/>
      <c r="H220" s="252"/>
      <c r="I220" s="252"/>
      <c r="J220" s="252"/>
      <c r="K220" s="252"/>
      <c r="L220" s="252"/>
      <c r="M220" s="252"/>
      <c r="N220" s="252"/>
      <c r="O220" s="252"/>
      <c r="P220" s="252"/>
      <c r="Q220" s="252"/>
      <c r="R220" s="252"/>
    </row>
    <row r="221" spans="1:18" x14ac:dyDescent="0.2">
      <c r="A221" s="252"/>
      <c r="B221" s="252"/>
      <c r="C221" s="252"/>
      <c r="D221" s="252"/>
      <c r="E221" s="252"/>
      <c r="F221" s="252"/>
      <c r="G221" s="252"/>
      <c r="H221" s="252"/>
      <c r="I221" s="252"/>
      <c r="J221" s="252"/>
      <c r="K221" s="252"/>
      <c r="L221" s="252"/>
      <c r="M221" s="252"/>
      <c r="N221" s="252"/>
      <c r="O221" s="252"/>
      <c r="P221" s="252"/>
      <c r="Q221" s="252"/>
      <c r="R221" s="252"/>
    </row>
    <row r="222" spans="1:18" x14ac:dyDescent="0.2">
      <c r="A222" s="252"/>
      <c r="B222" s="252"/>
      <c r="C222" s="252"/>
      <c r="D222" s="252"/>
      <c r="E222" s="252"/>
      <c r="F222" s="252"/>
      <c r="G222" s="252"/>
      <c r="H222" s="252"/>
      <c r="I222" s="252"/>
      <c r="J222" s="252"/>
      <c r="K222" s="252"/>
      <c r="L222" s="252"/>
      <c r="M222" s="252"/>
      <c r="N222" s="252"/>
      <c r="O222" s="252"/>
      <c r="P222" s="252"/>
      <c r="Q222" s="252"/>
      <c r="R222" s="252"/>
    </row>
    <row r="223" spans="1:18" x14ac:dyDescent="0.2">
      <c r="A223" s="252"/>
      <c r="B223" s="252"/>
      <c r="C223" s="252"/>
      <c r="D223" s="252"/>
      <c r="E223" s="252"/>
      <c r="F223" s="252"/>
      <c r="G223" s="252"/>
      <c r="H223" s="252"/>
      <c r="I223" s="252"/>
      <c r="J223" s="252"/>
      <c r="K223" s="252"/>
      <c r="L223" s="252"/>
      <c r="M223" s="252"/>
      <c r="N223" s="252"/>
      <c r="O223" s="252"/>
      <c r="P223" s="252"/>
      <c r="Q223" s="252"/>
      <c r="R223" s="252"/>
    </row>
    <row r="224" spans="1:18" x14ac:dyDescent="0.2">
      <c r="A224" s="252"/>
      <c r="B224" s="252"/>
      <c r="C224" s="252"/>
      <c r="D224" s="252"/>
      <c r="E224" s="252"/>
      <c r="F224" s="252"/>
      <c r="G224" s="252"/>
      <c r="H224" s="252"/>
      <c r="I224" s="252"/>
      <c r="J224" s="252"/>
      <c r="K224" s="252"/>
      <c r="L224" s="252"/>
      <c r="M224" s="252"/>
      <c r="N224" s="252"/>
      <c r="O224" s="252"/>
      <c r="P224" s="252"/>
      <c r="Q224" s="252"/>
      <c r="R224" s="252"/>
    </row>
    <row r="225" spans="1:18" x14ac:dyDescent="0.2">
      <c r="A225" s="252"/>
      <c r="B225" s="252"/>
      <c r="C225" s="252"/>
      <c r="D225" s="252"/>
      <c r="E225" s="252"/>
      <c r="F225" s="252"/>
      <c r="G225" s="252"/>
      <c r="H225" s="252"/>
      <c r="I225" s="252"/>
      <c r="J225" s="252"/>
      <c r="K225" s="252"/>
      <c r="L225" s="252"/>
      <c r="M225" s="252"/>
      <c r="N225" s="252"/>
      <c r="O225" s="252"/>
      <c r="P225" s="252"/>
      <c r="Q225" s="252"/>
      <c r="R225" s="252"/>
    </row>
    <row r="226" spans="1:18" x14ac:dyDescent="0.2">
      <c r="A226" s="252"/>
      <c r="B226" s="252"/>
      <c r="C226" s="252"/>
      <c r="D226" s="252"/>
      <c r="E226" s="252"/>
      <c r="F226" s="252"/>
      <c r="G226" s="252"/>
      <c r="H226" s="252"/>
      <c r="I226" s="252"/>
      <c r="J226" s="252"/>
      <c r="K226" s="252"/>
      <c r="L226" s="252"/>
      <c r="M226" s="252"/>
      <c r="N226" s="252"/>
      <c r="O226" s="252"/>
      <c r="P226" s="252"/>
      <c r="Q226" s="252"/>
      <c r="R226" s="252"/>
    </row>
    <row r="227" spans="1:18" x14ac:dyDescent="0.2">
      <c r="A227" s="252"/>
      <c r="B227" s="252"/>
      <c r="C227" s="252"/>
      <c r="D227" s="252"/>
      <c r="E227" s="252"/>
      <c r="F227" s="252"/>
      <c r="G227" s="252"/>
      <c r="H227" s="252"/>
      <c r="I227" s="252"/>
      <c r="J227" s="252"/>
      <c r="K227" s="252"/>
      <c r="L227" s="252"/>
      <c r="M227" s="252"/>
      <c r="N227" s="252"/>
      <c r="O227" s="252"/>
      <c r="P227" s="252"/>
      <c r="Q227" s="252"/>
      <c r="R227" s="252"/>
    </row>
    <row r="228" spans="1:18" x14ac:dyDescent="0.2">
      <c r="A228" s="252"/>
      <c r="B228" s="252"/>
      <c r="C228" s="252"/>
      <c r="D228" s="252"/>
      <c r="E228" s="252"/>
      <c r="F228" s="252"/>
      <c r="G228" s="252"/>
      <c r="H228" s="252"/>
      <c r="I228" s="252"/>
      <c r="J228" s="252"/>
      <c r="K228" s="252"/>
      <c r="L228" s="252"/>
      <c r="M228" s="252"/>
      <c r="N228" s="252"/>
      <c r="O228" s="252"/>
      <c r="P228" s="252"/>
      <c r="Q228" s="252"/>
      <c r="R228" s="252"/>
    </row>
    <row r="229" spans="1:18" x14ac:dyDescent="0.2">
      <c r="A229" s="252"/>
      <c r="B229" s="252"/>
      <c r="C229" s="252"/>
      <c r="D229" s="252"/>
      <c r="E229" s="252"/>
      <c r="F229" s="252"/>
      <c r="G229" s="252"/>
      <c r="H229" s="252"/>
      <c r="I229" s="252"/>
      <c r="J229" s="252"/>
      <c r="K229" s="252"/>
      <c r="L229" s="252"/>
      <c r="M229" s="252"/>
      <c r="N229" s="252"/>
      <c r="O229" s="252"/>
      <c r="P229" s="252"/>
      <c r="Q229" s="252"/>
      <c r="R229" s="252"/>
    </row>
    <row r="230" spans="1:18" x14ac:dyDescent="0.2">
      <c r="A230" s="252"/>
      <c r="B230" s="252"/>
      <c r="C230" s="252"/>
      <c r="D230" s="252"/>
      <c r="E230" s="252"/>
      <c r="F230" s="252"/>
      <c r="G230" s="252"/>
      <c r="H230" s="252"/>
      <c r="I230" s="252"/>
      <c r="J230" s="252"/>
      <c r="K230" s="252"/>
      <c r="L230" s="252"/>
      <c r="M230" s="252"/>
      <c r="N230" s="252"/>
      <c r="O230" s="252"/>
      <c r="P230" s="252"/>
      <c r="Q230" s="252"/>
      <c r="R230" s="252"/>
    </row>
    <row r="231" spans="1:18" x14ac:dyDescent="0.2">
      <c r="A231" s="252"/>
      <c r="B231" s="252"/>
      <c r="C231" s="252"/>
      <c r="D231" s="252"/>
      <c r="E231" s="252"/>
      <c r="F231" s="252"/>
      <c r="G231" s="252"/>
      <c r="H231" s="252"/>
      <c r="I231" s="252"/>
      <c r="J231" s="252"/>
      <c r="K231" s="252"/>
      <c r="L231" s="252"/>
      <c r="M231" s="252"/>
      <c r="N231" s="252"/>
      <c r="O231" s="252"/>
      <c r="P231" s="252"/>
      <c r="Q231" s="252"/>
      <c r="R231" s="252"/>
    </row>
    <row r="232" spans="1:18" x14ac:dyDescent="0.2">
      <c r="A232" s="252"/>
      <c r="B232" s="252"/>
      <c r="C232" s="252"/>
      <c r="D232" s="252"/>
      <c r="E232" s="252"/>
      <c r="F232" s="252"/>
      <c r="G232" s="252"/>
      <c r="H232" s="252"/>
      <c r="I232" s="252"/>
      <c r="J232" s="252"/>
      <c r="K232" s="252"/>
      <c r="L232" s="252"/>
      <c r="M232" s="252"/>
      <c r="N232" s="252"/>
      <c r="O232" s="252"/>
      <c r="P232" s="252"/>
      <c r="Q232" s="252"/>
      <c r="R232" s="252"/>
    </row>
    <row r="233" spans="1:18" x14ac:dyDescent="0.2">
      <c r="A233" s="252"/>
      <c r="B233" s="252"/>
      <c r="C233" s="252"/>
      <c r="D233" s="252"/>
      <c r="E233" s="252"/>
      <c r="F233" s="252"/>
      <c r="G233" s="252"/>
      <c r="H233" s="252"/>
      <c r="I233" s="252"/>
      <c r="J233" s="252"/>
      <c r="K233" s="252"/>
      <c r="L233" s="252"/>
      <c r="M233" s="252"/>
      <c r="N233" s="252"/>
      <c r="O233" s="252"/>
      <c r="P233" s="252"/>
      <c r="Q233" s="252"/>
      <c r="R233" s="252"/>
    </row>
    <row r="234" spans="1:18" x14ac:dyDescent="0.2">
      <c r="A234" s="252"/>
      <c r="B234" s="252"/>
      <c r="C234" s="252"/>
      <c r="D234" s="252"/>
      <c r="E234" s="252"/>
      <c r="F234" s="252"/>
      <c r="G234" s="252"/>
      <c r="H234" s="252"/>
      <c r="I234" s="252"/>
      <c r="J234" s="252"/>
      <c r="K234" s="252"/>
      <c r="L234" s="252"/>
      <c r="M234" s="252"/>
      <c r="N234" s="252"/>
      <c r="O234" s="252"/>
      <c r="P234" s="252"/>
      <c r="Q234" s="252"/>
      <c r="R234" s="252"/>
    </row>
    <row r="235" spans="1:18" x14ac:dyDescent="0.2">
      <c r="A235" s="252"/>
      <c r="B235" s="252"/>
      <c r="C235" s="252"/>
      <c r="D235" s="252"/>
      <c r="E235" s="252"/>
      <c r="F235" s="252"/>
      <c r="G235" s="252"/>
      <c r="H235" s="252"/>
      <c r="I235" s="252"/>
      <c r="J235" s="252"/>
      <c r="K235" s="252"/>
      <c r="L235" s="252"/>
      <c r="M235" s="252"/>
      <c r="N235" s="252"/>
      <c r="O235" s="252"/>
      <c r="P235" s="252"/>
      <c r="Q235" s="252"/>
      <c r="R235" s="252"/>
    </row>
    <row r="236" spans="1:18" x14ac:dyDescent="0.2">
      <c r="A236" s="252"/>
      <c r="B236" s="252"/>
      <c r="C236" s="252"/>
      <c r="D236" s="252"/>
      <c r="E236" s="252"/>
      <c r="F236" s="252"/>
      <c r="G236" s="252"/>
      <c r="H236" s="252"/>
      <c r="I236" s="252"/>
      <c r="J236" s="252"/>
      <c r="K236" s="252"/>
      <c r="L236" s="252"/>
      <c r="M236" s="252"/>
      <c r="N236" s="252"/>
      <c r="O236" s="252"/>
      <c r="P236" s="252"/>
      <c r="Q236" s="252"/>
      <c r="R236" s="252"/>
    </row>
    <row r="237" spans="1:18" x14ac:dyDescent="0.2">
      <c r="A237" s="252"/>
      <c r="B237" s="252"/>
      <c r="C237" s="252"/>
      <c r="D237" s="252"/>
      <c r="E237" s="252"/>
      <c r="F237" s="252"/>
      <c r="G237" s="252"/>
      <c r="H237" s="252"/>
      <c r="I237" s="252"/>
      <c r="J237" s="252"/>
      <c r="K237" s="252"/>
      <c r="L237" s="252"/>
      <c r="M237" s="252"/>
      <c r="N237" s="252"/>
      <c r="O237" s="252"/>
      <c r="P237" s="252"/>
      <c r="Q237" s="252"/>
      <c r="R237" s="252"/>
    </row>
    <row r="238" spans="1:18" x14ac:dyDescent="0.2">
      <c r="A238" s="252"/>
      <c r="B238" s="252"/>
      <c r="C238" s="252"/>
      <c r="D238" s="252"/>
      <c r="E238" s="252"/>
      <c r="F238" s="252"/>
      <c r="G238" s="252"/>
      <c r="H238" s="252"/>
      <c r="I238" s="252"/>
      <c r="J238" s="252"/>
      <c r="K238" s="252"/>
      <c r="L238" s="252"/>
      <c r="M238" s="252"/>
      <c r="N238" s="252"/>
      <c r="O238" s="252"/>
      <c r="P238" s="252"/>
      <c r="Q238" s="252"/>
      <c r="R238" s="252"/>
    </row>
    <row r="239" spans="1:18" x14ac:dyDescent="0.2">
      <c r="A239" s="252"/>
      <c r="B239" s="252"/>
      <c r="C239" s="252"/>
      <c r="D239" s="252"/>
      <c r="E239" s="252"/>
      <c r="F239" s="252"/>
      <c r="G239" s="252"/>
      <c r="H239" s="252"/>
      <c r="I239" s="252"/>
      <c r="J239" s="252"/>
      <c r="K239" s="252"/>
      <c r="L239" s="252"/>
      <c r="M239" s="252"/>
      <c r="N239" s="252"/>
      <c r="O239" s="252"/>
      <c r="P239" s="252"/>
      <c r="Q239" s="252"/>
      <c r="R239" s="252"/>
    </row>
    <row r="240" spans="1:18" x14ac:dyDescent="0.2">
      <c r="A240" s="252"/>
      <c r="B240" s="252"/>
      <c r="C240" s="252"/>
      <c r="D240" s="252"/>
      <c r="E240" s="252"/>
      <c r="F240" s="252"/>
      <c r="G240" s="252"/>
      <c r="H240" s="252"/>
      <c r="I240" s="252"/>
      <c r="J240" s="252"/>
      <c r="K240" s="252"/>
      <c r="L240" s="252"/>
      <c r="M240" s="252"/>
      <c r="N240" s="252"/>
      <c r="O240" s="252"/>
      <c r="P240" s="252"/>
      <c r="Q240" s="252"/>
      <c r="R240" s="252"/>
    </row>
    <row r="241" spans="1:18" x14ac:dyDescent="0.2">
      <c r="A241" s="252"/>
      <c r="B241" s="252"/>
      <c r="C241" s="252"/>
      <c r="D241" s="252"/>
      <c r="E241" s="252"/>
      <c r="F241" s="252"/>
      <c r="G241" s="252"/>
      <c r="H241" s="252"/>
      <c r="I241" s="252"/>
      <c r="J241" s="252"/>
      <c r="K241" s="252"/>
      <c r="L241" s="252"/>
      <c r="M241" s="252"/>
      <c r="N241" s="252"/>
      <c r="O241" s="252"/>
      <c r="P241" s="252"/>
      <c r="Q241" s="252"/>
      <c r="R241" s="252"/>
    </row>
    <row r="242" spans="1:18" x14ac:dyDescent="0.2">
      <c r="A242" s="252"/>
      <c r="B242" s="252"/>
      <c r="C242" s="252"/>
      <c r="D242" s="252"/>
      <c r="E242" s="252"/>
      <c r="F242" s="252"/>
      <c r="G242" s="252"/>
      <c r="H242" s="252"/>
      <c r="I242" s="252"/>
      <c r="J242" s="252"/>
      <c r="K242" s="252"/>
      <c r="L242" s="252"/>
      <c r="M242" s="252"/>
      <c r="N242" s="252"/>
      <c r="O242" s="252"/>
      <c r="P242" s="252"/>
      <c r="Q242" s="252"/>
      <c r="R242" s="252"/>
    </row>
    <row r="243" spans="1:18" x14ac:dyDescent="0.2">
      <c r="A243" s="252"/>
      <c r="B243" s="252"/>
      <c r="C243" s="252"/>
      <c r="D243" s="252"/>
      <c r="E243" s="252"/>
      <c r="F243" s="252"/>
      <c r="G243" s="252"/>
      <c r="H243" s="252"/>
      <c r="I243" s="252"/>
      <c r="J243" s="252"/>
      <c r="K243" s="252"/>
      <c r="L243" s="252"/>
      <c r="M243" s="252"/>
      <c r="N243" s="252"/>
      <c r="O243" s="252"/>
      <c r="P243" s="252"/>
      <c r="Q243" s="252"/>
      <c r="R243" s="252"/>
    </row>
    <row r="244" spans="1:18" x14ac:dyDescent="0.2">
      <c r="A244" s="252"/>
      <c r="B244" s="252"/>
      <c r="C244" s="252"/>
      <c r="D244" s="252"/>
      <c r="E244" s="252"/>
      <c r="F244" s="252"/>
      <c r="G244" s="252"/>
      <c r="H244" s="252"/>
      <c r="I244" s="252"/>
      <c r="J244" s="252"/>
      <c r="K244" s="252"/>
      <c r="L244" s="252"/>
      <c r="M244" s="252"/>
      <c r="N244" s="252"/>
      <c r="O244" s="252"/>
      <c r="P244" s="252"/>
      <c r="Q244" s="252"/>
      <c r="R244" s="252"/>
    </row>
    <row r="245" spans="1:18" x14ac:dyDescent="0.2">
      <c r="A245" s="252"/>
      <c r="B245" s="252"/>
      <c r="C245" s="252"/>
      <c r="D245" s="252"/>
      <c r="E245" s="252"/>
      <c r="F245" s="252"/>
      <c r="G245" s="252"/>
      <c r="H245" s="252"/>
      <c r="I245" s="252"/>
      <c r="J245" s="252"/>
      <c r="K245" s="252"/>
      <c r="L245" s="252"/>
      <c r="M245" s="252"/>
      <c r="N245" s="252"/>
      <c r="O245" s="252"/>
      <c r="P245" s="252"/>
      <c r="Q245" s="252"/>
      <c r="R245" s="252"/>
    </row>
    <row r="246" spans="1:18" x14ac:dyDescent="0.2">
      <c r="A246" s="252"/>
      <c r="B246" s="252"/>
      <c r="C246" s="252"/>
      <c r="D246" s="252"/>
      <c r="E246" s="252"/>
      <c r="F246" s="252"/>
      <c r="G246" s="252"/>
      <c r="H246" s="252"/>
      <c r="I246" s="252"/>
      <c r="J246" s="252"/>
      <c r="K246" s="252"/>
      <c r="L246" s="252"/>
      <c r="M246" s="252"/>
      <c r="N246" s="252"/>
      <c r="O246" s="252"/>
      <c r="P246" s="252"/>
      <c r="Q246" s="252"/>
      <c r="R246" s="252"/>
    </row>
    <row r="247" spans="1:18" x14ac:dyDescent="0.2">
      <c r="A247" s="252"/>
      <c r="B247" s="252"/>
      <c r="C247" s="252"/>
      <c r="D247" s="252"/>
      <c r="E247" s="252"/>
      <c r="F247" s="252"/>
      <c r="G247" s="252"/>
      <c r="H247" s="252"/>
      <c r="I247" s="252"/>
      <c r="J247" s="252"/>
      <c r="K247" s="252"/>
      <c r="L247" s="252"/>
      <c r="M247" s="252"/>
      <c r="N247" s="252"/>
      <c r="O247" s="252"/>
      <c r="P247" s="252"/>
      <c r="Q247" s="252"/>
      <c r="R247" s="252"/>
    </row>
    <row r="248" spans="1:18" x14ac:dyDescent="0.2">
      <c r="A248" s="252"/>
      <c r="B248" s="252"/>
      <c r="C248" s="252"/>
      <c r="D248" s="252"/>
      <c r="E248" s="252"/>
      <c r="F248" s="252"/>
      <c r="G248" s="252"/>
      <c r="H248" s="252"/>
      <c r="I248" s="252"/>
      <c r="J248" s="252"/>
      <c r="K248" s="252"/>
      <c r="L248" s="252"/>
      <c r="M248" s="252"/>
      <c r="N248" s="252"/>
      <c r="O248" s="252"/>
      <c r="P248" s="252"/>
      <c r="Q248" s="252"/>
      <c r="R248" s="252"/>
    </row>
    <row r="249" spans="1:18" x14ac:dyDescent="0.2">
      <c r="A249" s="252"/>
      <c r="B249" s="252"/>
      <c r="C249" s="252"/>
      <c r="D249" s="252"/>
      <c r="E249" s="252"/>
      <c r="F249" s="252"/>
      <c r="G249" s="252"/>
      <c r="H249" s="252"/>
      <c r="I249" s="252"/>
      <c r="J249" s="252"/>
      <c r="K249" s="252"/>
      <c r="L249" s="252"/>
      <c r="M249" s="252"/>
      <c r="N249" s="252"/>
      <c r="O249" s="252"/>
      <c r="P249" s="252"/>
      <c r="Q249" s="252"/>
      <c r="R249" s="252"/>
    </row>
    <row r="250" spans="1:18" x14ac:dyDescent="0.2">
      <c r="A250" s="252"/>
      <c r="B250" s="252"/>
      <c r="C250" s="252"/>
      <c r="D250" s="252"/>
      <c r="E250" s="252"/>
      <c r="F250" s="252"/>
      <c r="G250" s="252"/>
      <c r="H250" s="252"/>
      <c r="I250" s="252"/>
      <c r="J250" s="252"/>
      <c r="K250" s="252"/>
      <c r="L250" s="252"/>
      <c r="M250" s="252"/>
      <c r="N250" s="252"/>
      <c r="O250" s="252"/>
      <c r="P250" s="252"/>
      <c r="Q250" s="252"/>
      <c r="R250" s="252"/>
    </row>
    <row r="251" spans="1:18" x14ac:dyDescent="0.2">
      <c r="A251" s="252"/>
      <c r="B251" s="252"/>
      <c r="C251" s="252"/>
      <c r="D251" s="252"/>
      <c r="E251" s="252"/>
      <c r="F251" s="252"/>
      <c r="G251" s="252"/>
      <c r="H251" s="252"/>
      <c r="I251" s="252"/>
      <c r="J251" s="252"/>
      <c r="K251" s="252"/>
      <c r="L251" s="252"/>
      <c r="M251" s="252"/>
      <c r="N251" s="252"/>
      <c r="O251" s="252"/>
      <c r="P251" s="252"/>
      <c r="Q251" s="252"/>
      <c r="R251" s="252"/>
    </row>
    <row r="252" spans="1:18" x14ac:dyDescent="0.2">
      <c r="A252" s="252"/>
      <c r="B252" s="252"/>
      <c r="C252" s="252"/>
      <c r="D252" s="252"/>
      <c r="E252" s="252"/>
      <c r="F252" s="252"/>
      <c r="G252" s="252"/>
      <c r="H252" s="252"/>
      <c r="I252" s="252"/>
      <c r="J252" s="252"/>
      <c r="K252" s="252"/>
      <c r="L252" s="252"/>
      <c r="M252" s="252"/>
      <c r="N252" s="252"/>
      <c r="O252" s="252"/>
      <c r="P252" s="252"/>
      <c r="Q252" s="252"/>
      <c r="R252" s="252"/>
    </row>
    <row r="253" spans="1:18" x14ac:dyDescent="0.2">
      <c r="A253" s="252"/>
      <c r="B253" s="252"/>
      <c r="C253" s="252"/>
      <c r="D253" s="252"/>
      <c r="E253" s="252"/>
      <c r="F253" s="252"/>
      <c r="G253" s="252"/>
      <c r="H253" s="252"/>
      <c r="I253" s="252"/>
      <c r="J253" s="252"/>
      <c r="K253" s="252"/>
      <c r="L253" s="252"/>
      <c r="M253" s="252"/>
      <c r="N253" s="252"/>
      <c r="O253" s="252"/>
      <c r="P253" s="252"/>
      <c r="Q253" s="252"/>
      <c r="R253" s="252"/>
    </row>
    <row r="254" spans="1:18" x14ac:dyDescent="0.2">
      <c r="A254" s="252"/>
      <c r="B254" s="252"/>
      <c r="C254" s="252"/>
      <c r="D254" s="252"/>
      <c r="E254" s="252"/>
      <c r="F254" s="252"/>
      <c r="G254" s="252"/>
      <c r="H254" s="252"/>
      <c r="I254" s="252"/>
      <c r="J254" s="252"/>
      <c r="K254" s="252"/>
      <c r="L254" s="252"/>
      <c r="M254" s="252"/>
      <c r="N254" s="252"/>
      <c r="O254" s="252"/>
      <c r="P254" s="252"/>
      <c r="Q254" s="252"/>
      <c r="R254" s="252"/>
    </row>
    <row r="255" spans="1:18" x14ac:dyDescent="0.2">
      <c r="A255" s="252"/>
      <c r="B255" s="252"/>
      <c r="C255" s="252"/>
      <c r="D255" s="252"/>
      <c r="E255" s="252"/>
      <c r="F255" s="252"/>
      <c r="G255" s="252"/>
      <c r="H255" s="252"/>
      <c r="I255" s="252"/>
      <c r="J255" s="252"/>
      <c r="K255" s="252"/>
      <c r="L255" s="252"/>
      <c r="M255" s="252"/>
      <c r="N255" s="252"/>
      <c r="O255" s="252"/>
      <c r="P255" s="252"/>
      <c r="Q255" s="252"/>
      <c r="R255" s="252"/>
    </row>
    <row r="256" spans="1:18" x14ac:dyDescent="0.2">
      <c r="A256" s="252"/>
      <c r="B256" s="252"/>
      <c r="C256" s="252"/>
      <c r="D256" s="252"/>
      <c r="E256" s="252"/>
      <c r="F256" s="252"/>
      <c r="G256" s="252"/>
      <c r="H256" s="252"/>
      <c r="I256" s="252"/>
      <c r="J256" s="252"/>
      <c r="K256" s="252"/>
      <c r="L256" s="252"/>
      <c r="M256" s="252"/>
      <c r="N256" s="252"/>
      <c r="O256" s="252"/>
      <c r="P256" s="252"/>
      <c r="Q256" s="252"/>
      <c r="R256" s="252"/>
    </row>
    <row r="257" spans="1:18" x14ac:dyDescent="0.2">
      <c r="A257" s="252"/>
      <c r="B257" s="252"/>
      <c r="C257" s="252"/>
      <c r="D257" s="252"/>
      <c r="E257" s="252"/>
      <c r="F257" s="252"/>
      <c r="G257" s="252"/>
      <c r="H257" s="252"/>
      <c r="I257" s="252"/>
      <c r="J257" s="252"/>
      <c r="K257" s="252"/>
      <c r="L257" s="252"/>
      <c r="M257" s="252"/>
      <c r="N257" s="252"/>
      <c r="O257" s="252"/>
      <c r="P257" s="252"/>
      <c r="Q257" s="252"/>
      <c r="R257" s="252"/>
    </row>
    <row r="258" spans="1:18" x14ac:dyDescent="0.2">
      <c r="A258" s="252"/>
      <c r="B258" s="252"/>
      <c r="C258" s="252"/>
      <c r="D258" s="252"/>
      <c r="E258" s="252"/>
      <c r="F258" s="252"/>
      <c r="G258" s="252"/>
      <c r="H258" s="252"/>
      <c r="I258" s="252"/>
      <c r="J258" s="252"/>
      <c r="K258" s="252"/>
      <c r="L258" s="252"/>
      <c r="M258" s="252"/>
      <c r="N258" s="252"/>
      <c r="O258" s="252"/>
      <c r="P258" s="252"/>
      <c r="Q258" s="252"/>
      <c r="R258" s="252"/>
    </row>
    <row r="259" spans="1:18" x14ac:dyDescent="0.2">
      <c r="A259" s="252"/>
      <c r="B259" s="252"/>
      <c r="C259" s="252"/>
      <c r="D259" s="252"/>
      <c r="E259" s="252"/>
      <c r="F259" s="252"/>
      <c r="G259" s="252"/>
      <c r="H259" s="252"/>
      <c r="I259" s="252"/>
      <c r="J259" s="252"/>
      <c r="K259" s="252"/>
      <c r="L259" s="252"/>
      <c r="M259" s="252"/>
      <c r="N259" s="252"/>
      <c r="O259" s="252"/>
      <c r="P259" s="252"/>
      <c r="Q259" s="252"/>
      <c r="R259" s="252"/>
    </row>
    <row r="260" spans="1:18" x14ac:dyDescent="0.2">
      <c r="A260" s="252"/>
      <c r="B260" s="252"/>
      <c r="C260" s="252"/>
      <c r="D260" s="252"/>
      <c r="E260" s="252"/>
      <c r="F260" s="252"/>
      <c r="G260" s="252"/>
      <c r="H260" s="252"/>
      <c r="I260" s="252"/>
      <c r="J260" s="252"/>
      <c r="K260" s="252"/>
      <c r="L260" s="252"/>
      <c r="M260" s="252"/>
      <c r="N260" s="252"/>
      <c r="O260" s="252"/>
      <c r="P260" s="252"/>
      <c r="Q260" s="252"/>
      <c r="R260" s="252"/>
    </row>
    <row r="261" spans="1:18" x14ac:dyDescent="0.2">
      <c r="A261" s="252"/>
      <c r="B261" s="252"/>
      <c r="C261" s="252"/>
      <c r="D261" s="252"/>
      <c r="E261" s="252"/>
      <c r="F261" s="252"/>
      <c r="G261" s="252"/>
      <c r="H261" s="252"/>
      <c r="I261" s="252"/>
      <c r="J261" s="252"/>
      <c r="K261" s="252"/>
      <c r="L261" s="252"/>
      <c r="M261" s="252"/>
      <c r="N261" s="252"/>
      <c r="O261" s="252"/>
      <c r="P261" s="252"/>
      <c r="Q261" s="252"/>
      <c r="R261" s="252"/>
    </row>
    <row r="262" spans="1:18" x14ac:dyDescent="0.2">
      <c r="A262" s="252"/>
      <c r="B262" s="252"/>
      <c r="C262" s="252"/>
      <c r="D262" s="252"/>
      <c r="E262" s="252"/>
      <c r="F262" s="252"/>
      <c r="G262" s="252"/>
      <c r="H262" s="252"/>
      <c r="I262" s="252"/>
      <c r="J262" s="252"/>
      <c r="K262" s="252"/>
      <c r="L262" s="252"/>
      <c r="M262" s="252"/>
      <c r="N262" s="252"/>
      <c r="O262" s="252"/>
      <c r="P262" s="252"/>
      <c r="Q262" s="252"/>
      <c r="R262" s="252"/>
    </row>
    <row r="263" spans="1:18" x14ac:dyDescent="0.2">
      <c r="A263" s="252"/>
      <c r="B263" s="252"/>
      <c r="C263" s="252"/>
      <c r="D263" s="252"/>
      <c r="E263" s="252"/>
      <c r="F263" s="252"/>
      <c r="G263" s="252"/>
      <c r="H263" s="252"/>
      <c r="I263" s="252"/>
      <c r="J263" s="252"/>
      <c r="K263" s="252"/>
      <c r="L263" s="252"/>
      <c r="M263" s="252"/>
      <c r="N263" s="252"/>
      <c r="O263" s="252"/>
      <c r="P263" s="252"/>
      <c r="Q263" s="252"/>
      <c r="R263" s="252"/>
    </row>
    <row r="264" spans="1:18" x14ac:dyDescent="0.2">
      <c r="A264" s="252"/>
      <c r="B264" s="252"/>
      <c r="C264" s="252"/>
      <c r="D264" s="252"/>
      <c r="E264" s="252"/>
      <c r="F264" s="252"/>
      <c r="G264" s="252"/>
      <c r="H264" s="252"/>
      <c r="I264" s="252"/>
      <c r="J264" s="252"/>
      <c r="K264" s="252"/>
      <c r="L264" s="252"/>
      <c r="M264" s="252"/>
      <c r="N264" s="252"/>
      <c r="O264" s="252"/>
      <c r="P264" s="252"/>
      <c r="Q264" s="252"/>
      <c r="R264" s="252"/>
    </row>
    <row r="265" spans="1:18" x14ac:dyDescent="0.2">
      <c r="A265" s="252"/>
      <c r="B265" s="252"/>
      <c r="C265" s="252"/>
      <c r="D265" s="252"/>
      <c r="E265" s="252"/>
      <c r="F265" s="252"/>
      <c r="G265" s="252"/>
      <c r="H265" s="252"/>
      <c r="I265" s="252"/>
      <c r="J265" s="252"/>
      <c r="K265" s="252"/>
      <c r="L265" s="252"/>
      <c r="M265" s="252"/>
      <c r="N265" s="252"/>
      <c r="O265" s="252"/>
      <c r="P265" s="252"/>
      <c r="Q265" s="252"/>
      <c r="R265" s="252"/>
    </row>
    <row r="266" spans="1:18" x14ac:dyDescent="0.2">
      <c r="A266" s="252"/>
      <c r="B266" s="252"/>
      <c r="C266" s="252"/>
      <c r="D266" s="252"/>
      <c r="E266" s="252"/>
      <c r="F266" s="252"/>
      <c r="G266" s="252"/>
      <c r="H266" s="252"/>
      <c r="I266" s="252"/>
      <c r="J266" s="252"/>
      <c r="K266" s="252"/>
      <c r="L266" s="252"/>
      <c r="M266" s="252"/>
      <c r="N266" s="252"/>
      <c r="O266" s="252"/>
      <c r="P266" s="252"/>
      <c r="Q266" s="252"/>
      <c r="R266" s="252"/>
    </row>
    <row r="267" spans="1:18" x14ac:dyDescent="0.2">
      <c r="A267" s="252"/>
      <c r="B267" s="252"/>
      <c r="C267" s="252"/>
      <c r="D267" s="252"/>
      <c r="E267" s="252"/>
      <c r="F267" s="252"/>
      <c r="G267" s="252"/>
      <c r="H267" s="252"/>
      <c r="I267" s="252"/>
      <c r="J267" s="252"/>
      <c r="K267" s="252"/>
      <c r="L267" s="252"/>
      <c r="M267" s="252"/>
      <c r="N267" s="252"/>
      <c r="O267" s="252"/>
      <c r="P267" s="252"/>
      <c r="Q267" s="252"/>
      <c r="R267" s="252"/>
    </row>
    <row r="268" spans="1:18" x14ac:dyDescent="0.2">
      <c r="A268" s="252"/>
      <c r="B268" s="252"/>
      <c r="C268" s="252"/>
      <c r="D268" s="252"/>
      <c r="E268" s="252"/>
      <c r="F268" s="252"/>
      <c r="G268" s="252"/>
      <c r="H268" s="252"/>
      <c r="I268" s="252"/>
      <c r="J268" s="252"/>
      <c r="K268" s="252"/>
      <c r="L268" s="252"/>
      <c r="M268" s="252"/>
      <c r="N268" s="252"/>
      <c r="O268" s="252"/>
      <c r="P268" s="252"/>
      <c r="Q268" s="252"/>
      <c r="R268" s="252"/>
    </row>
    <row r="269" spans="1:18" x14ac:dyDescent="0.2">
      <c r="A269" s="252"/>
      <c r="B269" s="252"/>
      <c r="C269" s="252"/>
      <c r="D269" s="252"/>
      <c r="E269" s="252"/>
      <c r="F269" s="252"/>
      <c r="G269" s="252"/>
      <c r="H269" s="252"/>
      <c r="I269" s="252"/>
      <c r="J269" s="252"/>
      <c r="K269" s="252"/>
      <c r="L269" s="252"/>
      <c r="M269" s="252"/>
      <c r="N269" s="252"/>
      <c r="O269" s="252"/>
      <c r="P269" s="252"/>
      <c r="Q269" s="252"/>
      <c r="R269" s="252"/>
    </row>
    <row r="270" spans="1:18" x14ac:dyDescent="0.2">
      <c r="A270" s="252"/>
      <c r="B270" s="252"/>
      <c r="C270" s="252"/>
      <c r="D270" s="252"/>
      <c r="E270" s="252"/>
      <c r="F270" s="252"/>
      <c r="G270" s="252"/>
      <c r="H270" s="252"/>
      <c r="I270" s="252"/>
      <c r="J270" s="252"/>
      <c r="K270" s="252"/>
      <c r="L270" s="252"/>
      <c r="M270" s="252"/>
      <c r="N270" s="252"/>
      <c r="O270" s="252"/>
      <c r="P270" s="252"/>
      <c r="Q270" s="252"/>
      <c r="R270" s="252"/>
    </row>
    <row r="271" spans="1:18" x14ac:dyDescent="0.2">
      <c r="A271" s="252"/>
      <c r="B271" s="252"/>
      <c r="C271" s="252"/>
      <c r="D271" s="252"/>
      <c r="E271" s="252"/>
      <c r="F271" s="252"/>
      <c r="G271" s="252"/>
      <c r="H271" s="252"/>
      <c r="I271" s="252"/>
      <c r="J271" s="252"/>
      <c r="K271" s="252"/>
      <c r="L271" s="252"/>
      <c r="M271" s="252"/>
      <c r="N271" s="252"/>
      <c r="O271" s="252"/>
      <c r="P271" s="252"/>
      <c r="Q271" s="252"/>
      <c r="R271" s="252"/>
    </row>
    <row r="272" spans="1:18" x14ac:dyDescent="0.2">
      <c r="A272" s="252"/>
      <c r="B272" s="252"/>
      <c r="C272" s="252"/>
      <c r="D272" s="252"/>
      <c r="E272" s="252"/>
      <c r="F272" s="252"/>
      <c r="G272" s="252"/>
      <c r="H272" s="252"/>
      <c r="I272" s="252"/>
      <c r="J272" s="252"/>
      <c r="K272" s="252"/>
      <c r="L272" s="252"/>
      <c r="M272" s="252"/>
      <c r="N272" s="252"/>
      <c r="O272" s="252"/>
      <c r="P272" s="252"/>
      <c r="Q272" s="252"/>
      <c r="R272" s="252"/>
    </row>
    <row r="273" spans="1:18" x14ac:dyDescent="0.2">
      <c r="A273" s="252"/>
      <c r="B273" s="252"/>
      <c r="C273" s="252"/>
      <c r="D273" s="252"/>
      <c r="E273" s="252"/>
      <c r="F273" s="252"/>
      <c r="G273" s="252"/>
      <c r="H273" s="252"/>
      <c r="I273" s="252"/>
      <c r="J273" s="252"/>
      <c r="K273" s="252"/>
      <c r="L273" s="252"/>
      <c r="M273" s="252"/>
      <c r="N273" s="252"/>
      <c r="O273" s="252"/>
      <c r="P273" s="252"/>
      <c r="Q273" s="252"/>
      <c r="R273" s="252"/>
    </row>
    <row r="274" spans="1:18" x14ac:dyDescent="0.2">
      <c r="A274" s="252"/>
      <c r="B274" s="252"/>
      <c r="C274" s="252"/>
      <c r="D274" s="252"/>
      <c r="E274" s="252"/>
      <c r="F274" s="252"/>
      <c r="G274" s="252"/>
      <c r="H274" s="252"/>
      <c r="I274" s="252"/>
      <c r="J274" s="252"/>
      <c r="K274" s="252"/>
      <c r="L274" s="252"/>
      <c r="M274" s="252"/>
      <c r="N274" s="252"/>
      <c r="O274" s="252"/>
      <c r="P274" s="252"/>
      <c r="Q274" s="252"/>
      <c r="R274" s="252"/>
    </row>
    <row r="275" spans="1:18" x14ac:dyDescent="0.2">
      <c r="A275" s="252"/>
      <c r="B275" s="252"/>
      <c r="C275" s="252"/>
      <c r="D275" s="252"/>
      <c r="E275" s="252"/>
      <c r="F275" s="252"/>
      <c r="G275" s="252"/>
      <c r="H275" s="252"/>
      <c r="I275" s="252"/>
      <c r="J275" s="252"/>
      <c r="K275" s="252"/>
      <c r="L275" s="252"/>
      <c r="M275" s="252"/>
      <c r="N275" s="252"/>
      <c r="O275" s="252"/>
      <c r="P275" s="252"/>
      <c r="Q275" s="252"/>
      <c r="R275" s="252"/>
    </row>
    <row r="276" spans="1:18" x14ac:dyDescent="0.2">
      <c r="A276" s="252"/>
      <c r="B276" s="252"/>
      <c r="C276" s="252"/>
      <c r="D276" s="252"/>
      <c r="E276" s="252"/>
      <c r="F276" s="252"/>
      <c r="G276" s="252"/>
      <c r="H276" s="252"/>
      <c r="I276" s="252"/>
      <c r="J276" s="252"/>
      <c r="K276" s="252"/>
      <c r="L276" s="252"/>
      <c r="M276" s="252"/>
      <c r="N276" s="252"/>
      <c r="O276" s="252"/>
      <c r="P276" s="252"/>
      <c r="Q276" s="252"/>
      <c r="R276" s="252"/>
    </row>
    <row r="277" spans="1:18" x14ac:dyDescent="0.2">
      <c r="A277" s="252"/>
      <c r="B277" s="252"/>
      <c r="C277" s="252"/>
      <c r="D277" s="252"/>
      <c r="E277" s="252"/>
      <c r="F277" s="252"/>
      <c r="G277" s="252"/>
      <c r="H277" s="252"/>
      <c r="I277" s="252"/>
      <c r="J277" s="252"/>
      <c r="K277" s="252"/>
      <c r="L277" s="252"/>
      <c r="M277" s="252"/>
      <c r="N277" s="252"/>
      <c r="O277" s="252"/>
      <c r="P277" s="252"/>
      <c r="Q277" s="252"/>
      <c r="R277" s="252"/>
    </row>
    <row r="278" spans="1:18" x14ac:dyDescent="0.2">
      <c r="A278" s="252"/>
      <c r="B278" s="252"/>
      <c r="C278" s="252"/>
      <c r="D278" s="252"/>
      <c r="E278" s="252"/>
      <c r="F278" s="252"/>
      <c r="G278" s="252"/>
      <c r="H278" s="252"/>
      <c r="I278" s="252"/>
      <c r="J278" s="252"/>
      <c r="K278" s="252"/>
      <c r="L278" s="252"/>
      <c r="M278" s="252"/>
      <c r="N278" s="252"/>
      <c r="O278" s="252"/>
      <c r="P278" s="252"/>
      <c r="Q278" s="252"/>
      <c r="R278" s="252"/>
    </row>
    <row r="279" spans="1:18" x14ac:dyDescent="0.2">
      <c r="A279" s="252"/>
      <c r="B279" s="252"/>
      <c r="C279" s="252"/>
      <c r="D279" s="252"/>
      <c r="E279" s="252"/>
      <c r="F279" s="252"/>
      <c r="G279" s="252"/>
      <c r="H279" s="252"/>
      <c r="I279" s="252"/>
      <c r="J279" s="252"/>
      <c r="K279" s="252"/>
      <c r="L279" s="252"/>
      <c r="M279" s="252"/>
      <c r="N279" s="252"/>
      <c r="O279" s="252"/>
      <c r="P279" s="252"/>
      <c r="Q279" s="252"/>
      <c r="R279" s="252"/>
    </row>
    <row r="280" spans="1:18" x14ac:dyDescent="0.2">
      <c r="A280" s="252"/>
      <c r="B280" s="252"/>
      <c r="C280" s="252"/>
      <c r="D280" s="252"/>
      <c r="E280" s="252"/>
      <c r="F280" s="252"/>
      <c r="G280" s="252"/>
      <c r="H280" s="252"/>
      <c r="I280" s="252"/>
      <c r="J280" s="252"/>
      <c r="K280" s="252"/>
      <c r="L280" s="252"/>
      <c r="M280" s="252"/>
      <c r="N280" s="252"/>
      <c r="O280" s="252"/>
      <c r="P280" s="252"/>
      <c r="Q280" s="252"/>
      <c r="R280" s="252"/>
    </row>
    <row r="281" spans="1:18" x14ac:dyDescent="0.2">
      <c r="A281" s="252"/>
      <c r="B281" s="252"/>
      <c r="C281" s="252"/>
      <c r="D281" s="252"/>
      <c r="E281" s="252"/>
      <c r="F281" s="252"/>
      <c r="G281" s="252"/>
      <c r="H281" s="252"/>
      <c r="I281" s="252"/>
      <c r="J281" s="252"/>
      <c r="K281" s="252"/>
      <c r="L281" s="252"/>
      <c r="M281" s="252"/>
      <c r="N281" s="252"/>
      <c r="O281" s="252"/>
      <c r="P281" s="252"/>
      <c r="Q281" s="252"/>
      <c r="R281" s="252"/>
    </row>
    <row r="282" spans="1:18" x14ac:dyDescent="0.2">
      <c r="A282" s="252"/>
      <c r="B282" s="252"/>
      <c r="C282" s="252"/>
      <c r="D282" s="252"/>
      <c r="E282" s="252"/>
      <c r="F282" s="252"/>
      <c r="G282" s="252"/>
      <c r="H282" s="252"/>
      <c r="I282" s="252"/>
      <c r="J282" s="252"/>
      <c r="K282" s="252"/>
      <c r="L282" s="252"/>
      <c r="M282" s="252"/>
      <c r="N282" s="252"/>
      <c r="O282" s="252"/>
      <c r="P282" s="252"/>
      <c r="Q282" s="252"/>
      <c r="R282" s="252"/>
    </row>
    <row r="283" spans="1:18" x14ac:dyDescent="0.2">
      <c r="A283" s="252"/>
      <c r="B283" s="252"/>
      <c r="C283" s="252"/>
      <c r="D283" s="252"/>
      <c r="E283" s="252"/>
      <c r="F283" s="252"/>
      <c r="G283" s="252"/>
      <c r="H283" s="252"/>
      <c r="I283" s="252"/>
      <c r="J283" s="252"/>
      <c r="K283" s="252"/>
      <c r="L283" s="252"/>
      <c r="M283" s="252"/>
      <c r="N283" s="252"/>
      <c r="O283" s="252"/>
      <c r="P283" s="252"/>
      <c r="Q283" s="252"/>
      <c r="R283" s="252"/>
    </row>
    <row r="284" spans="1:18" x14ac:dyDescent="0.2">
      <c r="A284" s="252"/>
      <c r="B284" s="252"/>
      <c r="C284" s="252"/>
      <c r="D284" s="252"/>
      <c r="E284" s="252"/>
      <c r="F284" s="252"/>
      <c r="G284" s="252"/>
      <c r="H284" s="252"/>
      <c r="I284" s="252"/>
      <c r="J284" s="252"/>
      <c r="K284" s="252"/>
      <c r="L284" s="252"/>
      <c r="M284" s="252"/>
      <c r="N284" s="252"/>
      <c r="O284" s="252"/>
      <c r="P284" s="252"/>
      <c r="Q284" s="252"/>
      <c r="R284" s="252"/>
    </row>
    <row r="285" spans="1:18" x14ac:dyDescent="0.2">
      <c r="A285" s="252"/>
      <c r="B285" s="252"/>
      <c r="C285" s="252"/>
      <c r="D285" s="252"/>
      <c r="E285" s="252"/>
      <c r="F285" s="252"/>
      <c r="G285" s="252"/>
      <c r="H285" s="252"/>
      <c r="I285" s="252"/>
      <c r="J285" s="252"/>
      <c r="K285" s="252"/>
      <c r="L285" s="252"/>
      <c r="M285" s="252"/>
      <c r="N285" s="252"/>
      <c r="O285" s="252"/>
      <c r="P285" s="252"/>
      <c r="Q285" s="252"/>
      <c r="R285" s="252"/>
    </row>
    <row r="286" spans="1:18" x14ac:dyDescent="0.2">
      <c r="A286" s="252"/>
      <c r="B286" s="252"/>
      <c r="C286" s="252"/>
      <c r="D286" s="252"/>
      <c r="E286" s="252"/>
      <c r="F286" s="252"/>
      <c r="G286" s="252"/>
      <c r="H286" s="252"/>
      <c r="I286" s="252"/>
      <c r="J286" s="252"/>
      <c r="K286" s="252"/>
      <c r="L286" s="252"/>
      <c r="M286" s="252"/>
      <c r="N286" s="252"/>
      <c r="O286" s="252"/>
      <c r="P286" s="252"/>
      <c r="Q286" s="252"/>
      <c r="R286" s="252"/>
    </row>
    <row r="287" spans="1:18" x14ac:dyDescent="0.2">
      <c r="A287" s="252"/>
      <c r="B287" s="252"/>
      <c r="C287" s="252"/>
      <c r="D287" s="252"/>
      <c r="E287" s="252"/>
      <c r="F287" s="252"/>
      <c r="G287" s="252"/>
      <c r="H287" s="252"/>
      <c r="I287" s="252"/>
      <c r="J287" s="252"/>
      <c r="K287" s="252"/>
      <c r="L287" s="252"/>
      <c r="M287" s="252"/>
      <c r="N287" s="252"/>
      <c r="O287" s="252"/>
      <c r="P287" s="252"/>
      <c r="Q287" s="252"/>
      <c r="R287" s="252"/>
    </row>
    <row r="288" spans="1:18" x14ac:dyDescent="0.2">
      <c r="A288" s="252"/>
      <c r="B288" s="252"/>
      <c r="C288" s="252"/>
      <c r="D288" s="252"/>
      <c r="E288" s="252"/>
      <c r="F288" s="252"/>
      <c r="G288" s="252"/>
      <c r="H288" s="252"/>
      <c r="I288" s="252"/>
      <c r="J288" s="252"/>
      <c r="K288" s="252"/>
      <c r="L288" s="252"/>
      <c r="M288" s="252"/>
      <c r="N288" s="252"/>
      <c r="O288" s="252"/>
      <c r="P288" s="252"/>
      <c r="Q288" s="252"/>
      <c r="R288" s="252"/>
    </row>
    <row r="289" spans="1:18" x14ac:dyDescent="0.2">
      <c r="A289" s="252"/>
      <c r="B289" s="252"/>
      <c r="C289" s="252"/>
      <c r="D289" s="252"/>
      <c r="E289" s="252"/>
      <c r="F289" s="252"/>
      <c r="G289" s="252"/>
      <c r="H289" s="252"/>
      <c r="I289" s="252"/>
      <c r="J289" s="252"/>
      <c r="K289" s="252"/>
      <c r="L289" s="252"/>
      <c r="M289" s="252"/>
      <c r="N289" s="252"/>
      <c r="O289" s="252"/>
      <c r="P289" s="252"/>
      <c r="Q289" s="252"/>
      <c r="R289" s="252"/>
    </row>
    <row r="290" spans="1:18" x14ac:dyDescent="0.2">
      <c r="A290" s="252"/>
      <c r="B290" s="252"/>
      <c r="C290" s="252"/>
      <c r="D290" s="252"/>
      <c r="E290" s="252"/>
      <c r="F290" s="252"/>
      <c r="G290" s="252"/>
      <c r="H290" s="252"/>
      <c r="I290" s="252"/>
      <c r="J290" s="252"/>
      <c r="K290" s="252"/>
      <c r="L290" s="252"/>
      <c r="M290" s="252"/>
      <c r="N290" s="252"/>
      <c r="O290" s="252"/>
      <c r="P290" s="252"/>
      <c r="Q290" s="252"/>
      <c r="R290" s="252"/>
    </row>
    <row r="291" spans="1:18" x14ac:dyDescent="0.2">
      <c r="A291" s="252"/>
      <c r="B291" s="252"/>
      <c r="C291" s="252"/>
      <c r="D291" s="252"/>
      <c r="E291" s="252"/>
      <c r="F291" s="252"/>
      <c r="G291" s="252"/>
      <c r="H291" s="252"/>
      <c r="I291" s="252"/>
      <c r="J291" s="252"/>
      <c r="K291" s="252"/>
      <c r="L291" s="252"/>
      <c r="M291" s="252"/>
      <c r="N291" s="252"/>
      <c r="O291" s="252"/>
      <c r="P291" s="252"/>
      <c r="Q291" s="252"/>
      <c r="R291" s="252"/>
    </row>
    <row r="292" spans="1:18" x14ac:dyDescent="0.2">
      <c r="A292" s="252"/>
      <c r="B292" s="252"/>
      <c r="C292" s="252"/>
      <c r="D292" s="252"/>
      <c r="E292" s="252"/>
      <c r="F292" s="252"/>
      <c r="G292" s="252"/>
      <c r="H292" s="252"/>
      <c r="I292" s="252"/>
      <c r="J292" s="252"/>
      <c r="K292" s="252"/>
      <c r="L292" s="252"/>
      <c r="M292" s="252"/>
      <c r="N292" s="252"/>
      <c r="O292" s="252"/>
      <c r="P292" s="252"/>
      <c r="Q292" s="252"/>
      <c r="R292" s="252"/>
    </row>
    <row r="293" spans="1:18" x14ac:dyDescent="0.2">
      <c r="A293" s="252"/>
      <c r="B293" s="252"/>
      <c r="C293" s="252"/>
      <c r="D293" s="252"/>
      <c r="E293" s="252"/>
      <c r="F293" s="252"/>
      <c r="G293" s="252"/>
      <c r="H293" s="252"/>
      <c r="I293" s="252"/>
      <c r="J293" s="252"/>
      <c r="K293" s="252"/>
      <c r="L293" s="252"/>
      <c r="M293" s="252"/>
      <c r="N293" s="252"/>
      <c r="O293" s="252"/>
      <c r="P293" s="252"/>
      <c r="Q293" s="252"/>
      <c r="R293" s="252"/>
    </row>
    <row r="294" spans="1:18" x14ac:dyDescent="0.2">
      <c r="A294" s="252"/>
      <c r="B294" s="252"/>
      <c r="C294" s="252"/>
      <c r="D294" s="252"/>
      <c r="E294" s="252"/>
      <c r="F294" s="252"/>
      <c r="G294" s="252"/>
      <c r="H294" s="252"/>
      <c r="I294" s="252"/>
      <c r="J294" s="252"/>
      <c r="K294" s="252"/>
      <c r="L294" s="252"/>
      <c r="M294" s="252"/>
      <c r="N294" s="252"/>
      <c r="O294" s="252"/>
      <c r="P294" s="252"/>
      <c r="Q294" s="252"/>
      <c r="R294" s="252"/>
    </row>
    <row r="295" spans="1:18" x14ac:dyDescent="0.2">
      <c r="A295" s="252"/>
      <c r="B295" s="252"/>
      <c r="C295" s="252"/>
      <c r="D295" s="252"/>
      <c r="E295" s="252"/>
      <c r="F295" s="252"/>
      <c r="G295" s="252"/>
      <c r="H295" s="252"/>
      <c r="I295" s="252"/>
      <c r="J295" s="252"/>
      <c r="K295" s="252"/>
      <c r="L295" s="252"/>
      <c r="M295" s="252"/>
      <c r="N295" s="252"/>
      <c r="O295" s="252"/>
      <c r="P295" s="252"/>
      <c r="Q295" s="252"/>
      <c r="R295" s="252"/>
    </row>
    <row r="296" spans="1:18" x14ac:dyDescent="0.2">
      <c r="A296" s="252"/>
      <c r="B296" s="252"/>
      <c r="C296" s="252"/>
      <c r="D296" s="252"/>
      <c r="E296" s="252"/>
      <c r="F296" s="252"/>
      <c r="G296" s="252"/>
      <c r="H296" s="252"/>
      <c r="I296" s="252"/>
      <c r="J296" s="252"/>
      <c r="K296" s="252"/>
      <c r="L296" s="252"/>
      <c r="M296" s="252"/>
      <c r="N296" s="252"/>
      <c r="O296" s="252"/>
      <c r="P296" s="252"/>
      <c r="Q296" s="252"/>
      <c r="R296" s="252"/>
    </row>
    <row r="297" spans="1:18" x14ac:dyDescent="0.2">
      <c r="A297" s="252"/>
      <c r="B297" s="252"/>
      <c r="C297" s="252"/>
      <c r="D297" s="252"/>
      <c r="E297" s="252"/>
      <c r="F297" s="252"/>
      <c r="G297" s="252"/>
      <c r="H297" s="252"/>
      <c r="I297" s="252"/>
      <c r="J297" s="252"/>
      <c r="K297" s="252"/>
      <c r="L297" s="252"/>
      <c r="M297" s="252"/>
      <c r="N297" s="252"/>
      <c r="O297" s="252"/>
      <c r="P297" s="252"/>
      <c r="Q297" s="252"/>
      <c r="R297" s="252"/>
    </row>
    <row r="298" spans="1:18" x14ac:dyDescent="0.2">
      <c r="A298" s="252"/>
      <c r="B298" s="252"/>
      <c r="C298" s="252"/>
      <c r="D298" s="252"/>
      <c r="E298" s="252"/>
      <c r="F298" s="252"/>
      <c r="G298" s="252"/>
      <c r="H298" s="252"/>
      <c r="I298" s="252"/>
      <c r="J298" s="252"/>
      <c r="K298" s="252"/>
      <c r="L298" s="252"/>
      <c r="M298" s="252"/>
      <c r="N298" s="252"/>
      <c r="O298" s="252"/>
      <c r="P298" s="252"/>
      <c r="Q298" s="252"/>
      <c r="R298" s="252"/>
    </row>
    <row r="299" spans="1:18" x14ac:dyDescent="0.2">
      <c r="A299" s="252"/>
      <c r="B299" s="252"/>
      <c r="C299" s="252"/>
      <c r="D299" s="252"/>
      <c r="E299" s="252"/>
      <c r="F299" s="252"/>
      <c r="G299" s="252"/>
      <c r="H299" s="252"/>
      <c r="I299" s="252"/>
      <c r="J299" s="252"/>
      <c r="K299" s="252"/>
      <c r="L299" s="252"/>
      <c r="M299" s="252"/>
      <c r="N299" s="252"/>
      <c r="O299" s="252"/>
      <c r="P299" s="252"/>
      <c r="Q299" s="252"/>
      <c r="R299" s="252"/>
    </row>
    <row r="300" spans="1:18" x14ac:dyDescent="0.2">
      <c r="A300" s="252"/>
      <c r="B300" s="252"/>
      <c r="C300" s="252"/>
      <c r="D300" s="252"/>
      <c r="E300" s="252"/>
      <c r="F300" s="252"/>
      <c r="G300" s="252"/>
      <c r="H300" s="252"/>
      <c r="I300" s="252"/>
      <c r="J300" s="252"/>
      <c r="K300" s="252"/>
      <c r="L300" s="252"/>
      <c r="M300" s="252"/>
      <c r="N300" s="252"/>
      <c r="O300" s="252"/>
      <c r="P300" s="252"/>
      <c r="Q300" s="252"/>
      <c r="R300" s="252"/>
    </row>
  </sheetData>
  <sheetProtection sheet="1" objects="1" scenarios="1"/>
  <mergeCells count="12">
    <mergeCell ref="P33:Q33"/>
    <mergeCell ref="BZ4:CE4"/>
    <mergeCell ref="A1:D3"/>
    <mergeCell ref="E1:BP1"/>
    <mergeCell ref="BQ1:BY2"/>
    <mergeCell ref="E2:BP2"/>
    <mergeCell ref="E3:BP3"/>
    <mergeCell ref="BQ3:BY3"/>
    <mergeCell ref="A4:AC4"/>
    <mergeCell ref="AD4:BA4"/>
    <mergeCell ref="BB4:BY4"/>
    <mergeCell ref="A29:Q29"/>
  </mergeCells>
  <dataValidations count="45">
    <dataValidation type="list" errorStyle="warning" allowBlank="1" showInputMessage="1" showErrorMessage="1" errorTitle="Línea de Gestión PND" error="Desea Ingresar Nueva Línea de Gestión PND?" sqref="L6:L28">
      <formula1>proceso</formula1>
    </dataValidation>
    <dataValidation type="list" errorStyle="warning" allowBlank="1" showInputMessage="1" showErrorMessage="1" errorTitle="Objetivo Sectorial" error="Desea Ingresar Nuevo Objetivo Sectorial?" sqref="G6:G28">
      <formula1>obj_sec</formula1>
    </dataValidation>
    <dataValidation type="list" errorStyle="warning" allowBlank="1" showInputMessage="1" showErrorMessage="1" errorTitle="Estrategia Sectorial" error="Desea Ingresar Nueva Estrategia Sectorial?" sqref="H6:H28">
      <formula1>est_sec</formula1>
    </dataValidation>
    <dataValidation type="list" errorStyle="warning" allowBlank="1" showInputMessage="1" showErrorMessage="1" errorTitle="Actividad Principal" error="Registrar Actividad Principal?" sqref="I6:I28">
      <formula1>"Inactivar"</formula1>
    </dataValidation>
    <dataValidation type="list" errorStyle="warning" allowBlank="1" showInputMessage="1" showErrorMessage="1" errorTitle="Línea de Gestión PND" error="Desea Ingresar Nueva Línea de Gestión PND?" sqref="K6:K28">
      <formula1>linea_gestion</formula1>
    </dataValidation>
    <dataValidation type="list" allowBlank="1" showInputMessage="1" showErrorMessage="1" errorTitle="Dato Inválido" error="Debe Registrar un Valor Entre 1 y 3" sqref="M6:M28">
      <formula1>peso</formula1>
    </dataValidation>
    <dataValidation type="list" errorStyle="warning" allowBlank="1" showInputMessage="1" showErrorMessage="1" errorTitle="Unidad de Medida" error="Desea Ingresar Nueva Unidad de Medida?" sqref="P6:P28">
      <formula1>unidad_medida</formula1>
    </dataValidation>
    <dataValidation type="decimal" allowBlank="1" showInputMessage="1" showErrorMessage="1" errorTitle="Dato Inválido" error="Debe Registrar Valores Enteros y/o con Valores Decimales" sqref="AS6:AS28 N6:N28 AC6:AC28">
      <formula1>0</formula1>
      <formula2>9.99999999999999E+24</formula2>
    </dataValidation>
    <dataValidation type="list" errorStyle="warning" allowBlank="1" showInputMessage="1" showErrorMessage="1" errorTitle="Compromiso PND" error="Desea Ingresar Nuevo Compromiso PND?" sqref="AD6:AD28">
      <formula1>compromiso_PND</formula1>
    </dataValidation>
    <dataValidation type="list" errorStyle="warning" allowBlank="1" showInputMessage="1" showErrorMessage="1" errorTitle="Articulado PND" error="Desea Ingresar Nuevo Articulado PND?" sqref="AE6:AE28">
      <formula1>"No Aplica"</formula1>
    </dataValidation>
    <dataValidation type="list" errorStyle="warning" allowBlank="1" showInputMessage="1" showErrorMessage="1" errorTitle="Meta Sinergia Nacional" error="Desea Ingresar Nueva Meta Sinergia Nacional?" sqref="AF6:AF28">
      <formula1>meta_sinergia_nal</formula1>
    </dataValidation>
    <dataValidation type="list" errorStyle="warning" allowBlank="1" showInputMessage="1" showErrorMessage="1" errorTitle="Meta Sinergia Regional" error="Desea Ingresar Nueva Meta Sinergia Regional?" sqref="AG6:AG28">
      <formula1>meta_sinergia_regional</formula1>
    </dataValidation>
    <dataValidation type="list" errorStyle="warning" allowBlank="1" showInputMessage="1" showErrorMessage="1" errorTitle="Meta Grupo Étnico" error="Desea Ingresar Nueva Meta Grupo Étnico?" sqref="AH6:AH28">
      <formula1>meta_grupo_etnico</formula1>
    </dataValidation>
    <dataValidation type="list" errorStyle="warning" allowBlank="1" showInputMessage="1" showErrorMessage="1" errorTitle="Tablero Control Ministro" error="Desea Ingresar Nueva Meta Control Ministro?" sqref="AI6:AI28">
      <formula1>tablero_ministro</formula1>
    </dataValidation>
    <dataValidation type="list" errorStyle="warning" allowBlank="1" showInputMessage="1" showErrorMessage="1" errorTitle="Política Ambiental" error="Desea Ingresar Nueva Política Ambiental?" sqref="AJ6:AJ28">
      <formula1>politica_ambiental</formula1>
    </dataValidation>
    <dataValidation type="list" errorStyle="warning" allowBlank="1" showInputMessage="1" showErrorMessage="1" errorTitle="Acuerdos Internacionales" error="Desea Ingresar Nuevo Compromiso Acuerdo Internacional?" sqref="AL6:AL28">
      <formula1>"No Aplica"</formula1>
    </dataValidation>
    <dataValidation type="list" allowBlank="1" showInputMessage="1" showErrorMessage="1" errorTitle="Dato Inválido" error="Debe Seleccionar Si Aplica o No Aplica?" sqref="AM6:AN28">
      <formula1>"Si Aplica,No Aplica"</formula1>
    </dataValidation>
    <dataValidation type="list" errorStyle="warning" allowBlank="1" showInputMessage="1" showErrorMessage="1" errorTitle="Grupo Étnico" error="Desea Ingresar Nuevo Grupo Étnico?" sqref="AO6:AO28">
      <formula1>grupo_etnico</formula1>
    </dataValidation>
    <dataValidation type="list" errorStyle="warning" allowBlank="1" showInputMessage="1" showErrorMessage="1" errorTitle="Fuente Compromiso Étnico" error="Desea Ingresar Nueva Fuente Compromiso Étnico?" sqref="AP6:AP28">
      <formula1>compromiso_etnico</formula1>
    </dataValidation>
    <dataValidation type="list" errorStyle="warning" allowBlank="1" showInputMessage="1" showErrorMessage="1" errorTitle="Grupo Poblacional" error="Desea Ingresar Nuevo Grupo Poblacional?" sqref="AQ6:AQ28">
      <formula1>grupo_poblacional</formula1>
    </dataValidation>
    <dataValidation type="list" errorStyle="warning" allowBlank="1" showInputMessage="1" showErrorMessage="1" errorTitle="Género" error="Desea Ingresar Nuevo Género?" sqref="AR6:AR28">
      <formula1>genero</formula1>
    </dataValidation>
    <dataValidation type="list" errorStyle="warning" allowBlank="1" showInputMessage="1" showErrorMessage="1" errorTitle="Región" error="Desea Ingresar Nueva Región?" sqref="AT6:AT28">
      <formula1>region</formula1>
    </dataValidation>
    <dataValidation type="list" errorStyle="warning" allowBlank="1" showInputMessage="1" showErrorMessage="1" errorTitle="Departamento" error="Desea Ingresar Nuevo Departamento?" sqref="AU6:AU28">
      <formula1>departamento</formula1>
    </dataValidation>
    <dataValidation type="list" errorStyle="warning" allowBlank="1" showInputMessage="1" showErrorMessage="1" errorTitle="Municipio" error="Desea Ingresar Nuevo Municipio?" sqref="AW6:AW28">
      <formula1>municipio</formula1>
    </dataValidation>
    <dataValidation type="list" errorStyle="warning" allowBlank="1" showInputMessage="1" showErrorMessage="1" errorTitle="Clasificación de Desempeño" error="Desea Ingresar Nueva Clasificación de Desempeño y Calidad?" sqref="AY6:AY28">
      <formula1>clasificacion_desempeño</formula1>
    </dataValidation>
    <dataValidation type="list" errorStyle="warning" allowBlank="1" showInputMessage="1" showErrorMessage="1" errorTitle="Meta Indicador de Resultado" error="Desea Ingresar Nueva Meta Indicador de Resultado?" sqref="AZ6:AZ28">
      <formula1>"No Aplica"</formula1>
    </dataValidation>
    <dataValidation type="list" errorStyle="warning" allowBlank="1" showInputMessage="1" showErrorMessage="1" errorTitle="Líder Responsable" error="Desea Ingresar Nuevo Líder Responsable?" sqref="BA6:BA28">
      <formula1>lider</formula1>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B6:BB28">
      <formula1>10</formula1>
      <formula2>1000</formula2>
    </dataValidation>
    <dataValidation type="decimal" allowBlank="1" showInputMessage="1" showErrorMessage="1" errorTitle="Dato Inválido" error="Debe Registrar Valores Enteros y/o con Valores Decimales (Mayor a 0 e Inferior o Igual a 100)" sqref="BY6:BY28 BW6:BW28 BU6:BU28 BS6:BS28 BQ6:BQ28 BO6:BO28 BM6:BM28 BK6:BK28 BI6:BI28 BG6:BG28 BE6:BE28 BC6:BC28">
      <formula1>1</formula1>
      <formula2>100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D6:BD28">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F6:BF28">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H6:BH28">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J6:BJ28">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L6:BL28">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N6:BN28">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P6:BP28">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R6:BR28">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T6:BT28">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BV6:BV28">
      <formula1>10</formula1>
      <formula2>1000</formula2>
    </dataValidation>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BX6:BX28">
      <formula1>10</formula1>
      <formula2>1000</formula2>
    </dataValidation>
    <dataValidation type="list" errorStyle="warning" allowBlank="1" showInputMessage="1" showErrorMessage="1" errorTitle="Actividad Desagregada" error="Registrar Actividad Desagregada?" sqref="J22:J28 J6:J20">
      <formula1>"Inactivar"</formula1>
    </dataValidation>
    <dataValidation type="list" errorStyle="warning" allowBlank="1" showInputMessage="1" showErrorMessage="1" errorTitle="Fuente Financiación" error="Desea Ingresar Nueva Fuente de Financiación?" sqref="R5:AC5">
      <formula1>fuente_financiacion</formula1>
    </dataValidation>
    <dataValidation type="textLength" showInputMessage="1" showErrorMessage="1" error="El largo de texto no corresponde a lo definido (10 a 1000 caracteres)" prompt="Registra mínimo 10 y máximo 1000 caracteres" sqref="CB5:CB300 CE5:CE300">
      <formula1>10</formula1>
      <formula2>1000</formula2>
    </dataValidation>
    <dataValidation type="decimal" showInputMessage="1" showErrorMessage="1" error="Se debe ingresar números entre 0 y 100" prompt="Ingrese números entre 0 y 100" sqref="CA6:CA300 CD6:CD300">
      <formula1>0</formula1>
      <formula2>100</formula2>
    </dataValidation>
    <dataValidation type="decimal" operator="greaterThan" showInputMessage="1" showErrorMessage="1" error="Sólo puede ingresar números mayores a 0" prompt="Ingrese un números" sqref="BZ6:BZ300 CC6:CC300">
      <formula1>0</formula1>
    </dataValidation>
  </dataValidation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rgb="FF3366FF"/>
  </sheetPr>
  <dimension ref="A1:CE300"/>
  <sheetViews>
    <sheetView zoomScale="75" zoomScaleNormal="75" workbookViewId="0">
      <selection activeCell="BZ6" sqref="BZ6:BZ300 CC6:CC300"/>
    </sheetView>
  </sheetViews>
  <sheetFormatPr baseColWidth="10" defaultRowHeight="12.75" x14ac:dyDescent="0.2"/>
  <cols>
    <col min="1" max="1" width="15" style="99" customWidth="1"/>
    <col min="2" max="2" width="11.5703125" style="99" customWidth="1"/>
    <col min="3" max="3" width="18" style="99" customWidth="1"/>
    <col min="4" max="4" width="11.42578125" style="99" customWidth="1"/>
    <col min="5" max="5" width="24.42578125" style="99" customWidth="1"/>
    <col min="6" max="6" width="11.42578125" style="99" customWidth="1"/>
    <col min="7" max="10" width="39.28515625" style="99" customWidth="1"/>
    <col min="11" max="11" width="39.28515625" style="99" hidden="1" customWidth="1"/>
    <col min="12" max="12" width="15.140625" style="99" customWidth="1"/>
    <col min="13" max="13" width="9.42578125" style="99" customWidth="1"/>
    <col min="14" max="14" width="22.5703125" style="99" customWidth="1"/>
    <col min="15" max="15" width="26.5703125" style="99" customWidth="1"/>
    <col min="16" max="16" width="13.28515625" style="99" customWidth="1"/>
    <col min="17" max="17" width="19.5703125" style="99" customWidth="1"/>
    <col min="18" max="18" width="31.5703125" style="99" customWidth="1"/>
    <col min="19" max="19" width="39.28515625" style="99" customWidth="1"/>
    <col min="20" max="28" width="39.28515625" style="99" hidden="1" customWidth="1"/>
    <col min="29" max="29" width="12" style="99" hidden="1" customWidth="1"/>
    <col min="30" max="44" width="11.5703125" style="99" customWidth="1"/>
    <col min="45" max="46" width="17" style="99" customWidth="1"/>
    <col min="47" max="47" width="19" style="99" customWidth="1"/>
    <col min="48" max="48" width="15.42578125" style="99" customWidth="1"/>
    <col min="49" max="49" width="14.140625" style="99" customWidth="1"/>
    <col min="50" max="50" width="15.5703125" style="99" customWidth="1"/>
    <col min="51" max="51" width="16.28515625" style="99" customWidth="1"/>
    <col min="52" max="52" width="17" style="99" customWidth="1"/>
    <col min="53" max="53" width="18.5703125" style="99" customWidth="1"/>
    <col min="54" max="54" width="11.42578125" style="99" customWidth="1"/>
    <col min="55" max="55" width="14.85546875" style="99" customWidth="1"/>
    <col min="56" max="72" width="11.5703125" style="99" customWidth="1"/>
    <col min="73" max="73" width="12.140625" style="99" customWidth="1"/>
    <col min="74" max="76" width="11.5703125" style="99" customWidth="1"/>
    <col min="77" max="77" width="11.42578125" style="99" customWidth="1"/>
    <col min="78" max="79" width="40.7109375" style="99" customWidth="1"/>
    <col min="80" max="80" width="67.7109375" style="99" customWidth="1"/>
    <col min="81" max="82" width="40.7109375" style="99" customWidth="1"/>
    <col min="83" max="83" width="67.7109375" style="99" customWidth="1"/>
    <col min="84" max="16384" width="11.42578125" style="99"/>
  </cols>
  <sheetData>
    <row r="1" spans="1:83" s="174" customFormat="1" ht="30" x14ac:dyDescent="0.4">
      <c r="A1" s="511"/>
      <c r="B1" s="512"/>
      <c r="C1" s="512"/>
      <c r="D1" s="513"/>
      <c r="E1" s="517" t="s">
        <v>1848</v>
      </c>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c r="BN1" s="517"/>
      <c r="BO1" s="517"/>
      <c r="BP1" s="518"/>
      <c r="BQ1" s="519"/>
      <c r="BR1" s="520"/>
      <c r="BS1" s="520"/>
      <c r="BT1" s="520"/>
      <c r="BU1" s="520"/>
      <c r="BV1" s="520"/>
      <c r="BW1" s="520"/>
      <c r="BX1" s="520"/>
      <c r="BY1" s="521"/>
    </row>
    <row r="2" spans="1:83" s="174" customFormat="1" ht="30" x14ac:dyDescent="0.4">
      <c r="A2" s="514"/>
      <c r="B2" s="515"/>
      <c r="C2" s="515"/>
      <c r="D2" s="516"/>
      <c r="E2" s="517" t="s">
        <v>1849</v>
      </c>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7"/>
      <c r="BD2" s="517"/>
      <c r="BE2" s="517"/>
      <c r="BF2" s="517"/>
      <c r="BG2" s="517"/>
      <c r="BH2" s="517"/>
      <c r="BI2" s="517"/>
      <c r="BJ2" s="517"/>
      <c r="BK2" s="517"/>
      <c r="BL2" s="517"/>
      <c r="BM2" s="517"/>
      <c r="BN2" s="517"/>
      <c r="BO2" s="517"/>
      <c r="BP2" s="518"/>
      <c r="BQ2" s="522"/>
      <c r="BR2" s="523"/>
      <c r="BS2" s="523"/>
      <c r="BT2" s="523"/>
      <c r="BU2" s="523"/>
      <c r="BV2" s="523"/>
      <c r="BW2" s="523"/>
      <c r="BX2" s="523"/>
      <c r="BY2" s="524"/>
    </row>
    <row r="3" spans="1:83" s="174" customFormat="1" ht="30.75" thickBot="1" x14ac:dyDescent="0.45">
      <c r="A3" s="514"/>
      <c r="B3" s="515"/>
      <c r="C3" s="515"/>
      <c r="D3" s="516"/>
      <c r="E3" s="525" t="s">
        <v>1850</v>
      </c>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5"/>
      <c r="BB3" s="525"/>
      <c r="BC3" s="525"/>
      <c r="BD3" s="525"/>
      <c r="BE3" s="525"/>
      <c r="BF3" s="525"/>
      <c r="BG3" s="525"/>
      <c r="BH3" s="525"/>
      <c r="BI3" s="525"/>
      <c r="BJ3" s="525"/>
      <c r="BK3" s="525"/>
      <c r="BL3" s="525"/>
      <c r="BM3" s="525"/>
      <c r="BN3" s="525"/>
      <c r="BO3" s="525"/>
      <c r="BP3" s="526"/>
      <c r="BQ3" s="527" t="s">
        <v>1851</v>
      </c>
      <c r="BR3" s="528"/>
      <c r="BS3" s="528"/>
      <c r="BT3" s="528"/>
      <c r="BU3" s="528"/>
      <c r="BV3" s="528"/>
      <c r="BW3" s="528"/>
      <c r="BX3" s="528"/>
      <c r="BY3" s="529"/>
    </row>
    <row r="4" spans="1:83" s="174" customFormat="1" ht="52.5" customHeight="1" thickBot="1" x14ac:dyDescent="0.45">
      <c r="A4" s="533" t="s">
        <v>1852</v>
      </c>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t="s">
        <v>1853</v>
      </c>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t="s">
        <v>1942</v>
      </c>
      <c r="BC4" s="534"/>
      <c r="BD4" s="534"/>
      <c r="BE4" s="534"/>
      <c r="BF4" s="534"/>
      <c r="BG4" s="534"/>
      <c r="BH4" s="534"/>
      <c r="BI4" s="534"/>
      <c r="BJ4" s="534"/>
      <c r="BK4" s="534"/>
      <c r="BL4" s="534"/>
      <c r="BM4" s="534"/>
      <c r="BN4" s="534"/>
      <c r="BO4" s="534"/>
      <c r="BP4" s="534"/>
      <c r="BQ4" s="534"/>
      <c r="BR4" s="534"/>
      <c r="BS4" s="534"/>
      <c r="BT4" s="534"/>
      <c r="BU4" s="534"/>
      <c r="BV4" s="534"/>
      <c r="BW4" s="534"/>
      <c r="BX4" s="534"/>
      <c r="BY4" s="535"/>
      <c r="BZ4" s="693" t="s">
        <v>3529</v>
      </c>
      <c r="CA4" s="694"/>
      <c r="CB4" s="694"/>
      <c r="CC4" s="694"/>
      <c r="CD4" s="694"/>
      <c r="CE4" s="695"/>
    </row>
    <row r="5" spans="1:83" s="159" customFormat="1" ht="77.25" thickBot="1" x14ac:dyDescent="0.25">
      <c r="A5" s="230" t="s">
        <v>1854</v>
      </c>
      <c r="B5" s="231" t="s">
        <v>1855</v>
      </c>
      <c r="C5" s="232" t="s">
        <v>1856</v>
      </c>
      <c r="D5" s="231" t="s">
        <v>1857</v>
      </c>
      <c r="E5" s="231" t="s">
        <v>1858</v>
      </c>
      <c r="F5" s="232" t="s">
        <v>1859</v>
      </c>
      <c r="G5" s="233" t="s">
        <v>1847</v>
      </c>
      <c r="H5" s="233" t="s">
        <v>1862</v>
      </c>
      <c r="I5" s="233" t="s">
        <v>1860</v>
      </c>
      <c r="J5" s="233" t="s">
        <v>1861</v>
      </c>
      <c r="K5" s="233" t="s">
        <v>1863</v>
      </c>
      <c r="L5" s="233" t="s">
        <v>1864</v>
      </c>
      <c r="M5" s="233" t="s">
        <v>1865</v>
      </c>
      <c r="N5" s="231" t="s">
        <v>1869</v>
      </c>
      <c r="O5" s="231" t="s">
        <v>1866</v>
      </c>
      <c r="P5" s="231" t="s">
        <v>1867</v>
      </c>
      <c r="Q5" s="233" t="s">
        <v>1868</v>
      </c>
      <c r="R5" s="253" t="s">
        <v>2979</v>
      </c>
      <c r="S5" s="73" t="s">
        <v>2984</v>
      </c>
      <c r="T5" s="73" t="s">
        <v>1925</v>
      </c>
      <c r="U5" s="73" t="s">
        <v>1925</v>
      </c>
      <c r="V5" s="73" t="s">
        <v>1925</v>
      </c>
      <c r="W5" s="73" t="s">
        <v>1925</v>
      </c>
      <c r="X5" s="73" t="s">
        <v>1925</v>
      </c>
      <c r="Y5" s="73" t="s">
        <v>1925</v>
      </c>
      <c r="Z5" s="73" t="s">
        <v>1925</v>
      </c>
      <c r="AA5" s="73" t="s">
        <v>1925</v>
      </c>
      <c r="AB5" s="73" t="s">
        <v>1925</v>
      </c>
      <c r="AC5" s="73" t="s">
        <v>1925</v>
      </c>
      <c r="AD5" s="72" t="s">
        <v>1870</v>
      </c>
      <c r="AE5" s="72" t="s">
        <v>1871</v>
      </c>
      <c r="AF5" s="72" t="s">
        <v>1872</v>
      </c>
      <c r="AG5" s="72" t="s">
        <v>1873</v>
      </c>
      <c r="AH5" s="72" t="s">
        <v>1874</v>
      </c>
      <c r="AI5" s="72" t="s">
        <v>1875</v>
      </c>
      <c r="AJ5" s="72" t="s">
        <v>1876</v>
      </c>
      <c r="AK5" s="72" t="s">
        <v>1877</v>
      </c>
      <c r="AL5" s="72" t="s">
        <v>1878</v>
      </c>
      <c r="AM5" s="72" t="s">
        <v>1879</v>
      </c>
      <c r="AN5" s="72" t="s">
        <v>1880</v>
      </c>
      <c r="AO5" s="72" t="s">
        <v>1881</v>
      </c>
      <c r="AP5" s="72" t="s">
        <v>1882</v>
      </c>
      <c r="AQ5" s="72" t="s">
        <v>1883</v>
      </c>
      <c r="AR5" s="72" t="s">
        <v>1884</v>
      </c>
      <c r="AS5" s="72" t="s">
        <v>1885</v>
      </c>
      <c r="AT5" s="72" t="s">
        <v>1886</v>
      </c>
      <c r="AU5" s="72" t="s">
        <v>1887</v>
      </c>
      <c r="AV5" s="72" t="s">
        <v>1888</v>
      </c>
      <c r="AW5" s="72" t="s">
        <v>1889</v>
      </c>
      <c r="AX5" s="72" t="s">
        <v>1890</v>
      </c>
      <c r="AY5" s="156" t="s">
        <v>1891</v>
      </c>
      <c r="AZ5" s="156" t="s">
        <v>1892</v>
      </c>
      <c r="BA5" s="46" t="s">
        <v>1893</v>
      </c>
      <c r="BB5" s="46" t="s">
        <v>1894</v>
      </c>
      <c r="BC5" s="156" t="s">
        <v>1895</v>
      </c>
      <c r="BD5" s="46" t="s">
        <v>1896</v>
      </c>
      <c r="BE5" s="156" t="s">
        <v>1897</v>
      </c>
      <c r="BF5" s="46" t="s">
        <v>1898</v>
      </c>
      <c r="BG5" s="156" t="s">
        <v>1899</v>
      </c>
      <c r="BH5" s="46" t="s">
        <v>1900</v>
      </c>
      <c r="BI5" s="156" t="s">
        <v>1901</v>
      </c>
      <c r="BJ5" s="46" t="s">
        <v>1902</v>
      </c>
      <c r="BK5" s="156" t="s">
        <v>1903</v>
      </c>
      <c r="BL5" s="46" t="s">
        <v>1904</v>
      </c>
      <c r="BM5" s="156" t="s">
        <v>1905</v>
      </c>
      <c r="BN5" s="46" t="s">
        <v>1906</v>
      </c>
      <c r="BO5" s="156" t="s">
        <v>1907</v>
      </c>
      <c r="BP5" s="46" t="s">
        <v>1908</v>
      </c>
      <c r="BQ5" s="156" t="s">
        <v>1909</v>
      </c>
      <c r="BR5" s="46" t="s">
        <v>1910</v>
      </c>
      <c r="BS5" s="156" t="s">
        <v>1911</v>
      </c>
      <c r="BT5" s="46" t="s">
        <v>1912</v>
      </c>
      <c r="BU5" s="156" t="s">
        <v>1913</v>
      </c>
      <c r="BV5" s="46" t="s">
        <v>1914</v>
      </c>
      <c r="BW5" s="156" t="s">
        <v>1915</v>
      </c>
      <c r="BX5" s="46" t="s">
        <v>1916</v>
      </c>
      <c r="BY5" s="175" t="s">
        <v>1917</v>
      </c>
      <c r="BZ5" s="178" t="s">
        <v>3526</v>
      </c>
      <c r="CA5" s="178" t="s">
        <v>3527</v>
      </c>
      <c r="CB5" s="178" t="s">
        <v>3528</v>
      </c>
      <c r="CC5" s="178" t="s">
        <v>3530</v>
      </c>
      <c r="CD5" s="178" t="s">
        <v>3531</v>
      </c>
      <c r="CE5" s="178" t="s">
        <v>3532</v>
      </c>
    </row>
    <row r="6" spans="1:83" ht="89.25" x14ac:dyDescent="0.2">
      <c r="A6" s="415" t="s">
        <v>0</v>
      </c>
      <c r="B6" s="317">
        <v>2017</v>
      </c>
      <c r="C6" s="317" t="s">
        <v>2</v>
      </c>
      <c r="D6" s="317" t="s">
        <v>20</v>
      </c>
      <c r="E6" s="317" t="s">
        <v>1918</v>
      </c>
      <c r="F6" s="318" t="s">
        <v>2846</v>
      </c>
      <c r="G6" s="241" t="s">
        <v>1447</v>
      </c>
      <c r="H6" s="241" t="s">
        <v>1457</v>
      </c>
      <c r="I6" s="319" t="s">
        <v>2847</v>
      </c>
      <c r="J6" s="241"/>
      <c r="K6" s="241" t="s">
        <v>1834</v>
      </c>
      <c r="L6" s="241" t="s">
        <v>1952</v>
      </c>
      <c r="M6" s="241"/>
      <c r="N6" s="241">
        <v>100</v>
      </c>
      <c r="O6" s="241" t="s">
        <v>2848</v>
      </c>
      <c r="P6" s="242" t="s">
        <v>1920</v>
      </c>
      <c r="Q6" s="241"/>
      <c r="R6" s="320"/>
      <c r="S6" s="78"/>
      <c r="T6" s="78"/>
      <c r="U6" s="78"/>
      <c r="V6" s="78"/>
      <c r="W6" s="78"/>
      <c r="X6" s="78"/>
      <c r="Y6" s="78"/>
      <c r="Z6" s="78"/>
      <c r="AA6" s="78"/>
      <c r="AB6" s="78"/>
      <c r="AC6" s="79"/>
      <c r="AD6" s="160" t="s">
        <v>195</v>
      </c>
      <c r="AE6" s="160" t="s">
        <v>1834</v>
      </c>
      <c r="AF6" s="160" t="s">
        <v>195</v>
      </c>
      <c r="AG6" s="160" t="s">
        <v>195</v>
      </c>
      <c r="AH6" s="160" t="s">
        <v>195</v>
      </c>
      <c r="AI6" s="160" t="s">
        <v>195</v>
      </c>
      <c r="AJ6" s="160" t="s">
        <v>195</v>
      </c>
      <c r="AK6" s="160" t="s">
        <v>1834</v>
      </c>
      <c r="AL6" s="160" t="s">
        <v>1834</v>
      </c>
      <c r="AM6" s="160" t="s">
        <v>1834</v>
      </c>
      <c r="AN6" s="160" t="s">
        <v>1834</v>
      </c>
      <c r="AO6" s="160" t="s">
        <v>195</v>
      </c>
      <c r="AP6" s="160" t="s">
        <v>195</v>
      </c>
      <c r="AQ6" s="160" t="s">
        <v>195</v>
      </c>
      <c r="AR6" s="160" t="s">
        <v>195</v>
      </c>
      <c r="AS6" s="162" t="s">
        <v>195</v>
      </c>
      <c r="AT6" s="160" t="s">
        <v>195</v>
      </c>
      <c r="AU6" s="160" t="s">
        <v>195</v>
      </c>
      <c r="AV6" s="160"/>
      <c r="AW6" s="160" t="s">
        <v>195</v>
      </c>
      <c r="AX6" s="160"/>
      <c r="AY6" s="161" t="s">
        <v>1376</v>
      </c>
      <c r="AZ6" s="160"/>
      <c r="BA6" s="82" t="s">
        <v>2849</v>
      </c>
      <c r="BB6" s="83" t="s">
        <v>2850</v>
      </c>
      <c r="BC6" s="84">
        <v>90</v>
      </c>
      <c r="BD6" s="83" t="s">
        <v>2850</v>
      </c>
      <c r="BE6" s="84">
        <v>90</v>
      </c>
      <c r="BF6" s="83" t="s">
        <v>2850</v>
      </c>
      <c r="BG6" s="84">
        <v>90</v>
      </c>
      <c r="BH6" s="83" t="s">
        <v>2850</v>
      </c>
      <c r="BI6" s="84">
        <v>90</v>
      </c>
      <c r="BJ6" s="83" t="s">
        <v>2850</v>
      </c>
      <c r="BK6" s="84">
        <v>90</v>
      </c>
      <c r="BL6" s="83" t="s">
        <v>2850</v>
      </c>
      <c r="BM6" s="84">
        <v>90</v>
      </c>
      <c r="BN6" s="83" t="s">
        <v>2850</v>
      </c>
      <c r="BO6" s="84">
        <v>90</v>
      </c>
      <c r="BP6" s="83" t="s">
        <v>2850</v>
      </c>
      <c r="BQ6" s="84">
        <v>90</v>
      </c>
      <c r="BR6" s="83" t="s">
        <v>2850</v>
      </c>
      <c r="BS6" s="84">
        <v>90</v>
      </c>
      <c r="BT6" s="83" t="s">
        <v>2850</v>
      </c>
      <c r="BU6" s="84">
        <v>90</v>
      </c>
      <c r="BV6" s="83" t="s">
        <v>2850</v>
      </c>
      <c r="BW6" s="84">
        <v>90</v>
      </c>
      <c r="BX6" s="83" t="s">
        <v>2850</v>
      </c>
      <c r="BY6" s="85">
        <v>90</v>
      </c>
      <c r="BZ6" s="179"/>
      <c r="CA6" s="180"/>
      <c r="CB6" s="181"/>
      <c r="CC6" s="179"/>
      <c r="CD6" s="180"/>
      <c r="CE6" s="181"/>
    </row>
    <row r="7" spans="1:83" ht="89.25" x14ac:dyDescent="0.2">
      <c r="A7" s="416" t="s">
        <v>0</v>
      </c>
      <c r="B7" s="385">
        <v>2017</v>
      </c>
      <c r="C7" s="385" t="s">
        <v>2</v>
      </c>
      <c r="D7" s="385" t="s">
        <v>20</v>
      </c>
      <c r="E7" s="385" t="s">
        <v>1918</v>
      </c>
      <c r="F7" s="386" t="s">
        <v>2846</v>
      </c>
      <c r="G7" s="246" t="s">
        <v>1447</v>
      </c>
      <c r="H7" s="246" t="s">
        <v>1457</v>
      </c>
      <c r="I7" s="417" t="s">
        <v>2847</v>
      </c>
      <c r="J7" s="246" t="s">
        <v>2851</v>
      </c>
      <c r="K7" s="246"/>
      <c r="L7" s="241" t="s">
        <v>1952</v>
      </c>
      <c r="M7" s="246">
        <v>2</v>
      </c>
      <c r="N7" s="246">
        <v>100</v>
      </c>
      <c r="O7" s="246" t="s">
        <v>2852</v>
      </c>
      <c r="P7" s="247" t="s">
        <v>2016</v>
      </c>
      <c r="Q7" s="246"/>
      <c r="R7" s="390">
        <f>260198800+77852000</f>
        <v>338050800</v>
      </c>
      <c r="S7" s="87"/>
      <c r="T7" s="87"/>
      <c r="U7" s="87"/>
      <c r="V7" s="87"/>
      <c r="W7" s="87"/>
      <c r="X7" s="87"/>
      <c r="Y7" s="87"/>
      <c r="Z7" s="87"/>
      <c r="AA7" s="87"/>
      <c r="AB7" s="87"/>
      <c r="AC7" s="88"/>
      <c r="AD7" s="162" t="s">
        <v>195</v>
      </c>
      <c r="AE7" s="162" t="s">
        <v>1834</v>
      </c>
      <c r="AF7" s="162" t="s">
        <v>195</v>
      </c>
      <c r="AG7" s="162" t="s">
        <v>195</v>
      </c>
      <c r="AH7" s="162" t="s">
        <v>195</v>
      </c>
      <c r="AI7" s="162" t="s">
        <v>195</v>
      </c>
      <c r="AJ7" s="162" t="s">
        <v>195</v>
      </c>
      <c r="AK7" s="160" t="s">
        <v>1834</v>
      </c>
      <c r="AL7" s="162" t="s">
        <v>1834</v>
      </c>
      <c r="AM7" s="162" t="s">
        <v>1834</v>
      </c>
      <c r="AN7" s="162" t="s">
        <v>1834</v>
      </c>
      <c r="AO7" s="162" t="s">
        <v>195</v>
      </c>
      <c r="AP7" s="162" t="s">
        <v>195</v>
      </c>
      <c r="AQ7" s="162" t="s">
        <v>195</v>
      </c>
      <c r="AR7" s="162" t="s">
        <v>195</v>
      </c>
      <c r="AS7" s="162" t="s">
        <v>195</v>
      </c>
      <c r="AT7" s="162" t="s">
        <v>195</v>
      </c>
      <c r="AU7" s="162" t="s">
        <v>195</v>
      </c>
      <c r="AV7" s="162"/>
      <c r="AW7" s="162" t="s">
        <v>195</v>
      </c>
      <c r="AX7" s="162"/>
      <c r="AY7" s="164" t="s">
        <v>2853</v>
      </c>
      <c r="AZ7" s="162"/>
      <c r="BA7" s="91" t="s">
        <v>2849</v>
      </c>
      <c r="BB7" s="92" t="s">
        <v>2850</v>
      </c>
      <c r="BC7" s="93">
        <v>90</v>
      </c>
      <c r="BD7" s="92" t="s">
        <v>2850</v>
      </c>
      <c r="BE7" s="93">
        <v>90</v>
      </c>
      <c r="BF7" s="92" t="s">
        <v>2850</v>
      </c>
      <c r="BG7" s="93">
        <v>90</v>
      </c>
      <c r="BH7" s="92" t="s">
        <v>2850</v>
      </c>
      <c r="BI7" s="93">
        <v>90</v>
      </c>
      <c r="BJ7" s="92" t="s">
        <v>2850</v>
      </c>
      <c r="BK7" s="93">
        <v>90</v>
      </c>
      <c r="BL7" s="92" t="s">
        <v>2850</v>
      </c>
      <c r="BM7" s="93">
        <v>90</v>
      </c>
      <c r="BN7" s="92" t="s">
        <v>2850</v>
      </c>
      <c r="BO7" s="93">
        <v>90</v>
      </c>
      <c r="BP7" s="92" t="s">
        <v>2850</v>
      </c>
      <c r="BQ7" s="93">
        <v>90</v>
      </c>
      <c r="BR7" s="92" t="s">
        <v>2850</v>
      </c>
      <c r="BS7" s="93">
        <v>90</v>
      </c>
      <c r="BT7" s="92" t="s">
        <v>2850</v>
      </c>
      <c r="BU7" s="93">
        <v>90</v>
      </c>
      <c r="BV7" s="92" t="s">
        <v>2850</v>
      </c>
      <c r="BW7" s="93">
        <v>90</v>
      </c>
      <c r="BX7" s="92" t="s">
        <v>2850</v>
      </c>
      <c r="BY7" s="94">
        <v>90</v>
      </c>
      <c r="BZ7" s="182"/>
      <c r="CA7" s="183"/>
      <c r="CB7" s="184"/>
      <c r="CC7" s="182"/>
      <c r="CD7" s="183"/>
      <c r="CE7" s="184"/>
    </row>
    <row r="8" spans="1:83" ht="63.75" x14ac:dyDescent="0.2">
      <c r="A8" s="416" t="s">
        <v>0</v>
      </c>
      <c r="B8" s="385">
        <v>2017</v>
      </c>
      <c r="C8" s="385" t="s">
        <v>2</v>
      </c>
      <c r="D8" s="385" t="s">
        <v>20</v>
      </c>
      <c r="E8" s="385" t="s">
        <v>1918</v>
      </c>
      <c r="F8" s="386" t="s">
        <v>2846</v>
      </c>
      <c r="G8" s="246" t="s">
        <v>1447</v>
      </c>
      <c r="H8" s="246" t="s">
        <v>1457</v>
      </c>
      <c r="I8" s="417" t="s">
        <v>2847</v>
      </c>
      <c r="J8" s="246" t="s">
        <v>2854</v>
      </c>
      <c r="K8" s="246"/>
      <c r="L8" s="241" t="s">
        <v>1952</v>
      </c>
      <c r="M8" s="246">
        <v>1</v>
      </c>
      <c r="N8" s="246">
        <v>100</v>
      </c>
      <c r="O8" s="246" t="s">
        <v>2855</v>
      </c>
      <c r="P8" s="247" t="s">
        <v>2016</v>
      </c>
      <c r="Q8" s="246"/>
      <c r="R8" s="322"/>
      <c r="S8" s="87"/>
      <c r="T8" s="87"/>
      <c r="U8" s="87"/>
      <c r="V8" s="87"/>
      <c r="W8" s="87"/>
      <c r="X8" s="87"/>
      <c r="Y8" s="87"/>
      <c r="Z8" s="87"/>
      <c r="AA8" s="87"/>
      <c r="AB8" s="87"/>
      <c r="AC8" s="88"/>
      <c r="AD8" s="162" t="s">
        <v>195</v>
      </c>
      <c r="AE8" s="162" t="s">
        <v>1834</v>
      </c>
      <c r="AF8" s="162" t="s">
        <v>195</v>
      </c>
      <c r="AG8" s="162" t="s">
        <v>195</v>
      </c>
      <c r="AH8" s="162" t="s">
        <v>195</v>
      </c>
      <c r="AI8" s="162" t="s">
        <v>195</v>
      </c>
      <c r="AJ8" s="162" t="s">
        <v>195</v>
      </c>
      <c r="AK8" s="160" t="s">
        <v>1834</v>
      </c>
      <c r="AL8" s="162" t="s">
        <v>1834</v>
      </c>
      <c r="AM8" s="162" t="s">
        <v>1834</v>
      </c>
      <c r="AN8" s="162" t="s">
        <v>1834</v>
      </c>
      <c r="AO8" s="162" t="s">
        <v>195</v>
      </c>
      <c r="AP8" s="162" t="s">
        <v>195</v>
      </c>
      <c r="AQ8" s="162" t="s">
        <v>195</v>
      </c>
      <c r="AR8" s="162" t="s">
        <v>195</v>
      </c>
      <c r="AS8" s="162" t="s">
        <v>195</v>
      </c>
      <c r="AT8" s="162" t="s">
        <v>195</v>
      </c>
      <c r="AU8" s="162" t="s">
        <v>195</v>
      </c>
      <c r="AV8" s="162"/>
      <c r="AW8" s="162" t="s">
        <v>195</v>
      </c>
      <c r="AX8" s="162"/>
      <c r="AY8" s="164" t="s">
        <v>2853</v>
      </c>
      <c r="AZ8" s="162"/>
      <c r="BA8" s="91" t="s">
        <v>2849</v>
      </c>
      <c r="BB8" s="92" t="s">
        <v>2856</v>
      </c>
      <c r="BC8" s="93">
        <v>90</v>
      </c>
      <c r="BD8" s="92" t="s">
        <v>2856</v>
      </c>
      <c r="BE8" s="93">
        <v>90</v>
      </c>
      <c r="BF8" s="92" t="s">
        <v>2856</v>
      </c>
      <c r="BG8" s="93">
        <v>90</v>
      </c>
      <c r="BH8" s="92" t="s">
        <v>2856</v>
      </c>
      <c r="BI8" s="93">
        <v>90</v>
      </c>
      <c r="BJ8" s="92" t="s">
        <v>2856</v>
      </c>
      <c r="BK8" s="93">
        <v>90</v>
      </c>
      <c r="BL8" s="92" t="s">
        <v>2856</v>
      </c>
      <c r="BM8" s="93">
        <v>90</v>
      </c>
      <c r="BN8" s="92" t="s">
        <v>2856</v>
      </c>
      <c r="BO8" s="93">
        <v>90</v>
      </c>
      <c r="BP8" s="92" t="s">
        <v>2856</v>
      </c>
      <c r="BQ8" s="93">
        <v>90</v>
      </c>
      <c r="BR8" s="92" t="s">
        <v>2856</v>
      </c>
      <c r="BS8" s="93">
        <v>90</v>
      </c>
      <c r="BT8" s="92" t="s">
        <v>2856</v>
      </c>
      <c r="BU8" s="93">
        <v>90</v>
      </c>
      <c r="BV8" s="92" t="s">
        <v>2856</v>
      </c>
      <c r="BW8" s="93">
        <v>90</v>
      </c>
      <c r="BX8" s="92" t="s">
        <v>2856</v>
      </c>
      <c r="BY8" s="94">
        <v>90</v>
      </c>
      <c r="BZ8" s="182"/>
      <c r="CA8" s="183"/>
      <c r="CB8" s="184"/>
      <c r="CC8" s="182"/>
      <c r="CD8" s="183"/>
      <c r="CE8" s="184"/>
    </row>
    <row r="9" spans="1:83" ht="76.5" x14ac:dyDescent="0.2">
      <c r="A9" s="412" t="s">
        <v>0</v>
      </c>
      <c r="B9" s="389">
        <v>2017</v>
      </c>
      <c r="C9" s="389" t="s">
        <v>2</v>
      </c>
      <c r="D9" s="386" t="s">
        <v>20</v>
      </c>
      <c r="E9" s="386" t="s">
        <v>1918</v>
      </c>
      <c r="F9" s="386" t="s">
        <v>2846</v>
      </c>
      <c r="G9" s="246" t="s">
        <v>1447</v>
      </c>
      <c r="H9" s="246" t="s">
        <v>1457</v>
      </c>
      <c r="I9" s="417" t="s">
        <v>2847</v>
      </c>
      <c r="J9" s="246" t="s">
        <v>2857</v>
      </c>
      <c r="K9" s="246"/>
      <c r="L9" s="241" t="s">
        <v>1952</v>
      </c>
      <c r="M9" s="246">
        <v>2</v>
      </c>
      <c r="N9" s="246">
        <v>100</v>
      </c>
      <c r="O9" s="246" t="s">
        <v>2858</v>
      </c>
      <c r="P9" s="247" t="s">
        <v>2016</v>
      </c>
      <c r="Q9" s="246"/>
      <c r="R9" s="322">
        <v>85399600</v>
      </c>
      <c r="S9" s="87"/>
      <c r="T9" s="87"/>
      <c r="U9" s="87"/>
      <c r="V9" s="87"/>
      <c r="W9" s="87"/>
      <c r="X9" s="87"/>
      <c r="Y9" s="87"/>
      <c r="Z9" s="87"/>
      <c r="AA9" s="87"/>
      <c r="AB9" s="87"/>
      <c r="AC9" s="88"/>
      <c r="AD9" s="162" t="s">
        <v>195</v>
      </c>
      <c r="AE9" s="162" t="s">
        <v>1834</v>
      </c>
      <c r="AF9" s="162" t="s">
        <v>195</v>
      </c>
      <c r="AG9" s="162" t="s">
        <v>195</v>
      </c>
      <c r="AH9" s="162" t="s">
        <v>195</v>
      </c>
      <c r="AI9" s="162" t="s">
        <v>195</v>
      </c>
      <c r="AJ9" s="162" t="s">
        <v>195</v>
      </c>
      <c r="AK9" s="160" t="s">
        <v>1834</v>
      </c>
      <c r="AL9" s="162" t="s">
        <v>1834</v>
      </c>
      <c r="AM9" s="162" t="s">
        <v>1834</v>
      </c>
      <c r="AN9" s="162" t="s">
        <v>1834</v>
      </c>
      <c r="AO9" s="162" t="s">
        <v>195</v>
      </c>
      <c r="AP9" s="162" t="s">
        <v>195</v>
      </c>
      <c r="AQ9" s="162" t="s">
        <v>195</v>
      </c>
      <c r="AR9" s="162" t="s">
        <v>195</v>
      </c>
      <c r="AS9" s="162" t="s">
        <v>195</v>
      </c>
      <c r="AT9" s="162" t="s">
        <v>195</v>
      </c>
      <c r="AU9" s="162" t="s">
        <v>195</v>
      </c>
      <c r="AV9" s="162"/>
      <c r="AW9" s="162" t="s">
        <v>195</v>
      </c>
      <c r="AX9" s="162"/>
      <c r="AY9" s="164" t="s">
        <v>2853</v>
      </c>
      <c r="AZ9" s="162"/>
      <c r="BA9" s="91" t="s">
        <v>2849</v>
      </c>
      <c r="BB9" s="92" t="s">
        <v>2859</v>
      </c>
      <c r="BC9" s="93">
        <v>90</v>
      </c>
      <c r="BD9" s="92" t="s">
        <v>2859</v>
      </c>
      <c r="BE9" s="93">
        <v>90</v>
      </c>
      <c r="BF9" s="92" t="s">
        <v>2859</v>
      </c>
      <c r="BG9" s="93">
        <v>90</v>
      </c>
      <c r="BH9" s="92" t="s">
        <v>2859</v>
      </c>
      <c r="BI9" s="93">
        <v>90</v>
      </c>
      <c r="BJ9" s="92" t="s">
        <v>2859</v>
      </c>
      <c r="BK9" s="93">
        <v>90</v>
      </c>
      <c r="BL9" s="92" t="s">
        <v>2859</v>
      </c>
      <c r="BM9" s="93">
        <v>90</v>
      </c>
      <c r="BN9" s="92" t="s">
        <v>2859</v>
      </c>
      <c r="BO9" s="93">
        <v>90</v>
      </c>
      <c r="BP9" s="92" t="s">
        <v>2859</v>
      </c>
      <c r="BQ9" s="93">
        <v>90</v>
      </c>
      <c r="BR9" s="92" t="s">
        <v>2859</v>
      </c>
      <c r="BS9" s="93">
        <v>90</v>
      </c>
      <c r="BT9" s="92" t="s">
        <v>2859</v>
      </c>
      <c r="BU9" s="93">
        <v>90</v>
      </c>
      <c r="BV9" s="92" t="s">
        <v>2859</v>
      </c>
      <c r="BW9" s="93">
        <v>90</v>
      </c>
      <c r="BX9" s="92" t="s">
        <v>2859</v>
      </c>
      <c r="BY9" s="94">
        <v>90</v>
      </c>
      <c r="BZ9" s="182"/>
      <c r="CA9" s="183"/>
      <c r="CB9" s="184"/>
      <c r="CC9" s="182"/>
      <c r="CD9" s="183"/>
      <c r="CE9" s="184"/>
    </row>
    <row r="10" spans="1:83" ht="114.75" x14ac:dyDescent="0.2">
      <c r="A10" s="412" t="s">
        <v>0</v>
      </c>
      <c r="B10" s="389">
        <v>2017</v>
      </c>
      <c r="C10" s="389" t="s">
        <v>2</v>
      </c>
      <c r="D10" s="386" t="s">
        <v>20</v>
      </c>
      <c r="E10" s="386" t="s">
        <v>1918</v>
      </c>
      <c r="F10" s="386" t="s">
        <v>2846</v>
      </c>
      <c r="G10" s="246" t="s">
        <v>1447</v>
      </c>
      <c r="H10" s="246" t="s">
        <v>1457</v>
      </c>
      <c r="I10" s="323" t="s">
        <v>2860</v>
      </c>
      <c r="J10" s="246"/>
      <c r="K10" s="246"/>
      <c r="L10" s="241" t="s">
        <v>1952</v>
      </c>
      <c r="M10" s="246"/>
      <c r="N10" s="246">
        <v>100</v>
      </c>
      <c r="O10" s="246" t="s">
        <v>2861</v>
      </c>
      <c r="P10" s="247" t="s">
        <v>1920</v>
      </c>
      <c r="Q10" s="246"/>
      <c r="R10" s="322"/>
      <c r="S10" s="87"/>
      <c r="T10" s="87"/>
      <c r="U10" s="87"/>
      <c r="V10" s="87"/>
      <c r="W10" s="87"/>
      <c r="X10" s="87"/>
      <c r="Y10" s="87"/>
      <c r="Z10" s="87"/>
      <c r="AA10" s="87"/>
      <c r="AB10" s="87"/>
      <c r="AC10" s="88"/>
      <c r="AD10" s="162" t="s">
        <v>195</v>
      </c>
      <c r="AE10" s="162" t="s">
        <v>1834</v>
      </c>
      <c r="AF10" s="162" t="s">
        <v>195</v>
      </c>
      <c r="AG10" s="162" t="s">
        <v>195</v>
      </c>
      <c r="AH10" s="162" t="s">
        <v>195</v>
      </c>
      <c r="AI10" s="162" t="s">
        <v>195</v>
      </c>
      <c r="AJ10" s="162" t="s">
        <v>195</v>
      </c>
      <c r="AK10" s="160" t="s">
        <v>1834</v>
      </c>
      <c r="AL10" s="162" t="s">
        <v>1834</v>
      </c>
      <c r="AM10" s="162" t="s">
        <v>1834</v>
      </c>
      <c r="AN10" s="162" t="s">
        <v>1834</v>
      </c>
      <c r="AO10" s="162" t="s">
        <v>195</v>
      </c>
      <c r="AP10" s="162" t="s">
        <v>195</v>
      </c>
      <c r="AQ10" s="162" t="s">
        <v>195</v>
      </c>
      <c r="AR10" s="162" t="s">
        <v>195</v>
      </c>
      <c r="AS10" s="162" t="s">
        <v>195</v>
      </c>
      <c r="AT10" s="162" t="s">
        <v>195</v>
      </c>
      <c r="AU10" s="162" t="s">
        <v>195</v>
      </c>
      <c r="AV10" s="162"/>
      <c r="AW10" s="162" t="s">
        <v>195</v>
      </c>
      <c r="AX10" s="162"/>
      <c r="AY10" s="164" t="s">
        <v>2853</v>
      </c>
      <c r="AZ10" s="162"/>
      <c r="BA10" s="91" t="s">
        <v>2862</v>
      </c>
      <c r="BB10" s="92" t="s">
        <v>2863</v>
      </c>
      <c r="BC10" s="93">
        <v>90</v>
      </c>
      <c r="BD10" s="92" t="s">
        <v>2863</v>
      </c>
      <c r="BE10" s="93">
        <v>90</v>
      </c>
      <c r="BF10" s="92" t="s">
        <v>2863</v>
      </c>
      <c r="BG10" s="93">
        <v>90</v>
      </c>
      <c r="BH10" s="92" t="s">
        <v>2863</v>
      </c>
      <c r="BI10" s="93">
        <v>90</v>
      </c>
      <c r="BJ10" s="92" t="s">
        <v>2863</v>
      </c>
      <c r="BK10" s="93">
        <v>90</v>
      </c>
      <c r="BL10" s="92" t="s">
        <v>2863</v>
      </c>
      <c r="BM10" s="93">
        <v>90</v>
      </c>
      <c r="BN10" s="92" t="s">
        <v>2863</v>
      </c>
      <c r="BO10" s="93">
        <v>90</v>
      </c>
      <c r="BP10" s="92" t="s">
        <v>2863</v>
      </c>
      <c r="BQ10" s="93">
        <v>90</v>
      </c>
      <c r="BR10" s="92" t="s">
        <v>2863</v>
      </c>
      <c r="BS10" s="93">
        <v>90</v>
      </c>
      <c r="BT10" s="92" t="s">
        <v>2863</v>
      </c>
      <c r="BU10" s="93">
        <v>90</v>
      </c>
      <c r="BV10" s="92" t="s">
        <v>2863</v>
      </c>
      <c r="BW10" s="93">
        <v>90</v>
      </c>
      <c r="BX10" s="92" t="s">
        <v>2863</v>
      </c>
      <c r="BY10" s="94">
        <v>90</v>
      </c>
      <c r="BZ10" s="182"/>
      <c r="CA10" s="183"/>
      <c r="CB10" s="184"/>
      <c r="CC10" s="182"/>
      <c r="CD10" s="183"/>
      <c r="CE10" s="184"/>
    </row>
    <row r="11" spans="1:83" ht="102" x14ac:dyDescent="0.2">
      <c r="A11" s="412" t="s">
        <v>0</v>
      </c>
      <c r="B11" s="389">
        <v>2017</v>
      </c>
      <c r="C11" s="389" t="s">
        <v>2</v>
      </c>
      <c r="D11" s="386" t="s">
        <v>20</v>
      </c>
      <c r="E11" s="386" t="s">
        <v>1918</v>
      </c>
      <c r="F11" s="386" t="s">
        <v>2846</v>
      </c>
      <c r="G11" s="246" t="s">
        <v>1447</v>
      </c>
      <c r="H11" s="246" t="s">
        <v>1457</v>
      </c>
      <c r="I11" s="417" t="s">
        <v>2860</v>
      </c>
      <c r="J11" s="246" t="s">
        <v>2864</v>
      </c>
      <c r="K11" s="246"/>
      <c r="L11" s="241" t="s">
        <v>1952</v>
      </c>
      <c r="M11" s="246">
        <v>2</v>
      </c>
      <c r="N11" s="246">
        <v>100</v>
      </c>
      <c r="O11" s="246" t="s">
        <v>2865</v>
      </c>
      <c r="P11" s="247" t="s">
        <v>2016</v>
      </c>
      <c r="Q11" s="246"/>
      <c r="R11" s="322">
        <v>24200000</v>
      </c>
      <c r="S11" s="87"/>
      <c r="T11" s="87"/>
      <c r="U11" s="87"/>
      <c r="V11" s="87"/>
      <c r="W11" s="87"/>
      <c r="X11" s="87"/>
      <c r="Y11" s="87"/>
      <c r="Z11" s="87"/>
      <c r="AA11" s="87"/>
      <c r="AB11" s="87"/>
      <c r="AC11" s="88"/>
      <c r="AD11" s="162" t="s">
        <v>195</v>
      </c>
      <c r="AE11" s="162" t="s">
        <v>1834</v>
      </c>
      <c r="AF11" s="162" t="s">
        <v>195</v>
      </c>
      <c r="AG11" s="162" t="s">
        <v>195</v>
      </c>
      <c r="AH11" s="162" t="s">
        <v>195</v>
      </c>
      <c r="AI11" s="162" t="s">
        <v>195</v>
      </c>
      <c r="AJ11" s="162" t="s">
        <v>195</v>
      </c>
      <c r="AK11" s="160" t="s">
        <v>1834</v>
      </c>
      <c r="AL11" s="162" t="s">
        <v>1834</v>
      </c>
      <c r="AM11" s="162" t="s">
        <v>1834</v>
      </c>
      <c r="AN11" s="162" t="s">
        <v>1834</v>
      </c>
      <c r="AO11" s="162" t="s">
        <v>195</v>
      </c>
      <c r="AP11" s="162" t="s">
        <v>195</v>
      </c>
      <c r="AQ11" s="162" t="s">
        <v>195</v>
      </c>
      <c r="AR11" s="162" t="s">
        <v>195</v>
      </c>
      <c r="AS11" s="162" t="s">
        <v>195</v>
      </c>
      <c r="AT11" s="162" t="s">
        <v>195</v>
      </c>
      <c r="AU11" s="162" t="s">
        <v>195</v>
      </c>
      <c r="AV11" s="162"/>
      <c r="AW11" s="162" t="s">
        <v>195</v>
      </c>
      <c r="AX11" s="162"/>
      <c r="AY11" s="164" t="s">
        <v>2853</v>
      </c>
      <c r="AZ11" s="162"/>
      <c r="BA11" s="91" t="s">
        <v>2862</v>
      </c>
      <c r="BB11" s="92" t="s">
        <v>2866</v>
      </c>
      <c r="BC11" s="93">
        <v>90</v>
      </c>
      <c r="BD11" s="92" t="s">
        <v>2866</v>
      </c>
      <c r="BE11" s="93">
        <v>90</v>
      </c>
      <c r="BF11" s="92" t="s">
        <v>2866</v>
      </c>
      <c r="BG11" s="93">
        <v>90</v>
      </c>
      <c r="BH11" s="92" t="s">
        <v>2866</v>
      </c>
      <c r="BI11" s="93">
        <v>90</v>
      </c>
      <c r="BJ11" s="92" t="s">
        <v>2866</v>
      </c>
      <c r="BK11" s="93">
        <v>90</v>
      </c>
      <c r="BL11" s="92" t="s">
        <v>2866</v>
      </c>
      <c r="BM11" s="93">
        <v>90</v>
      </c>
      <c r="BN11" s="92" t="s">
        <v>2866</v>
      </c>
      <c r="BO11" s="93">
        <v>90</v>
      </c>
      <c r="BP11" s="92" t="s">
        <v>2866</v>
      </c>
      <c r="BQ11" s="93">
        <v>90</v>
      </c>
      <c r="BR11" s="92" t="s">
        <v>2866</v>
      </c>
      <c r="BS11" s="93">
        <v>90</v>
      </c>
      <c r="BT11" s="92" t="s">
        <v>2866</v>
      </c>
      <c r="BU11" s="93">
        <v>90</v>
      </c>
      <c r="BV11" s="92" t="s">
        <v>2866</v>
      </c>
      <c r="BW11" s="93">
        <v>90</v>
      </c>
      <c r="BX11" s="92" t="s">
        <v>2866</v>
      </c>
      <c r="BY11" s="94">
        <v>90</v>
      </c>
      <c r="BZ11" s="182"/>
      <c r="CA11" s="183"/>
      <c r="CB11" s="184"/>
      <c r="CC11" s="182"/>
      <c r="CD11" s="183"/>
      <c r="CE11" s="184"/>
    </row>
    <row r="12" spans="1:83" ht="140.25" x14ac:dyDescent="0.2">
      <c r="A12" s="412" t="s">
        <v>0</v>
      </c>
      <c r="B12" s="389">
        <v>2017</v>
      </c>
      <c r="C12" s="389" t="s">
        <v>2</v>
      </c>
      <c r="D12" s="386" t="s">
        <v>20</v>
      </c>
      <c r="E12" s="386" t="s">
        <v>1918</v>
      </c>
      <c r="F12" s="386" t="s">
        <v>2846</v>
      </c>
      <c r="G12" s="246" t="s">
        <v>1447</v>
      </c>
      <c r="H12" s="246" t="s">
        <v>1457</v>
      </c>
      <c r="I12" s="417" t="s">
        <v>2860</v>
      </c>
      <c r="J12" s="246" t="s">
        <v>2867</v>
      </c>
      <c r="K12" s="246"/>
      <c r="L12" s="241" t="s">
        <v>1952</v>
      </c>
      <c r="M12" s="246">
        <v>3</v>
      </c>
      <c r="N12" s="246">
        <v>100</v>
      </c>
      <c r="O12" s="246" t="s">
        <v>2868</v>
      </c>
      <c r="P12" s="247" t="s">
        <v>2016</v>
      </c>
      <c r="Q12" s="246"/>
      <c r="R12" s="390">
        <f>173610800-77852000</f>
        <v>95758800</v>
      </c>
      <c r="S12" s="189">
        <v>28000000</v>
      </c>
      <c r="T12" s="87"/>
      <c r="U12" s="87"/>
      <c r="V12" s="87"/>
      <c r="W12" s="87"/>
      <c r="X12" s="87"/>
      <c r="Y12" s="87"/>
      <c r="Z12" s="87"/>
      <c r="AA12" s="87"/>
      <c r="AB12" s="87"/>
      <c r="AC12" s="88"/>
      <c r="AD12" s="162" t="s">
        <v>195</v>
      </c>
      <c r="AE12" s="162" t="s">
        <v>1834</v>
      </c>
      <c r="AF12" s="162" t="s">
        <v>195</v>
      </c>
      <c r="AG12" s="162" t="s">
        <v>195</v>
      </c>
      <c r="AH12" s="162" t="s">
        <v>195</v>
      </c>
      <c r="AI12" s="162" t="s">
        <v>195</v>
      </c>
      <c r="AJ12" s="162" t="s">
        <v>195</v>
      </c>
      <c r="AK12" s="160" t="s">
        <v>1834</v>
      </c>
      <c r="AL12" s="162" t="s">
        <v>1834</v>
      </c>
      <c r="AM12" s="162" t="s">
        <v>1834</v>
      </c>
      <c r="AN12" s="162" t="s">
        <v>1834</v>
      </c>
      <c r="AO12" s="162" t="s">
        <v>195</v>
      </c>
      <c r="AP12" s="162" t="s">
        <v>195</v>
      </c>
      <c r="AQ12" s="162" t="s">
        <v>195</v>
      </c>
      <c r="AR12" s="162" t="s">
        <v>195</v>
      </c>
      <c r="AS12" s="162" t="s">
        <v>195</v>
      </c>
      <c r="AT12" s="162" t="s">
        <v>195</v>
      </c>
      <c r="AU12" s="162" t="s">
        <v>195</v>
      </c>
      <c r="AV12" s="162"/>
      <c r="AW12" s="162" t="s">
        <v>195</v>
      </c>
      <c r="AX12" s="162"/>
      <c r="AY12" s="164" t="s">
        <v>2853</v>
      </c>
      <c r="AZ12" s="162"/>
      <c r="BA12" s="91" t="s">
        <v>2862</v>
      </c>
      <c r="BB12" s="92" t="s">
        <v>2869</v>
      </c>
      <c r="BC12" s="93">
        <v>90</v>
      </c>
      <c r="BD12" s="92" t="s">
        <v>2869</v>
      </c>
      <c r="BE12" s="93">
        <v>90</v>
      </c>
      <c r="BF12" s="92" t="s">
        <v>2869</v>
      </c>
      <c r="BG12" s="93">
        <v>90</v>
      </c>
      <c r="BH12" s="92" t="s">
        <v>2869</v>
      </c>
      <c r="BI12" s="93">
        <v>90</v>
      </c>
      <c r="BJ12" s="92" t="s">
        <v>2869</v>
      </c>
      <c r="BK12" s="93">
        <v>90</v>
      </c>
      <c r="BL12" s="92" t="s">
        <v>2869</v>
      </c>
      <c r="BM12" s="93">
        <v>90</v>
      </c>
      <c r="BN12" s="92" t="s">
        <v>2869</v>
      </c>
      <c r="BO12" s="93">
        <v>90</v>
      </c>
      <c r="BP12" s="92" t="s">
        <v>2869</v>
      </c>
      <c r="BQ12" s="93">
        <v>90</v>
      </c>
      <c r="BR12" s="92" t="s">
        <v>2869</v>
      </c>
      <c r="BS12" s="93">
        <v>90</v>
      </c>
      <c r="BT12" s="92" t="s">
        <v>2869</v>
      </c>
      <c r="BU12" s="93">
        <v>90</v>
      </c>
      <c r="BV12" s="92" t="s">
        <v>2869</v>
      </c>
      <c r="BW12" s="93">
        <v>90</v>
      </c>
      <c r="BX12" s="92" t="s">
        <v>2869</v>
      </c>
      <c r="BY12" s="94">
        <v>90</v>
      </c>
      <c r="BZ12" s="182"/>
      <c r="CA12" s="183"/>
      <c r="CB12" s="184"/>
      <c r="CC12" s="182"/>
      <c r="CD12" s="183"/>
      <c r="CE12" s="184"/>
    </row>
    <row r="13" spans="1:83" ht="114" customHeight="1" thickBot="1" x14ac:dyDescent="0.25">
      <c r="A13" s="412" t="s">
        <v>0</v>
      </c>
      <c r="B13" s="389">
        <v>2017</v>
      </c>
      <c r="C13" s="389" t="s">
        <v>2</v>
      </c>
      <c r="D13" s="386" t="s">
        <v>20</v>
      </c>
      <c r="E13" s="386" t="s">
        <v>1918</v>
      </c>
      <c r="F13" s="386" t="s">
        <v>2846</v>
      </c>
      <c r="G13" s="246" t="s">
        <v>1447</v>
      </c>
      <c r="H13" s="246" t="s">
        <v>1457</v>
      </c>
      <c r="I13" s="417" t="s">
        <v>2860</v>
      </c>
      <c r="J13" s="246" t="s">
        <v>2870</v>
      </c>
      <c r="K13" s="246"/>
      <c r="L13" s="241" t="s">
        <v>1952</v>
      </c>
      <c r="M13" s="246">
        <v>2</v>
      </c>
      <c r="N13" s="246">
        <v>100</v>
      </c>
      <c r="O13" s="246" t="s">
        <v>2871</v>
      </c>
      <c r="P13" s="247" t="s">
        <v>2016</v>
      </c>
      <c r="Q13" s="246"/>
      <c r="R13" s="322">
        <v>76590800</v>
      </c>
      <c r="S13" s="87"/>
      <c r="T13" s="87"/>
      <c r="U13" s="87"/>
      <c r="V13" s="87"/>
      <c r="W13" s="87"/>
      <c r="X13" s="87"/>
      <c r="Y13" s="87"/>
      <c r="Z13" s="87"/>
      <c r="AA13" s="87"/>
      <c r="AB13" s="87"/>
      <c r="AC13" s="88"/>
      <c r="AD13" s="162" t="s">
        <v>195</v>
      </c>
      <c r="AE13" s="162" t="s">
        <v>1834</v>
      </c>
      <c r="AF13" s="162" t="s">
        <v>195</v>
      </c>
      <c r="AG13" s="162" t="s">
        <v>195</v>
      </c>
      <c r="AH13" s="162" t="s">
        <v>195</v>
      </c>
      <c r="AI13" s="162" t="s">
        <v>195</v>
      </c>
      <c r="AJ13" s="162" t="s">
        <v>195</v>
      </c>
      <c r="AK13" s="160" t="s">
        <v>1834</v>
      </c>
      <c r="AL13" s="162" t="s">
        <v>195</v>
      </c>
      <c r="AM13" s="162" t="s">
        <v>195</v>
      </c>
      <c r="AN13" s="162" t="s">
        <v>195</v>
      </c>
      <c r="AO13" s="162" t="s">
        <v>195</v>
      </c>
      <c r="AP13" s="162" t="s">
        <v>195</v>
      </c>
      <c r="AQ13" s="162" t="s">
        <v>195</v>
      </c>
      <c r="AR13" s="162" t="s">
        <v>195</v>
      </c>
      <c r="AS13" s="162" t="s">
        <v>195</v>
      </c>
      <c r="AT13" s="162" t="s">
        <v>195</v>
      </c>
      <c r="AU13" s="162" t="s">
        <v>195</v>
      </c>
      <c r="AV13" s="162"/>
      <c r="AW13" s="162" t="s">
        <v>195</v>
      </c>
      <c r="AX13" s="162"/>
      <c r="AY13" s="164" t="s">
        <v>2853</v>
      </c>
      <c r="AZ13" s="162"/>
      <c r="BA13" s="91" t="s">
        <v>2862</v>
      </c>
      <c r="BB13" s="92" t="s">
        <v>2871</v>
      </c>
      <c r="BC13" s="93">
        <v>100</v>
      </c>
      <c r="BD13" s="92" t="s">
        <v>2871</v>
      </c>
      <c r="BE13" s="93">
        <v>100</v>
      </c>
      <c r="BF13" s="92" t="s">
        <v>2871</v>
      </c>
      <c r="BG13" s="93">
        <v>100</v>
      </c>
      <c r="BH13" s="92" t="s">
        <v>2871</v>
      </c>
      <c r="BI13" s="93">
        <v>100</v>
      </c>
      <c r="BJ13" s="92" t="s">
        <v>2871</v>
      </c>
      <c r="BK13" s="93">
        <v>100</v>
      </c>
      <c r="BL13" s="92" t="s">
        <v>2871</v>
      </c>
      <c r="BM13" s="93">
        <v>100</v>
      </c>
      <c r="BN13" s="92" t="s">
        <v>2871</v>
      </c>
      <c r="BO13" s="93">
        <v>100</v>
      </c>
      <c r="BP13" s="92" t="s">
        <v>2871</v>
      </c>
      <c r="BQ13" s="93">
        <v>100</v>
      </c>
      <c r="BR13" s="92" t="s">
        <v>2871</v>
      </c>
      <c r="BS13" s="93">
        <v>100</v>
      </c>
      <c r="BT13" s="92" t="s">
        <v>2871</v>
      </c>
      <c r="BU13" s="93">
        <v>100</v>
      </c>
      <c r="BV13" s="92" t="s">
        <v>2871</v>
      </c>
      <c r="BW13" s="93">
        <v>100</v>
      </c>
      <c r="BX13" s="92" t="s">
        <v>2871</v>
      </c>
      <c r="BY13" s="94">
        <v>100</v>
      </c>
      <c r="BZ13" s="214"/>
      <c r="CA13" s="215"/>
      <c r="CB13" s="216"/>
      <c r="CC13" s="217"/>
      <c r="CD13" s="215"/>
      <c r="CE13" s="216"/>
    </row>
    <row r="14" spans="1:83" ht="26.25" customHeight="1" x14ac:dyDescent="0.4">
      <c r="A14" s="610" t="s">
        <v>1956</v>
      </c>
      <c r="B14" s="610"/>
      <c r="C14" s="610"/>
      <c r="D14" s="610"/>
      <c r="E14" s="610"/>
      <c r="F14" s="610"/>
      <c r="G14" s="610"/>
      <c r="H14" s="610"/>
      <c r="I14" s="610"/>
      <c r="J14" s="610"/>
      <c r="K14" s="610"/>
      <c r="L14" s="610"/>
      <c r="M14" s="610"/>
      <c r="N14" s="610"/>
      <c r="O14" s="610"/>
      <c r="P14" s="610"/>
      <c r="Q14" s="610"/>
      <c r="R14" s="251">
        <f t="shared" ref="R14:AC14" si="0">+SUM(R6:R13)</f>
        <v>620000000</v>
      </c>
      <c r="S14" s="171">
        <f t="shared" si="0"/>
        <v>28000000</v>
      </c>
      <c r="T14" s="186">
        <f t="shared" si="0"/>
        <v>0</v>
      </c>
      <c r="U14" s="186">
        <f t="shared" si="0"/>
        <v>0</v>
      </c>
      <c r="V14" s="186">
        <f t="shared" si="0"/>
        <v>0</v>
      </c>
      <c r="W14" s="186">
        <f t="shared" si="0"/>
        <v>0</v>
      </c>
      <c r="X14" s="186">
        <f t="shared" si="0"/>
        <v>0</v>
      </c>
      <c r="Y14" s="186">
        <f t="shared" si="0"/>
        <v>0</v>
      </c>
      <c r="Z14" s="186">
        <f t="shared" si="0"/>
        <v>0</v>
      </c>
      <c r="AA14" s="186">
        <f t="shared" si="0"/>
        <v>0</v>
      </c>
      <c r="AB14" s="186">
        <f t="shared" si="0"/>
        <v>0</v>
      </c>
      <c r="AC14" s="186">
        <f t="shared" si="0"/>
        <v>0</v>
      </c>
      <c r="BZ14" s="107"/>
      <c r="CA14" s="107"/>
      <c r="CB14" s="105"/>
      <c r="CC14" s="107"/>
      <c r="CD14" s="107"/>
      <c r="CE14" s="105"/>
    </row>
    <row r="15" spans="1:83" x14ac:dyDescent="0.2">
      <c r="A15" s="252"/>
      <c r="B15" s="252"/>
      <c r="C15" s="252"/>
      <c r="D15" s="252"/>
      <c r="E15" s="252"/>
      <c r="F15" s="252"/>
      <c r="G15" s="252"/>
      <c r="H15" s="252"/>
      <c r="I15" s="252"/>
      <c r="J15" s="252"/>
      <c r="K15" s="252"/>
      <c r="L15" s="252"/>
      <c r="M15" s="252"/>
      <c r="N15" s="252"/>
      <c r="O15" s="252"/>
      <c r="P15" s="252"/>
      <c r="Q15" s="252"/>
      <c r="R15" s="252"/>
      <c r="BZ15" s="107"/>
      <c r="CA15" s="107"/>
      <c r="CB15" s="105"/>
      <c r="CC15" s="107"/>
      <c r="CD15" s="107"/>
      <c r="CE15" s="105"/>
    </row>
    <row r="16" spans="1:83" x14ac:dyDescent="0.2">
      <c r="A16" s="252"/>
      <c r="B16" s="252"/>
      <c r="C16" s="252"/>
      <c r="D16" s="252"/>
      <c r="E16" s="252"/>
      <c r="F16" s="252"/>
      <c r="G16" s="252"/>
      <c r="H16" s="252"/>
      <c r="I16" s="252"/>
      <c r="J16" s="252"/>
      <c r="K16" s="252"/>
      <c r="L16" s="252"/>
      <c r="M16" s="252"/>
      <c r="N16" s="252"/>
      <c r="O16" s="252"/>
      <c r="P16" s="252"/>
      <c r="Q16" s="252"/>
      <c r="R16" s="252"/>
      <c r="BZ16" s="107"/>
      <c r="CA16" s="107"/>
      <c r="CB16" s="105"/>
      <c r="CC16" s="107"/>
      <c r="CD16" s="107"/>
      <c r="CE16" s="105"/>
    </row>
    <row r="17" spans="1:18" x14ac:dyDescent="0.2">
      <c r="A17" s="252"/>
      <c r="B17" s="252"/>
      <c r="C17" s="252"/>
      <c r="D17" s="252"/>
      <c r="E17" s="252"/>
      <c r="F17" s="252"/>
      <c r="G17" s="252"/>
      <c r="H17" s="252"/>
      <c r="I17" s="252"/>
      <c r="J17" s="252"/>
      <c r="K17" s="252"/>
      <c r="L17" s="252"/>
      <c r="M17" s="252"/>
      <c r="N17" s="252"/>
      <c r="O17" s="252"/>
      <c r="P17" s="252"/>
      <c r="Q17" s="252"/>
      <c r="R17" s="252"/>
    </row>
    <row r="18" spans="1:18" x14ac:dyDescent="0.2">
      <c r="A18" s="252"/>
      <c r="B18" s="252"/>
      <c r="C18" s="252"/>
      <c r="D18" s="252"/>
      <c r="E18" s="252"/>
      <c r="F18" s="252"/>
      <c r="G18" s="252"/>
      <c r="H18" s="252"/>
      <c r="I18" s="252"/>
      <c r="J18" s="252"/>
      <c r="K18" s="252"/>
      <c r="L18" s="252"/>
      <c r="M18" s="252"/>
      <c r="N18" s="252"/>
      <c r="O18" s="252"/>
      <c r="P18" s="252"/>
      <c r="Q18" s="252"/>
      <c r="R18" s="252"/>
    </row>
    <row r="19" spans="1:18" x14ac:dyDescent="0.2">
      <c r="A19" s="252"/>
      <c r="B19" s="252"/>
      <c r="C19" s="252"/>
      <c r="D19" s="252"/>
      <c r="E19" s="252"/>
      <c r="F19" s="252"/>
      <c r="G19" s="252"/>
      <c r="H19" s="252"/>
      <c r="I19" s="252"/>
      <c r="J19" s="252"/>
      <c r="K19" s="252"/>
      <c r="L19" s="252"/>
      <c r="M19" s="252"/>
      <c r="N19" s="252"/>
      <c r="O19" s="252"/>
      <c r="P19" s="252"/>
      <c r="Q19" s="252"/>
      <c r="R19" s="252"/>
    </row>
    <row r="20" spans="1:18" x14ac:dyDescent="0.2">
      <c r="A20" s="252"/>
      <c r="B20" s="252"/>
      <c r="C20" s="252"/>
      <c r="D20" s="252"/>
      <c r="E20" s="252"/>
      <c r="F20" s="252"/>
      <c r="G20" s="252"/>
      <c r="H20" s="252"/>
      <c r="I20" s="252"/>
      <c r="J20" s="252"/>
      <c r="K20" s="252"/>
      <c r="L20" s="252"/>
      <c r="M20" s="252"/>
      <c r="N20" s="252"/>
      <c r="O20" s="252"/>
      <c r="P20" s="252"/>
      <c r="Q20" s="252"/>
      <c r="R20" s="252"/>
    </row>
    <row r="21" spans="1:18" x14ac:dyDescent="0.2">
      <c r="A21" s="252"/>
      <c r="B21" s="252"/>
      <c r="C21" s="252"/>
      <c r="D21" s="252"/>
      <c r="E21" s="252"/>
      <c r="F21" s="252"/>
      <c r="G21" s="252"/>
      <c r="H21" s="252"/>
      <c r="I21" s="252"/>
      <c r="J21" s="252"/>
      <c r="K21" s="252"/>
      <c r="L21" s="252"/>
      <c r="M21" s="252"/>
      <c r="N21" s="252"/>
      <c r="O21" s="252"/>
      <c r="P21" s="252"/>
      <c r="Q21" s="252"/>
      <c r="R21" s="252"/>
    </row>
    <row r="22" spans="1:18" x14ac:dyDescent="0.2">
      <c r="A22" s="252"/>
      <c r="B22" s="252"/>
      <c r="C22" s="252"/>
      <c r="D22" s="252"/>
      <c r="E22" s="252"/>
      <c r="F22" s="252"/>
      <c r="G22" s="252"/>
      <c r="H22" s="252"/>
      <c r="I22" s="252"/>
      <c r="J22" s="252"/>
      <c r="K22" s="252"/>
      <c r="L22" s="252"/>
      <c r="M22" s="252"/>
      <c r="N22" s="252"/>
      <c r="O22" s="252"/>
      <c r="P22" s="252"/>
      <c r="Q22" s="252"/>
      <c r="R22" s="252"/>
    </row>
    <row r="23" spans="1:18" x14ac:dyDescent="0.2">
      <c r="A23" s="252"/>
      <c r="B23" s="252"/>
      <c r="C23" s="252"/>
      <c r="D23" s="252"/>
      <c r="E23" s="252"/>
      <c r="F23" s="252"/>
      <c r="G23" s="252"/>
      <c r="H23" s="252"/>
      <c r="I23" s="252"/>
      <c r="J23" s="252"/>
      <c r="K23" s="252"/>
      <c r="L23" s="252"/>
      <c r="M23" s="252"/>
      <c r="N23" s="252"/>
      <c r="O23" s="252"/>
      <c r="P23" s="252"/>
      <c r="Q23" s="252"/>
      <c r="R23" s="252"/>
    </row>
    <row r="24" spans="1:18" x14ac:dyDescent="0.2">
      <c r="A24" s="252"/>
      <c r="B24" s="252"/>
      <c r="C24" s="252"/>
      <c r="D24" s="252"/>
      <c r="E24" s="252"/>
      <c r="F24" s="252"/>
      <c r="G24" s="252"/>
      <c r="H24" s="252"/>
      <c r="I24" s="252"/>
      <c r="J24" s="252"/>
      <c r="K24" s="252"/>
      <c r="L24" s="252"/>
      <c r="M24" s="252"/>
      <c r="N24" s="252"/>
      <c r="O24" s="252"/>
      <c r="P24" s="252"/>
      <c r="Q24" s="252"/>
      <c r="R24" s="252"/>
    </row>
    <row r="25" spans="1:18" x14ac:dyDescent="0.2">
      <c r="A25" s="252"/>
      <c r="B25" s="252"/>
      <c r="C25" s="252"/>
      <c r="D25" s="252"/>
      <c r="E25" s="252"/>
      <c r="F25" s="252"/>
      <c r="G25" s="252"/>
      <c r="H25" s="252"/>
      <c r="I25" s="252"/>
      <c r="J25" s="252"/>
      <c r="K25" s="252"/>
      <c r="L25" s="252"/>
      <c r="M25" s="252"/>
      <c r="N25" s="252"/>
      <c r="O25" s="252"/>
      <c r="P25" s="252"/>
      <c r="Q25" s="252"/>
      <c r="R25" s="252"/>
    </row>
    <row r="26" spans="1:18" x14ac:dyDescent="0.2">
      <c r="A26" s="252"/>
      <c r="B26" s="252"/>
      <c r="C26" s="252"/>
      <c r="D26" s="252"/>
      <c r="E26" s="252"/>
      <c r="F26" s="252"/>
      <c r="G26" s="252"/>
      <c r="H26" s="252"/>
      <c r="I26" s="252"/>
      <c r="J26" s="252"/>
      <c r="K26" s="252"/>
      <c r="L26" s="252"/>
      <c r="M26" s="252"/>
      <c r="N26" s="252"/>
      <c r="O26" s="252"/>
      <c r="P26" s="252"/>
      <c r="Q26" s="252"/>
      <c r="R26" s="252"/>
    </row>
    <row r="27" spans="1:18" x14ac:dyDescent="0.2">
      <c r="A27" s="252"/>
      <c r="B27" s="252"/>
      <c r="C27" s="252"/>
      <c r="D27" s="252"/>
      <c r="E27" s="252"/>
      <c r="F27" s="252"/>
      <c r="G27" s="252"/>
      <c r="H27" s="252"/>
      <c r="I27" s="252"/>
      <c r="J27" s="252"/>
      <c r="K27" s="252"/>
      <c r="L27" s="252"/>
      <c r="M27" s="252"/>
      <c r="N27" s="252"/>
      <c r="O27" s="252"/>
      <c r="P27" s="252"/>
      <c r="Q27" s="252"/>
      <c r="R27" s="252"/>
    </row>
    <row r="28" spans="1:18" x14ac:dyDescent="0.2">
      <c r="A28" s="252"/>
      <c r="B28" s="252"/>
      <c r="C28" s="252"/>
      <c r="D28" s="252"/>
      <c r="E28" s="252"/>
      <c r="F28" s="252"/>
      <c r="G28" s="252"/>
      <c r="H28" s="252"/>
      <c r="I28" s="252"/>
      <c r="J28" s="252"/>
      <c r="K28" s="252"/>
      <c r="L28" s="252"/>
      <c r="M28" s="252"/>
      <c r="N28" s="252"/>
      <c r="O28" s="252"/>
      <c r="P28" s="252"/>
      <c r="Q28" s="252"/>
      <c r="R28" s="252"/>
    </row>
    <row r="29" spans="1:18" x14ac:dyDescent="0.2">
      <c r="A29" s="252"/>
      <c r="B29" s="252"/>
      <c r="C29" s="252"/>
      <c r="D29" s="252"/>
      <c r="E29" s="252"/>
      <c r="F29" s="252"/>
      <c r="G29" s="252"/>
      <c r="H29" s="252"/>
      <c r="I29" s="252"/>
      <c r="J29" s="252"/>
      <c r="K29" s="252"/>
      <c r="L29" s="252"/>
      <c r="M29" s="252"/>
      <c r="N29" s="252"/>
      <c r="O29" s="252"/>
      <c r="P29" s="252"/>
      <c r="Q29" s="252"/>
      <c r="R29" s="252"/>
    </row>
    <row r="30" spans="1:18" x14ac:dyDescent="0.2">
      <c r="A30" s="252"/>
      <c r="B30" s="252"/>
      <c r="C30" s="252"/>
      <c r="D30" s="252"/>
      <c r="E30" s="252"/>
      <c r="F30" s="252"/>
      <c r="G30" s="252"/>
      <c r="H30" s="252"/>
      <c r="I30" s="252"/>
      <c r="J30" s="252"/>
      <c r="K30" s="252"/>
      <c r="L30" s="252"/>
      <c r="M30" s="252"/>
      <c r="N30" s="252"/>
      <c r="O30" s="252"/>
      <c r="P30" s="252"/>
      <c r="Q30" s="252"/>
      <c r="R30" s="252"/>
    </row>
    <row r="31" spans="1:18" x14ac:dyDescent="0.2">
      <c r="A31" s="252"/>
      <c r="B31" s="252"/>
      <c r="C31" s="252"/>
      <c r="D31" s="252"/>
      <c r="E31" s="252"/>
      <c r="F31" s="252"/>
      <c r="G31" s="252"/>
      <c r="H31" s="252"/>
      <c r="I31" s="252"/>
      <c r="J31" s="252"/>
      <c r="K31" s="252"/>
      <c r="L31" s="252"/>
      <c r="M31" s="252"/>
      <c r="N31" s="252"/>
      <c r="O31" s="252"/>
      <c r="P31" s="252"/>
      <c r="Q31" s="252"/>
      <c r="R31" s="252"/>
    </row>
    <row r="32" spans="1:18" x14ac:dyDescent="0.2">
      <c r="A32" s="252"/>
      <c r="B32" s="252"/>
      <c r="C32" s="252"/>
      <c r="D32" s="252"/>
      <c r="E32" s="252"/>
      <c r="F32" s="252"/>
      <c r="G32" s="252"/>
      <c r="H32" s="252"/>
      <c r="I32" s="252"/>
      <c r="J32" s="252"/>
      <c r="K32" s="252"/>
      <c r="L32" s="252"/>
      <c r="M32" s="252"/>
      <c r="N32" s="252"/>
      <c r="O32" s="252"/>
      <c r="P32" s="252"/>
      <c r="Q32" s="252"/>
      <c r="R32" s="252"/>
    </row>
    <row r="33" spans="1:18" x14ac:dyDescent="0.2">
      <c r="A33" s="252"/>
      <c r="B33" s="252"/>
      <c r="C33" s="252"/>
      <c r="D33" s="252"/>
      <c r="E33" s="252"/>
      <c r="F33" s="252"/>
      <c r="G33" s="252"/>
      <c r="H33" s="252"/>
      <c r="I33" s="252"/>
      <c r="J33" s="252"/>
      <c r="K33" s="252"/>
      <c r="L33" s="252"/>
      <c r="M33" s="252"/>
      <c r="N33" s="252"/>
      <c r="O33" s="252"/>
      <c r="P33" s="252"/>
      <c r="Q33" s="252"/>
      <c r="R33" s="252"/>
    </row>
    <row r="34" spans="1:18" x14ac:dyDescent="0.2">
      <c r="A34" s="252"/>
      <c r="B34" s="252"/>
      <c r="C34" s="252"/>
      <c r="D34" s="252"/>
      <c r="E34" s="252"/>
      <c r="F34" s="252"/>
      <c r="G34" s="252"/>
      <c r="H34" s="252"/>
      <c r="I34" s="252"/>
      <c r="J34" s="252"/>
      <c r="K34" s="252"/>
      <c r="L34" s="252"/>
      <c r="M34" s="252"/>
      <c r="N34" s="252"/>
      <c r="O34" s="252"/>
      <c r="P34" s="252"/>
      <c r="Q34" s="252"/>
      <c r="R34" s="252"/>
    </row>
    <row r="35" spans="1:18" x14ac:dyDescent="0.2">
      <c r="A35" s="252"/>
      <c r="B35" s="252"/>
      <c r="C35" s="252"/>
      <c r="D35" s="252"/>
      <c r="E35" s="252"/>
      <c r="F35" s="252"/>
      <c r="G35" s="252"/>
      <c r="H35" s="252"/>
      <c r="I35" s="252"/>
      <c r="J35" s="252"/>
      <c r="K35" s="252"/>
      <c r="L35" s="252"/>
      <c r="M35" s="252"/>
      <c r="N35" s="252"/>
      <c r="O35" s="252"/>
      <c r="P35" s="252"/>
      <c r="Q35" s="252"/>
      <c r="R35" s="252"/>
    </row>
    <row r="36" spans="1:18" x14ac:dyDescent="0.2">
      <c r="A36" s="252"/>
      <c r="B36" s="252"/>
      <c r="C36" s="252"/>
      <c r="D36" s="252"/>
      <c r="E36" s="252"/>
      <c r="F36" s="252"/>
      <c r="G36" s="252"/>
      <c r="H36" s="252"/>
      <c r="I36" s="252"/>
      <c r="J36" s="252"/>
      <c r="K36" s="252"/>
      <c r="L36" s="252"/>
      <c r="M36" s="252"/>
      <c r="N36" s="252"/>
      <c r="O36" s="252"/>
      <c r="P36" s="252"/>
      <c r="Q36" s="252"/>
      <c r="R36" s="252"/>
    </row>
    <row r="37" spans="1:18" x14ac:dyDescent="0.2">
      <c r="A37" s="252"/>
      <c r="B37" s="252"/>
      <c r="C37" s="252"/>
      <c r="D37" s="252"/>
      <c r="E37" s="252"/>
      <c r="F37" s="252"/>
      <c r="G37" s="252"/>
      <c r="H37" s="252"/>
      <c r="I37" s="252"/>
      <c r="J37" s="252"/>
      <c r="K37" s="252"/>
      <c r="L37" s="252"/>
      <c r="M37" s="252"/>
      <c r="N37" s="252"/>
      <c r="O37" s="252"/>
      <c r="P37" s="252"/>
      <c r="Q37" s="252"/>
      <c r="R37" s="252"/>
    </row>
    <row r="38" spans="1:18" x14ac:dyDescent="0.2">
      <c r="A38" s="252"/>
      <c r="B38" s="252"/>
      <c r="C38" s="252"/>
      <c r="D38" s="252"/>
      <c r="E38" s="252"/>
      <c r="F38" s="252"/>
      <c r="G38" s="252"/>
      <c r="H38" s="252"/>
      <c r="I38" s="252"/>
      <c r="J38" s="252"/>
      <c r="K38" s="252"/>
      <c r="L38" s="252"/>
      <c r="M38" s="252"/>
      <c r="N38" s="252"/>
      <c r="O38" s="252"/>
      <c r="P38" s="252"/>
      <c r="Q38" s="252"/>
      <c r="R38" s="252"/>
    </row>
    <row r="39" spans="1:18" x14ac:dyDescent="0.2">
      <c r="A39" s="252"/>
      <c r="B39" s="252"/>
      <c r="C39" s="252"/>
      <c r="D39" s="252"/>
      <c r="E39" s="252"/>
      <c r="F39" s="252"/>
      <c r="G39" s="252"/>
      <c r="H39" s="252"/>
      <c r="I39" s="252"/>
      <c r="J39" s="252"/>
      <c r="K39" s="252"/>
      <c r="L39" s="252"/>
      <c r="M39" s="252"/>
      <c r="N39" s="252"/>
      <c r="O39" s="252"/>
      <c r="P39" s="252"/>
      <c r="Q39" s="252"/>
      <c r="R39" s="252"/>
    </row>
    <row r="40" spans="1:18" x14ac:dyDescent="0.2">
      <c r="A40" s="252"/>
      <c r="B40" s="252"/>
      <c r="C40" s="252"/>
      <c r="D40" s="252"/>
      <c r="E40" s="252"/>
      <c r="F40" s="252"/>
      <c r="G40" s="252"/>
      <c r="H40" s="252"/>
      <c r="I40" s="252"/>
      <c r="J40" s="252"/>
      <c r="K40" s="252"/>
      <c r="L40" s="252"/>
      <c r="M40" s="252"/>
      <c r="N40" s="252"/>
      <c r="O40" s="252"/>
      <c r="P40" s="252"/>
      <c r="Q40" s="252"/>
      <c r="R40" s="252"/>
    </row>
    <row r="41" spans="1:18" x14ac:dyDescent="0.2">
      <c r="A41" s="252"/>
      <c r="B41" s="252"/>
      <c r="C41" s="252"/>
      <c r="D41" s="252"/>
      <c r="E41" s="252"/>
      <c r="F41" s="252"/>
      <c r="G41" s="252"/>
      <c r="H41" s="252"/>
      <c r="I41" s="252"/>
      <c r="J41" s="252"/>
      <c r="K41" s="252"/>
      <c r="L41" s="252"/>
      <c r="M41" s="252"/>
      <c r="N41" s="252"/>
      <c r="O41" s="252"/>
      <c r="P41" s="252"/>
      <c r="Q41" s="252"/>
      <c r="R41" s="252"/>
    </row>
    <row r="42" spans="1:18" x14ac:dyDescent="0.2">
      <c r="A42" s="252"/>
      <c r="B42" s="252"/>
      <c r="C42" s="252"/>
      <c r="D42" s="252"/>
      <c r="E42" s="252"/>
      <c r="F42" s="252"/>
      <c r="G42" s="252"/>
      <c r="H42" s="252"/>
      <c r="I42" s="252"/>
      <c r="J42" s="252"/>
      <c r="K42" s="252"/>
      <c r="L42" s="252"/>
      <c r="M42" s="252"/>
      <c r="N42" s="252"/>
      <c r="O42" s="252"/>
      <c r="P42" s="252"/>
      <c r="Q42" s="252"/>
      <c r="R42" s="252"/>
    </row>
    <row r="43" spans="1:18" x14ac:dyDescent="0.2">
      <c r="A43" s="252"/>
      <c r="B43" s="252"/>
      <c r="C43" s="252"/>
      <c r="D43" s="252"/>
      <c r="E43" s="252"/>
      <c r="F43" s="252"/>
      <c r="G43" s="252"/>
      <c r="H43" s="252"/>
      <c r="I43" s="252"/>
      <c r="J43" s="252"/>
      <c r="K43" s="252"/>
      <c r="L43" s="252"/>
      <c r="M43" s="252"/>
      <c r="N43" s="252"/>
      <c r="O43" s="252"/>
      <c r="P43" s="252"/>
      <c r="Q43" s="252"/>
      <c r="R43" s="252"/>
    </row>
    <row r="44" spans="1:18" x14ac:dyDescent="0.2">
      <c r="A44" s="252"/>
      <c r="B44" s="252"/>
      <c r="C44" s="252"/>
      <c r="D44" s="252"/>
      <c r="E44" s="252"/>
      <c r="F44" s="252"/>
      <c r="G44" s="252"/>
      <c r="H44" s="252"/>
      <c r="I44" s="252"/>
      <c r="J44" s="252"/>
      <c r="K44" s="252"/>
      <c r="L44" s="252"/>
      <c r="M44" s="252"/>
      <c r="N44" s="252"/>
      <c r="O44" s="252"/>
      <c r="P44" s="252"/>
      <c r="Q44" s="252"/>
      <c r="R44" s="252"/>
    </row>
    <row r="45" spans="1:18" x14ac:dyDescent="0.2">
      <c r="A45" s="252"/>
      <c r="B45" s="252"/>
      <c r="C45" s="252"/>
      <c r="D45" s="252"/>
      <c r="E45" s="252"/>
      <c r="F45" s="252"/>
      <c r="G45" s="252"/>
      <c r="H45" s="252"/>
      <c r="I45" s="252"/>
      <c r="J45" s="252"/>
      <c r="K45" s="252"/>
      <c r="L45" s="252"/>
      <c r="M45" s="252"/>
      <c r="N45" s="252"/>
      <c r="O45" s="252"/>
      <c r="P45" s="252"/>
      <c r="Q45" s="252"/>
      <c r="R45" s="252"/>
    </row>
    <row r="46" spans="1:18" x14ac:dyDescent="0.2">
      <c r="A46" s="252"/>
      <c r="B46" s="252"/>
      <c r="C46" s="252"/>
      <c r="D46" s="252"/>
      <c r="E46" s="252"/>
      <c r="F46" s="252"/>
      <c r="G46" s="252"/>
      <c r="H46" s="252"/>
      <c r="I46" s="252"/>
      <c r="J46" s="252"/>
      <c r="K46" s="252"/>
      <c r="L46" s="252"/>
      <c r="M46" s="252"/>
      <c r="N46" s="252"/>
      <c r="O46" s="252"/>
      <c r="P46" s="252"/>
      <c r="Q46" s="252"/>
      <c r="R46" s="252"/>
    </row>
    <row r="47" spans="1:18" x14ac:dyDescent="0.2">
      <c r="A47" s="252"/>
      <c r="B47" s="252"/>
      <c r="C47" s="252"/>
      <c r="D47" s="252"/>
      <c r="E47" s="252"/>
      <c r="F47" s="252"/>
      <c r="G47" s="252"/>
      <c r="H47" s="252"/>
      <c r="I47" s="252"/>
      <c r="J47" s="252"/>
      <c r="K47" s="252"/>
      <c r="L47" s="252"/>
      <c r="M47" s="252"/>
      <c r="N47" s="252"/>
      <c r="O47" s="252"/>
      <c r="P47" s="252"/>
      <c r="Q47" s="252"/>
      <c r="R47" s="252"/>
    </row>
    <row r="48" spans="1:18" x14ac:dyDescent="0.2">
      <c r="A48" s="252"/>
      <c r="B48" s="252"/>
      <c r="C48" s="252"/>
      <c r="D48" s="252"/>
      <c r="E48" s="252"/>
      <c r="F48" s="252"/>
      <c r="G48" s="252"/>
      <c r="H48" s="252"/>
      <c r="I48" s="252"/>
      <c r="J48" s="252"/>
      <c r="K48" s="252"/>
      <c r="L48" s="252"/>
      <c r="M48" s="252"/>
      <c r="N48" s="252"/>
      <c r="O48" s="252"/>
      <c r="P48" s="252"/>
      <c r="Q48" s="252"/>
      <c r="R48" s="252"/>
    </row>
    <row r="49" spans="1:18" x14ac:dyDescent="0.2">
      <c r="A49" s="252"/>
      <c r="B49" s="252"/>
      <c r="C49" s="252"/>
      <c r="D49" s="252"/>
      <c r="E49" s="252"/>
      <c r="F49" s="252"/>
      <c r="G49" s="252"/>
      <c r="H49" s="252"/>
      <c r="I49" s="252"/>
      <c r="J49" s="252"/>
      <c r="K49" s="252"/>
      <c r="L49" s="252"/>
      <c r="M49" s="252"/>
      <c r="N49" s="252"/>
      <c r="O49" s="252"/>
      <c r="P49" s="252"/>
      <c r="Q49" s="252"/>
      <c r="R49" s="252"/>
    </row>
    <row r="50" spans="1:18" x14ac:dyDescent="0.2">
      <c r="A50" s="252"/>
      <c r="B50" s="252"/>
      <c r="C50" s="252"/>
      <c r="D50" s="252"/>
      <c r="E50" s="252"/>
      <c r="F50" s="252"/>
      <c r="G50" s="252"/>
      <c r="H50" s="252"/>
      <c r="I50" s="252"/>
      <c r="J50" s="252"/>
      <c r="K50" s="252"/>
      <c r="L50" s="252"/>
      <c r="M50" s="252"/>
      <c r="N50" s="252"/>
      <c r="O50" s="252"/>
      <c r="P50" s="252"/>
      <c r="Q50" s="252"/>
      <c r="R50" s="252"/>
    </row>
    <row r="51" spans="1:18" x14ac:dyDescent="0.2">
      <c r="A51" s="252"/>
      <c r="B51" s="252"/>
      <c r="C51" s="252"/>
      <c r="D51" s="252"/>
      <c r="E51" s="252"/>
      <c r="F51" s="252"/>
      <c r="G51" s="252"/>
      <c r="H51" s="252"/>
      <c r="I51" s="252"/>
      <c r="J51" s="252"/>
      <c r="K51" s="252"/>
      <c r="L51" s="252"/>
      <c r="M51" s="252"/>
      <c r="N51" s="252"/>
      <c r="O51" s="252"/>
      <c r="P51" s="252"/>
      <c r="Q51" s="252"/>
      <c r="R51" s="252"/>
    </row>
    <row r="52" spans="1:18" x14ac:dyDescent="0.2">
      <c r="A52" s="252"/>
      <c r="B52" s="252"/>
      <c r="C52" s="252"/>
      <c r="D52" s="252"/>
      <c r="E52" s="252"/>
      <c r="F52" s="252"/>
      <c r="G52" s="252"/>
      <c r="H52" s="252"/>
      <c r="I52" s="252"/>
      <c r="J52" s="252"/>
      <c r="K52" s="252"/>
      <c r="L52" s="252"/>
      <c r="M52" s="252"/>
      <c r="N52" s="252"/>
      <c r="O52" s="252"/>
      <c r="P52" s="252"/>
      <c r="Q52" s="252"/>
      <c r="R52" s="252"/>
    </row>
    <row r="53" spans="1:18" x14ac:dyDescent="0.2">
      <c r="A53" s="252"/>
      <c r="B53" s="252"/>
      <c r="C53" s="252"/>
      <c r="D53" s="252"/>
      <c r="E53" s="252"/>
      <c r="F53" s="252"/>
      <c r="G53" s="252"/>
      <c r="H53" s="252"/>
      <c r="I53" s="252"/>
      <c r="J53" s="252"/>
      <c r="K53" s="252"/>
      <c r="L53" s="252"/>
      <c r="M53" s="252"/>
      <c r="N53" s="252"/>
      <c r="O53" s="252"/>
      <c r="P53" s="252"/>
      <c r="Q53" s="252"/>
      <c r="R53" s="252"/>
    </row>
    <row r="54" spans="1:18" x14ac:dyDescent="0.2">
      <c r="A54" s="252"/>
      <c r="B54" s="252"/>
      <c r="C54" s="252"/>
      <c r="D54" s="252"/>
      <c r="E54" s="252"/>
      <c r="F54" s="252"/>
      <c r="G54" s="252"/>
      <c r="H54" s="252"/>
      <c r="I54" s="252"/>
      <c r="J54" s="252"/>
      <c r="K54" s="252"/>
      <c r="L54" s="252"/>
      <c r="M54" s="252"/>
      <c r="N54" s="252"/>
      <c r="O54" s="252"/>
      <c r="P54" s="252"/>
      <c r="Q54" s="252"/>
      <c r="R54" s="252"/>
    </row>
    <row r="55" spans="1:18" x14ac:dyDescent="0.2">
      <c r="A55" s="252"/>
      <c r="B55" s="252"/>
      <c r="C55" s="252"/>
      <c r="D55" s="252"/>
      <c r="E55" s="252"/>
      <c r="F55" s="252"/>
      <c r="G55" s="252"/>
      <c r="H55" s="252"/>
      <c r="I55" s="252"/>
      <c r="J55" s="252"/>
      <c r="K55" s="252"/>
      <c r="L55" s="252"/>
      <c r="M55" s="252"/>
      <c r="N55" s="252"/>
      <c r="O55" s="252"/>
      <c r="P55" s="252"/>
      <c r="Q55" s="252"/>
      <c r="R55" s="252"/>
    </row>
    <row r="56" spans="1:18" x14ac:dyDescent="0.2">
      <c r="A56" s="252"/>
      <c r="B56" s="252"/>
      <c r="C56" s="252"/>
      <c r="D56" s="252"/>
      <c r="E56" s="252"/>
      <c r="F56" s="252"/>
      <c r="G56" s="252"/>
      <c r="H56" s="252"/>
      <c r="I56" s="252"/>
      <c r="J56" s="252"/>
      <c r="K56" s="252"/>
      <c r="L56" s="252"/>
      <c r="M56" s="252"/>
      <c r="N56" s="252"/>
      <c r="O56" s="252"/>
      <c r="P56" s="252"/>
      <c r="Q56" s="252"/>
      <c r="R56" s="252"/>
    </row>
    <row r="57" spans="1:18" x14ac:dyDescent="0.2">
      <c r="A57" s="252"/>
      <c r="B57" s="252"/>
      <c r="C57" s="252"/>
      <c r="D57" s="252"/>
      <c r="E57" s="252"/>
      <c r="F57" s="252"/>
      <c r="G57" s="252"/>
      <c r="H57" s="252"/>
      <c r="I57" s="252"/>
      <c r="J57" s="252"/>
      <c r="K57" s="252"/>
      <c r="L57" s="252"/>
      <c r="M57" s="252"/>
      <c r="N57" s="252"/>
      <c r="O57" s="252"/>
      <c r="P57" s="252"/>
      <c r="Q57" s="252"/>
      <c r="R57" s="252"/>
    </row>
    <row r="58" spans="1:18" x14ac:dyDescent="0.2">
      <c r="A58" s="252"/>
      <c r="B58" s="252"/>
      <c r="C58" s="252"/>
      <c r="D58" s="252"/>
      <c r="E58" s="252"/>
      <c r="F58" s="252"/>
      <c r="G58" s="252"/>
      <c r="H58" s="252"/>
      <c r="I58" s="252"/>
      <c r="J58" s="252"/>
      <c r="K58" s="252"/>
      <c r="L58" s="252"/>
      <c r="M58" s="252"/>
      <c r="N58" s="252"/>
      <c r="O58" s="252"/>
      <c r="P58" s="252"/>
      <c r="Q58" s="252"/>
      <c r="R58" s="252"/>
    </row>
    <row r="59" spans="1:18" x14ac:dyDescent="0.2">
      <c r="A59" s="252"/>
      <c r="B59" s="252"/>
      <c r="C59" s="252"/>
      <c r="D59" s="252"/>
      <c r="E59" s="252"/>
      <c r="F59" s="252"/>
      <c r="G59" s="252"/>
      <c r="H59" s="252"/>
      <c r="I59" s="252"/>
      <c r="J59" s="252"/>
      <c r="K59" s="252"/>
      <c r="L59" s="252"/>
      <c r="M59" s="252"/>
      <c r="N59" s="252"/>
      <c r="O59" s="252"/>
      <c r="P59" s="252"/>
      <c r="Q59" s="252"/>
      <c r="R59" s="252"/>
    </row>
    <row r="60" spans="1:18" x14ac:dyDescent="0.2">
      <c r="A60" s="252"/>
      <c r="B60" s="252"/>
      <c r="C60" s="252"/>
      <c r="D60" s="252"/>
      <c r="E60" s="252"/>
      <c r="F60" s="252"/>
      <c r="G60" s="252"/>
      <c r="H60" s="252"/>
      <c r="I60" s="252"/>
      <c r="J60" s="252"/>
      <c r="K60" s="252"/>
      <c r="L60" s="252"/>
      <c r="M60" s="252"/>
      <c r="N60" s="252"/>
      <c r="O60" s="252"/>
      <c r="P60" s="252"/>
      <c r="Q60" s="252"/>
      <c r="R60" s="252"/>
    </row>
    <row r="61" spans="1:18" x14ac:dyDescent="0.2">
      <c r="A61" s="252"/>
      <c r="B61" s="252"/>
      <c r="C61" s="252"/>
      <c r="D61" s="252"/>
      <c r="E61" s="252"/>
      <c r="F61" s="252"/>
      <c r="G61" s="252"/>
      <c r="H61" s="252"/>
      <c r="I61" s="252"/>
      <c r="J61" s="252"/>
      <c r="K61" s="252"/>
      <c r="L61" s="252"/>
      <c r="M61" s="252"/>
      <c r="N61" s="252"/>
      <c r="O61" s="252"/>
      <c r="P61" s="252"/>
      <c r="Q61" s="252"/>
      <c r="R61" s="252"/>
    </row>
    <row r="62" spans="1:18" x14ac:dyDescent="0.2">
      <c r="A62" s="252"/>
      <c r="B62" s="252"/>
      <c r="C62" s="252"/>
      <c r="D62" s="252"/>
      <c r="E62" s="252"/>
      <c r="F62" s="252"/>
      <c r="G62" s="252"/>
      <c r="H62" s="252"/>
      <c r="I62" s="252"/>
      <c r="J62" s="252"/>
      <c r="K62" s="252"/>
      <c r="L62" s="252"/>
      <c r="M62" s="252"/>
      <c r="N62" s="252"/>
      <c r="O62" s="252"/>
      <c r="P62" s="252"/>
      <c r="Q62" s="252"/>
      <c r="R62" s="252"/>
    </row>
    <row r="63" spans="1:18" x14ac:dyDescent="0.2">
      <c r="A63" s="252"/>
      <c r="B63" s="252"/>
      <c r="C63" s="252"/>
      <c r="D63" s="252"/>
      <c r="E63" s="252"/>
      <c r="F63" s="252"/>
      <c r="G63" s="252"/>
      <c r="H63" s="252"/>
      <c r="I63" s="252"/>
      <c r="J63" s="252"/>
      <c r="K63" s="252"/>
      <c r="L63" s="252"/>
      <c r="M63" s="252"/>
      <c r="N63" s="252"/>
      <c r="O63" s="252"/>
      <c r="P63" s="252"/>
      <c r="Q63" s="252"/>
      <c r="R63" s="252"/>
    </row>
    <row r="64" spans="1:18" x14ac:dyDescent="0.2">
      <c r="A64" s="252"/>
      <c r="B64" s="252"/>
      <c r="C64" s="252"/>
      <c r="D64" s="252"/>
      <c r="E64" s="252"/>
      <c r="F64" s="252"/>
      <c r="G64" s="252"/>
      <c r="H64" s="252"/>
      <c r="I64" s="252"/>
      <c r="J64" s="252"/>
      <c r="K64" s="252"/>
      <c r="L64" s="252"/>
      <c r="M64" s="252"/>
      <c r="N64" s="252"/>
      <c r="O64" s="252"/>
      <c r="P64" s="252"/>
      <c r="Q64" s="252"/>
      <c r="R64" s="252"/>
    </row>
    <row r="65" spans="1:18" x14ac:dyDescent="0.2">
      <c r="A65" s="252"/>
      <c r="B65" s="252"/>
      <c r="C65" s="252"/>
      <c r="D65" s="252"/>
      <c r="E65" s="252"/>
      <c r="F65" s="252"/>
      <c r="G65" s="252"/>
      <c r="H65" s="252"/>
      <c r="I65" s="252"/>
      <c r="J65" s="252"/>
      <c r="K65" s="252"/>
      <c r="L65" s="252"/>
      <c r="M65" s="252"/>
      <c r="N65" s="252"/>
      <c r="O65" s="252"/>
      <c r="P65" s="252"/>
      <c r="Q65" s="252"/>
      <c r="R65" s="252"/>
    </row>
    <row r="66" spans="1:18" x14ac:dyDescent="0.2">
      <c r="A66" s="252"/>
      <c r="B66" s="252"/>
      <c r="C66" s="252"/>
      <c r="D66" s="252"/>
      <c r="E66" s="252"/>
      <c r="F66" s="252"/>
      <c r="G66" s="252"/>
      <c r="H66" s="252"/>
      <c r="I66" s="252"/>
      <c r="J66" s="252"/>
      <c r="K66" s="252"/>
      <c r="L66" s="252"/>
      <c r="M66" s="252"/>
      <c r="N66" s="252"/>
      <c r="O66" s="252"/>
      <c r="P66" s="252"/>
      <c r="Q66" s="252"/>
      <c r="R66" s="252"/>
    </row>
    <row r="67" spans="1:18" x14ac:dyDescent="0.2">
      <c r="A67" s="252"/>
      <c r="B67" s="252"/>
      <c r="C67" s="252"/>
      <c r="D67" s="252"/>
      <c r="E67" s="252"/>
      <c r="F67" s="252"/>
      <c r="G67" s="252"/>
      <c r="H67" s="252"/>
      <c r="I67" s="252"/>
      <c r="J67" s="252"/>
      <c r="K67" s="252"/>
      <c r="L67" s="252"/>
      <c r="M67" s="252"/>
      <c r="N67" s="252"/>
      <c r="O67" s="252"/>
      <c r="P67" s="252"/>
      <c r="Q67" s="252"/>
      <c r="R67" s="252"/>
    </row>
    <row r="68" spans="1:18" x14ac:dyDescent="0.2">
      <c r="A68" s="252"/>
      <c r="B68" s="252"/>
      <c r="C68" s="252"/>
      <c r="D68" s="252"/>
      <c r="E68" s="252"/>
      <c r="F68" s="252"/>
      <c r="G68" s="252"/>
      <c r="H68" s="252"/>
      <c r="I68" s="252"/>
      <c r="J68" s="252"/>
      <c r="K68" s="252"/>
      <c r="L68" s="252"/>
      <c r="M68" s="252"/>
      <c r="N68" s="252"/>
      <c r="O68" s="252"/>
      <c r="P68" s="252"/>
      <c r="Q68" s="252"/>
      <c r="R68" s="252"/>
    </row>
    <row r="69" spans="1:18" x14ac:dyDescent="0.2">
      <c r="A69" s="252"/>
      <c r="B69" s="252"/>
      <c r="C69" s="252"/>
      <c r="D69" s="252"/>
      <c r="E69" s="252"/>
      <c r="F69" s="252"/>
      <c r="G69" s="252"/>
      <c r="H69" s="252"/>
      <c r="I69" s="252"/>
      <c r="J69" s="252"/>
      <c r="K69" s="252"/>
      <c r="L69" s="252"/>
      <c r="M69" s="252"/>
      <c r="N69" s="252"/>
      <c r="O69" s="252"/>
      <c r="P69" s="252"/>
      <c r="Q69" s="252"/>
      <c r="R69" s="252"/>
    </row>
    <row r="70" spans="1:18" x14ac:dyDescent="0.2">
      <c r="A70" s="252"/>
      <c r="B70" s="252"/>
      <c r="C70" s="252"/>
      <c r="D70" s="252"/>
      <c r="E70" s="252"/>
      <c r="F70" s="252"/>
      <c r="G70" s="252"/>
      <c r="H70" s="252"/>
      <c r="I70" s="252"/>
      <c r="J70" s="252"/>
      <c r="K70" s="252"/>
      <c r="L70" s="252"/>
      <c r="M70" s="252"/>
      <c r="N70" s="252"/>
      <c r="O70" s="252"/>
      <c r="P70" s="252"/>
      <c r="Q70" s="252"/>
      <c r="R70" s="252"/>
    </row>
    <row r="71" spans="1:18" x14ac:dyDescent="0.2">
      <c r="A71" s="252"/>
      <c r="B71" s="252"/>
      <c r="C71" s="252"/>
      <c r="D71" s="252"/>
      <c r="E71" s="252"/>
      <c r="F71" s="252"/>
      <c r="G71" s="252"/>
      <c r="H71" s="252"/>
      <c r="I71" s="252"/>
      <c r="J71" s="252"/>
      <c r="K71" s="252"/>
      <c r="L71" s="252"/>
      <c r="M71" s="252"/>
      <c r="N71" s="252"/>
      <c r="O71" s="252"/>
      <c r="P71" s="252"/>
      <c r="Q71" s="252"/>
      <c r="R71" s="252"/>
    </row>
    <row r="72" spans="1:18" x14ac:dyDescent="0.2">
      <c r="A72" s="252"/>
      <c r="B72" s="252"/>
      <c r="C72" s="252"/>
      <c r="D72" s="252"/>
      <c r="E72" s="252"/>
      <c r="F72" s="252"/>
      <c r="G72" s="252"/>
      <c r="H72" s="252"/>
      <c r="I72" s="252"/>
      <c r="J72" s="252"/>
      <c r="K72" s="252"/>
      <c r="L72" s="252"/>
      <c r="M72" s="252"/>
      <c r="N72" s="252"/>
      <c r="O72" s="252"/>
      <c r="P72" s="252"/>
      <c r="Q72" s="252"/>
      <c r="R72" s="252"/>
    </row>
    <row r="73" spans="1:18" x14ac:dyDescent="0.2">
      <c r="A73" s="252"/>
      <c r="B73" s="252"/>
      <c r="C73" s="252"/>
      <c r="D73" s="252"/>
      <c r="E73" s="252"/>
      <c r="F73" s="252"/>
      <c r="G73" s="252"/>
      <c r="H73" s="252"/>
      <c r="I73" s="252"/>
      <c r="J73" s="252"/>
      <c r="K73" s="252"/>
      <c r="L73" s="252"/>
      <c r="M73" s="252"/>
      <c r="N73" s="252"/>
      <c r="O73" s="252"/>
      <c r="P73" s="252"/>
      <c r="Q73" s="252"/>
      <c r="R73" s="252"/>
    </row>
    <row r="74" spans="1:18" x14ac:dyDescent="0.2">
      <c r="A74" s="252"/>
      <c r="B74" s="252"/>
      <c r="C74" s="252"/>
      <c r="D74" s="252"/>
      <c r="E74" s="252"/>
      <c r="F74" s="252"/>
      <c r="G74" s="252"/>
      <c r="H74" s="252"/>
      <c r="I74" s="252"/>
      <c r="J74" s="252"/>
      <c r="K74" s="252"/>
      <c r="L74" s="252"/>
      <c r="M74" s="252"/>
      <c r="N74" s="252"/>
      <c r="O74" s="252"/>
      <c r="P74" s="252"/>
      <c r="Q74" s="252"/>
      <c r="R74" s="252"/>
    </row>
    <row r="75" spans="1:18" x14ac:dyDescent="0.2">
      <c r="A75" s="252"/>
      <c r="B75" s="252"/>
      <c r="C75" s="252"/>
      <c r="D75" s="252"/>
      <c r="E75" s="252"/>
      <c r="F75" s="252"/>
      <c r="G75" s="252"/>
      <c r="H75" s="252"/>
      <c r="I75" s="252"/>
      <c r="J75" s="252"/>
      <c r="K75" s="252"/>
      <c r="L75" s="252"/>
      <c r="M75" s="252"/>
      <c r="N75" s="252"/>
      <c r="O75" s="252"/>
      <c r="P75" s="252"/>
      <c r="Q75" s="252"/>
      <c r="R75" s="252"/>
    </row>
    <row r="76" spans="1:18" x14ac:dyDescent="0.2">
      <c r="A76" s="252"/>
      <c r="B76" s="252"/>
      <c r="C76" s="252"/>
      <c r="D76" s="252"/>
      <c r="E76" s="252"/>
      <c r="F76" s="252"/>
      <c r="G76" s="252"/>
      <c r="H76" s="252"/>
      <c r="I76" s="252"/>
      <c r="J76" s="252"/>
      <c r="K76" s="252"/>
      <c r="L76" s="252"/>
      <c r="M76" s="252"/>
      <c r="N76" s="252"/>
      <c r="O76" s="252"/>
      <c r="P76" s="252"/>
      <c r="Q76" s="252"/>
      <c r="R76" s="252"/>
    </row>
    <row r="77" spans="1:18" x14ac:dyDescent="0.2">
      <c r="A77" s="252"/>
      <c r="B77" s="252"/>
      <c r="C77" s="252"/>
      <c r="D77" s="252"/>
      <c r="E77" s="252"/>
      <c r="F77" s="252"/>
      <c r="G77" s="252"/>
      <c r="H77" s="252"/>
      <c r="I77" s="252"/>
      <c r="J77" s="252"/>
      <c r="K77" s="252"/>
      <c r="L77" s="252"/>
      <c r="M77" s="252"/>
      <c r="N77" s="252"/>
      <c r="O77" s="252"/>
      <c r="P77" s="252"/>
      <c r="Q77" s="252"/>
      <c r="R77" s="252"/>
    </row>
    <row r="78" spans="1:18" x14ac:dyDescent="0.2">
      <c r="A78" s="252"/>
      <c r="B78" s="252"/>
      <c r="C78" s="252"/>
      <c r="D78" s="252"/>
      <c r="E78" s="252"/>
      <c r="F78" s="252"/>
      <c r="G78" s="252"/>
      <c r="H78" s="252"/>
      <c r="I78" s="252"/>
      <c r="J78" s="252"/>
      <c r="K78" s="252"/>
      <c r="L78" s="252"/>
      <c r="M78" s="252"/>
      <c r="N78" s="252"/>
      <c r="O78" s="252"/>
      <c r="P78" s="252"/>
      <c r="Q78" s="252"/>
      <c r="R78" s="252"/>
    </row>
    <row r="79" spans="1:18" x14ac:dyDescent="0.2">
      <c r="A79" s="252"/>
      <c r="B79" s="252"/>
      <c r="C79" s="252"/>
      <c r="D79" s="252"/>
      <c r="E79" s="252"/>
      <c r="F79" s="252"/>
      <c r="G79" s="252"/>
      <c r="H79" s="252"/>
      <c r="I79" s="252"/>
      <c r="J79" s="252"/>
      <c r="K79" s="252"/>
      <c r="L79" s="252"/>
      <c r="M79" s="252"/>
      <c r="N79" s="252"/>
      <c r="O79" s="252"/>
      <c r="P79" s="252"/>
      <c r="Q79" s="252"/>
      <c r="R79" s="252"/>
    </row>
    <row r="80" spans="1:18" x14ac:dyDescent="0.2">
      <c r="A80" s="252"/>
      <c r="B80" s="252"/>
      <c r="C80" s="252"/>
      <c r="D80" s="252"/>
      <c r="E80" s="252"/>
      <c r="F80" s="252"/>
      <c r="G80" s="252"/>
      <c r="H80" s="252"/>
      <c r="I80" s="252"/>
      <c r="J80" s="252"/>
      <c r="K80" s="252"/>
      <c r="L80" s="252"/>
      <c r="M80" s="252"/>
      <c r="N80" s="252"/>
      <c r="O80" s="252"/>
      <c r="P80" s="252"/>
      <c r="Q80" s="252"/>
      <c r="R80" s="252"/>
    </row>
    <row r="81" spans="1:18" x14ac:dyDescent="0.2">
      <c r="A81" s="252"/>
      <c r="B81" s="252"/>
      <c r="C81" s="252"/>
      <c r="D81" s="252"/>
      <c r="E81" s="252"/>
      <c r="F81" s="252"/>
      <c r="G81" s="252"/>
      <c r="H81" s="252"/>
      <c r="I81" s="252"/>
      <c r="J81" s="252"/>
      <c r="K81" s="252"/>
      <c r="L81" s="252"/>
      <c r="M81" s="252"/>
      <c r="N81" s="252"/>
      <c r="O81" s="252"/>
      <c r="P81" s="252"/>
      <c r="Q81" s="252"/>
      <c r="R81" s="252"/>
    </row>
    <row r="82" spans="1:18" x14ac:dyDescent="0.2">
      <c r="A82" s="252"/>
      <c r="B82" s="252"/>
      <c r="C82" s="252"/>
      <c r="D82" s="252"/>
      <c r="E82" s="252"/>
      <c r="F82" s="252"/>
      <c r="G82" s="252"/>
      <c r="H82" s="252"/>
      <c r="I82" s="252"/>
      <c r="J82" s="252"/>
      <c r="K82" s="252"/>
      <c r="L82" s="252"/>
      <c r="M82" s="252"/>
      <c r="N82" s="252"/>
      <c r="O82" s="252"/>
      <c r="P82" s="252"/>
      <c r="Q82" s="252"/>
      <c r="R82" s="252"/>
    </row>
    <row r="83" spans="1:18" x14ac:dyDescent="0.2">
      <c r="A83" s="252"/>
      <c r="B83" s="252"/>
      <c r="C83" s="252"/>
      <c r="D83" s="252"/>
      <c r="E83" s="252"/>
      <c r="F83" s="252"/>
      <c r="G83" s="252"/>
      <c r="H83" s="252"/>
      <c r="I83" s="252"/>
      <c r="J83" s="252"/>
      <c r="K83" s="252"/>
      <c r="L83" s="252"/>
      <c r="M83" s="252"/>
      <c r="N83" s="252"/>
      <c r="O83" s="252"/>
      <c r="P83" s="252"/>
      <c r="Q83" s="252"/>
      <c r="R83" s="252"/>
    </row>
    <row r="84" spans="1:18" x14ac:dyDescent="0.2">
      <c r="A84" s="252"/>
      <c r="B84" s="252"/>
      <c r="C84" s="252"/>
      <c r="D84" s="252"/>
      <c r="E84" s="252"/>
      <c r="F84" s="252"/>
      <c r="G84" s="252"/>
      <c r="H84" s="252"/>
      <c r="I84" s="252"/>
      <c r="J84" s="252"/>
      <c r="K84" s="252"/>
      <c r="L84" s="252"/>
      <c r="M84" s="252"/>
      <c r="N84" s="252"/>
      <c r="O84" s="252"/>
      <c r="P84" s="252"/>
      <c r="Q84" s="252"/>
      <c r="R84" s="252"/>
    </row>
    <row r="85" spans="1:18" x14ac:dyDescent="0.2">
      <c r="A85" s="252"/>
      <c r="B85" s="252"/>
      <c r="C85" s="252"/>
      <c r="D85" s="252"/>
      <c r="E85" s="252"/>
      <c r="F85" s="252"/>
      <c r="G85" s="252"/>
      <c r="H85" s="252"/>
      <c r="I85" s="252"/>
      <c r="J85" s="252"/>
      <c r="K85" s="252"/>
      <c r="L85" s="252"/>
      <c r="M85" s="252"/>
      <c r="N85" s="252"/>
      <c r="O85" s="252"/>
      <c r="P85" s="252"/>
      <c r="Q85" s="252"/>
      <c r="R85" s="252"/>
    </row>
    <row r="86" spans="1:18" x14ac:dyDescent="0.2">
      <c r="A86" s="252"/>
      <c r="B86" s="252"/>
      <c r="C86" s="252"/>
      <c r="D86" s="252"/>
      <c r="E86" s="252"/>
      <c r="F86" s="252"/>
      <c r="G86" s="252"/>
      <c r="H86" s="252"/>
      <c r="I86" s="252"/>
      <c r="J86" s="252"/>
      <c r="K86" s="252"/>
      <c r="L86" s="252"/>
      <c r="M86" s="252"/>
      <c r="N86" s="252"/>
      <c r="O86" s="252"/>
      <c r="P86" s="252"/>
      <c r="Q86" s="252"/>
      <c r="R86" s="252"/>
    </row>
    <row r="87" spans="1:18" x14ac:dyDescent="0.2">
      <c r="A87" s="252"/>
      <c r="B87" s="252"/>
      <c r="C87" s="252"/>
      <c r="D87" s="252"/>
      <c r="E87" s="252"/>
      <c r="F87" s="252"/>
      <c r="G87" s="252"/>
      <c r="H87" s="252"/>
      <c r="I87" s="252"/>
      <c r="J87" s="252"/>
      <c r="K87" s="252"/>
      <c r="L87" s="252"/>
      <c r="M87" s="252"/>
      <c r="N87" s="252"/>
      <c r="O87" s="252"/>
      <c r="P87" s="252"/>
      <c r="Q87" s="252"/>
      <c r="R87" s="252"/>
    </row>
    <row r="88" spans="1:18" x14ac:dyDescent="0.2">
      <c r="A88" s="252"/>
      <c r="B88" s="252"/>
      <c r="C88" s="252"/>
      <c r="D88" s="252"/>
      <c r="E88" s="252"/>
      <c r="F88" s="252"/>
      <c r="G88" s="252"/>
      <c r="H88" s="252"/>
      <c r="I88" s="252"/>
      <c r="J88" s="252"/>
      <c r="K88" s="252"/>
      <c r="L88" s="252"/>
      <c r="M88" s="252"/>
      <c r="N88" s="252"/>
      <c r="O88" s="252"/>
      <c r="P88" s="252"/>
      <c r="Q88" s="252"/>
      <c r="R88" s="252"/>
    </row>
    <row r="89" spans="1:18" x14ac:dyDescent="0.2">
      <c r="A89" s="252"/>
      <c r="B89" s="252"/>
      <c r="C89" s="252"/>
      <c r="D89" s="252"/>
      <c r="E89" s="252"/>
      <c r="F89" s="252"/>
      <c r="G89" s="252"/>
      <c r="H89" s="252"/>
      <c r="I89" s="252"/>
      <c r="J89" s="252"/>
      <c r="K89" s="252"/>
      <c r="L89" s="252"/>
      <c r="M89" s="252"/>
      <c r="N89" s="252"/>
      <c r="O89" s="252"/>
      <c r="P89" s="252"/>
      <c r="Q89" s="252"/>
      <c r="R89" s="252"/>
    </row>
    <row r="90" spans="1:18" x14ac:dyDescent="0.2">
      <c r="A90" s="252"/>
      <c r="B90" s="252"/>
      <c r="C90" s="252"/>
      <c r="D90" s="252"/>
      <c r="E90" s="252"/>
      <c r="F90" s="252"/>
      <c r="G90" s="252"/>
      <c r="H90" s="252"/>
      <c r="I90" s="252"/>
      <c r="J90" s="252"/>
      <c r="K90" s="252"/>
      <c r="L90" s="252"/>
      <c r="M90" s="252"/>
      <c r="N90" s="252"/>
      <c r="O90" s="252"/>
      <c r="P90" s="252"/>
      <c r="Q90" s="252"/>
      <c r="R90" s="252"/>
    </row>
    <row r="91" spans="1:18" x14ac:dyDescent="0.2">
      <c r="A91" s="252"/>
      <c r="B91" s="252"/>
      <c r="C91" s="252"/>
      <c r="D91" s="252"/>
      <c r="E91" s="252"/>
      <c r="F91" s="252"/>
      <c r="G91" s="252"/>
      <c r="H91" s="252"/>
      <c r="I91" s="252"/>
      <c r="J91" s="252"/>
      <c r="K91" s="252"/>
      <c r="L91" s="252"/>
      <c r="M91" s="252"/>
      <c r="N91" s="252"/>
      <c r="O91" s="252"/>
      <c r="P91" s="252"/>
      <c r="Q91" s="252"/>
      <c r="R91" s="252"/>
    </row>
    <row r="92" spans="1:18" x14ac:dyDescent="0.2">
      <c r="A92" s="252"/>
      <c r="B92" s="252"/>
      <c r="C92" s="252"/>
      <c r="D92" s="252"/>
      <c r="E92" s="252"/>
      <c r="F92" s="252"/>
      <c r="G92" s="252"/>
      <c r="H92" s="252"/>
      <c r="I92" s="252"/>
      <c r="J92" s="252"/>
      <c r="K92" s="252"/>
      <c r="L92" s="252"/>
      <c r="M92" s="252"/>
      <c r="N92" s="252"/>
      <c r="O92" s="252"/>
      <c r="P92" s="252"/>
      <c r="Q92" s="252"/>
      <c r="R92" s="252"/>
    </row>
    <row r="93" spans="1:18" x14ac:dyDescent="0.2">
      <c r="A93" s="252"/>
      <c r="B93" s="252"/>
      <c r="C93" s="252"/>
      <c r="D93" s="252"/>
      <c r="E93" s="252"/>
      <c r="F93" s="252"/>
      <c r="G93" s="252"/>
      <c r="H93" s="252"/>
      <c r="I93" s="252"/>
      <c r="J93" s="252"/>
      <c r="K93" s="252"/>
      <c r="L93" s="252"/>
      <c r="M93" s="252"/>
      <c r="N93" s="252"/>
      <c r="O93" s="252"/>
      <c r="P93" s="252"/>
      <c r="Q93" s="252"/>
      <c r="R93" s="252"/>
    </row>
    <row r="94" spans="1:18" x14ac:dyDescent="0.2">
      <c r="A94" s="252"/>
      <c r="B94" s="252"/>
      <c r="C94" s="252"/>
      <c r="D94" s="252"/>
      <c r="E94" s="252"/>
      <c r="F94" s="252"/>
      <c r="G94" s="252"/>
      <c r="H94" s="252"/>
      <c r="I94" s="252"/>
      <c r="J94" s="252"/>
      <c r="K94" s="252"/>
      <c r="L94" s="252"/>
      <c r="M94" s="252"/>
      <c r="N94" s="252"/>
      <c r="O94" s="252"/>
      <c r="P94" s="252"/>
      <c r="Q94" s="252"/>
      <c r="R94" s="252"/>
    </row>
    <row r="95" spans="1:18" x14ac:dyDescent="0.2">
      <c r="A95" s="252"/>
      <c r="B95" s="252"/>
      <c r="C95" s="252"/>
      <c r="D95" s="252"/>
      <c r="E95" s="252"/>
      <c r="F95" s="252"/>
      <c r="G95" s="252"/>
      <c r="H95" s="252"/>
      <c r="I95" s="252"/>
      <c r="J95" s="252"/>
      <c r="K95" s="252"/>
      <c r="L95" s="252"/>
      <c r="M95" s="252"/>
      <c r="N95" s="252"/>
      <c r="O95" s="252"/>
      <c r="P95" s="252"/>
      <c r="Q95" s="252"/>
      <c r="R95" s="252"/>
    </row>
    <row r="96" spans="1:18" x14ac:dyDescent="0.2">
      <c r="A96" s="252"/>
      <c r="B96" s="252"/>
      <c r="C96" s="252"/>
      <c r="D96" s="252"/>
      <c r="E96" s="252"/>
      <c r="F96" s="252"/>
      <c r="G96" s="252"/>
      <c r="H96" s="252"/>
      <c r="I96" s="252"/>
      <c r="J96" s="252"/>
      <c r="K96" s="252"/>
      <c r="L96" s="252"/>
      <c r="M96" s="252"/>
      <c r="N96" s="252"/>
      <c r="O96" s="252"/>
      <c r="P96" s="252"/>
      <c r="Q96" s="252"/>
      <c r="R96" s="252"/>
    </row>
    <row r="97" spans="1:18" x14ac:dyDescent="0.2">
      <c r="A97" s="252"/>
      <c r="B97" s="252"/>
      <c r="C97" s="252"/>
      <c r="D97" s="252"/>
      <c r="E97" s="252"/>
      <c r="F97" s="252"/>
      <c r="G97" s="252"/>
      <c r="H97" s="252"/>
      <c r="I97" s="252"/>
      <c r="J97" s="252"/>
      <c r="K97" s="252"/>
      <c r="L97" s="252"/>
      <c r="M97" s="252"/>
      <c r="N97" s="252"/>
      <c r="O97" s="252"/>
      <c r="P97" s="252"/>
      <c r="Q97" s="252"/>
      <c r="R97" s="252"/>
    </row>
    <row r="98" spans="1:18" x14ac:dyDescent="0.2">
      <c r="A98" s="252"/>
      <c r="B98" s="252"/>
      <c r="C98" s="252"/>
      <c r="D98" s="252"/>
      <c r="E98" s="252"/>
      <c r="F98" s="252"/>
      <c r="G98" s="252"/>
      <c r="H98" s="252"/>
      <c r="I98" s="252"/>
      <c r="J98" s="252"/>
      <c r="K98" s="252"/>
      <c r="L98" s="252"/>
      <c r="M98" s="252"/>
      <c r="N98" s="252"/>
      <c r="O98" s="252"/>
      <c r="P98" s="252"/>
      <c r="Q98" s="252"/>
      <c r="R98" s="252"/>
    </row>
    <row r="99" spans="1:18" x14ac:dyDescent="0.2">
      <c r="A99" s="252"/>
      <c r="B99" s="252"/>
      <c r="C99" s="252"/>
      <c r="D99" s="252"/>
      <c r="E99" s="252"/>
      <c r="F99" s="252"/>
      <c r="G99" s="252"/>
      <c r="H99" s="252"/>
      <c r="I99" s="252"/>
      <c r="J99" s="252"/>
      <c r="K99" s="252"/>
      <c r="L99" s="252"/>
      <c r="M99" s="252"/>
      <c r="N99" s="252"/>
      <c r="O99" s="252"/>
      <c r="P99" s="252"/>
      <c r="Q99" s="252"/>
      <c r="R99" s="252"/>
    </row>
    <row r="100" spans="1:18" x14ac:dyDescent="0.2">
      <c r="A100" s="252"/>
      <c r="B100" s="252"/>
      <c r="C100" s="252"/>
      <c r="D100" s="252"/>
      <c r="E100" s="252"/>
      <c r="F100" s="252"/>
      <c r="G100" s="252"/>
      <c r="H100" s="252"/>
      <c r="I100" s="252"/>
      <c r="J100" s="252"/>
      <c r="K100" s="252"/>
      <c r="L100" s="252"/>
      <c r="M100" s="252"/>
      <c r="N100" s="252"/>
      <c r="O100" s="252"/>
      <c r="P100" s="252"/>
      <c r="Q100" s="252"/>
      <c r="R100" s="252"/>
    </row>
    <row r="101" spans="1:18" x14ac:dyDescent="0.2">
      <c r="A101" s="252"/>
      <c r="B101" s="252"/>
      <c r="C101" s="252"/>
      <c r="D101" s="252"/>
      <c r="E101" s="252"/>
      <c r="F101" s="252"/>
      <c r="G101" s="252"/>
      <c r="H101" s="252"/>
      <c r="I101" s="252"/>
      <c r="J101" s="252"/>
      <c r="K101" s="252"/>
      <c r="L101" s="252"/>
      <c r="M101" s="252"/>
      <c r="N101" s="252"/>
      <c r="O101" s="252"/>
      <c r="P101" s="252"/>
      <c r="Q101" s="252"/>
      <c r="R101" s="252"/>
    </row>
    <row r="102" spans="1:18" x14ac:dyDescent="0.2">
      <c r="A102" s="252"/>
      <c r="B102" s="252"/>
      <c r="C102" s="252"/>
      <c r="D102" s="252"/>
      <c r="E102" s="252"/>
      <c r="F102" s="252"/>
      <c r="G102" s="252"/>
      <c r="H102" s="252"/>
      <c r="I102" s="252"/>
      <c r="J102" s="252"/>
      <c r="K102" s="252"/>
      <c r="L102" s="252"/>
      <c r="M102" s="252"/>
      <c r="N102" s="252"/>
      <c r="O102" s="252"/>
      <c r="P102" s="252"/>
      <c r="Q102" s="252"/>
      <c r="R102" s="252"/>
    </row>
    <row r="103" spans="1:18" x14ac:dyDescent="0.2">
      <c r="A103" s="252"/>
      <c r="B103" s="252"/>
      <c r="C103" s="252"/>
      <c r="D103" s="252"/>
      <c r="E103" s="252"/>
      <c r="F103" s="252"/>
      <c r="G103" s="252"/>
      <c r="H103" s="252"/>
      <c r="I103" s="252"/>
      <c r="J103" s="252"/>
      <c r="K103" s="252"/>
      <c r="L103" s="252"/>
      <c r="M103" s="252"/>
      <c r="N103" s="252"/>
      <c r="O103" s="252"/>
      <c r="P103" s="252"/>
      <c r="Q103" s="252"/>
      <c r="R103" s="252"/>
    </row>
    <row r="104" spans="1:18" x14ac:dyDescent="0.2">
      <c r="A104" s="252"/>
      <c r="B104" s="252"/>
      <c r="C104" s="252"/>
      <c r="D104" s="252"/>
      <c r="E104" s="252"/>
      <c r="F104" s="252"/>
      <c r="G104" s="252"/>
      <c r="H104" s="252"/>
      <c r="I104" s="252"/>
      <c r="J104" s="252"/>
      <c r="K104" s="252"/>
      <c r="L104" s="252"/>
      <c r="M104" s="252"/>
      <c r="N104" s="252"/>
      <c r="O104" s="252"/>
      <c r="P104" s="252"/>
      <c r="Q104" s="252"/>
      <c r="R104" s="252"/>
    </row>
    <row r="105" spans="1:18" x14ac:dyDescent="0.2">
      <c r="A105" s="252"/>
      <c r="B105" s="252"/>
      <c r="C105" s="252"/>
      <c r="D105" s="252"/>
      <c r="E105" s="252"/>
      <c r="F105" s="252"/>
      <c r="G105" s="252"/>
      <c r="H105" s="252"/>
      <c r="I105" s="252"/>
      <c r="J105" s="252"/>
      <c r="K105" s="252"/>
      <c r="L105" s="252"/>
      <c r="M105" s="252"/>
      <c r="N105" s="252"/>
      <c r="O105" s="252"/>
      <c r="P105" s="252"/>
      <c r="Q105" s="252"/>
      <c r="R105" s="252"/>
    </row>
    <row r="106" spans="1:18" x14ac:dyDescent="0.2">
      <c r="A106" s="252"/>
      <c r="B106" s="252"/>
      <c r="C106" s="252"/>
      <c r="D106" s="252"/>
      <c r="E106" s="252"/>
      <c r="F106" s="252"/>
      <c r="G106" s="252"/>
      <c r="H106" s="252"/>
      <c r="I106" s="252"/>
      <c r="J106" s="252"/>
      <c r="K106" s="252"/>
      <c r="L106" s="252"/>
      <c r="M106" s="252"/>
      <c r="N106" s="252"/>
      <c r="O106" s="252"/>
      <c r="P106" s="252"/>
      <c r="Q106" s="252"/>
      <c r="R106" s="252"/>
    </row>
    <row r="107" spans="1:18" x14ac:dyDescent="0.2">
      <c r="A107" s="252"/>
      <c r="B107" s="252"/>
      <c r="C107" s="252"/>
      <c r="D107" s="252"/>
      <c r="E107" s="252"/>
      <c r="F107" s="252"/>
      <c r="G107" s="252"/>
      <c r="H107" s="252"/>
      <c r="I107" s="252"/>
      <c r="J107" s="252"/>
      <c r="K107" s="252"/>
      <c r="L107" s="252"/>
      <c r="M107" s="252"/>
      <c r="N107" s="252"/>
      <c r="O107" s="252"/>
      <c r="P107" s="252"/>
      <c r="Q107" s="252"/>
      <c r="R107" s="252"/>
    </row>
    <row r="108" spans="1:18" x14ac:dyDescent="0.2">
      <c r="A108" s="252"/>
      <c r="B108" s="252"/>
      <c r="C108" s="252"/>
      <c r="D108" s="252"/>
      <c r="E108" s="252"/>
      <c r="F108" s="252"/>
      <c r="G108" s="252"/>
      <c r="H108" s="252"/>
      <c r="I108" s="252"/>
      <c r="J108" s="252"/>
      <c r="K108" s="252"/>
      <c r="L108" s="252"/>
      <c r="M108" s="252"/>
      <c r="N108" s="252"/>
      <c r="O108" s="252"/>
      <c r="P108" s="252"/>
      <c r="Q108" s="252"/>
      <c r="R108" s="252"/>
    </row>
    <row r="109" spans="1:18" x14ac:dyDescent="0.2">
      <c r="A109" s="252"/>
      <c r="B109" s="252"/>
      <c r="C109" s="252"/>
      <c r="D109" s="252"/>
      <c r="E109" s="252"/>
      <c r="F109" s="252"/>
      <c r="G109" s="252"/>
      <c r="H109" s="252"/>
      <c r="I109" s="252"/>
      <c r="J109" s="252"/>
      <c r="K109" s="252"/>
      <c r="L109" s="252"/>
      <c r="M109" s="252"/>
      <c r="N109" s="252"/>
      <c r="O109" s="252"/>
      <c r="P109" s="252"/>
      <c r="Q109" s="252"/>
      <c r="R109" s="252"/>
    </row>
    <row r="110" spans="1:18" x14ac:dyDescent="0.2">
      <c r="A110" s="252"/>
      <c r="B110" s="252"/>
      <c r="C110" s="252"/>
      <c r="D110" s="252"/>
      <c r="E110" s="252"/>
      <c r="F110" s="252"/>
      <c r="G110" s="252"/>
      <c r="H110" s="252"/>
      <c r="I110" s="252"/>
      <c r="J110" s="252"/>
      <c r="K110" s="252"/>
      <c r="L110" s="252"/>
      <c r="M110" s="252"/>
      <c r="N110" s="252"/>
      <c r="O110" s="252"/>
      <c r="P110" s="252"/>
      <c r="Q110" s="252"/>
      <c r="R110" s="252"/>
    </row>
    <row r="111" spans="1:18" x14ac:dyDescent="0.2">
      <c r="A111" s="252"/>
      <c r="B111" s="252"/>
      <c r="C111" s="252"/>
      <c r="D111" s="252"/>
      <c r="E111" s="252"/>
      <c r="F111" s="252"/>
      <c r="G111" s="252"/>
      <c r="H111" s="252"/>
      <c r="I111" s="252"/>
      <c r="J111" s="252"/>
      <c r="K111" s="252"/>
      <c r="L111" s="252"/>
      <c r="M111" s="252"/>
      <c r="N111" s="252"/>
      <c r="O111" s="252"/>
      <c r="P111" s="252"/>
      <c r="Q111" s="252"/>
      <c r="R111" s="252"/>
    </row>
    <row r="112" spans="1:18" x14ac:dyDescent="0.2">
      <c r="A112" s="252"/>
      <c r="B112" s="252"/>
      <c r="C112" s="252"/>
      <c r="D112" s="252"/>
      <c r="E112" s="252"/>
      <c r="F112" s="252"/>
      <c r="G112" s="252"/>
      <c r="H112" s="252"/>
      <c r="I112" s="252"/>
      <c r="J112" s="252"/>
      <c r="K112" s="252"/>
      <c r="L112" s="252"/>
      <c r="M112" s="252"/>
      <c r="N112" s="252"/>
      <c r="O112" s="252"/>
      <c r="P112" s="252"/>
      <c r="Q112" s="252"/>
      <c r="R112" s="252"/>
    </row>
    <row r="113" spans="1:18" x14ac:dyDescent="0.2">
      <c r="A113" s="252"/>
      <c r="B113" s="252"/>
      <c r="C113" s="252"/>
      <c r="D113" s="252"/>
      <c r="E113" s="252"/>
      <c r="F113" s="252"/>
      <c r="G113" s="252"/>
      <c r="H113" s="252"/>
      <c r="I113" s="252"/>
      <c r="J113" s="252"/>
      <c r="K113" s="252"/>
      <c r="L113" s="252"/>
      <c r="M113" s="252"/>
      <c r="N113" s="252"/>
      <c r="O113" s="252"/>
      <c r="P113" s="252"/>
      <c r="Q113" s="252"/>
      <c r="R113" s="252"/>
    </row>
    <row r="114" spans="1:18" x14ac:dyDescent="0.2">
      <c r="A114" s="252"/>
      <c r="B114" s="252"/>
      <c r="C114" s="252"/>
      <c r="D114" s="252"/>
      <c r="E114" s="252"/>
      <c r="F114" s="252"/>
      <c r="G114" s="252"/>
      <c r="H114" s="252"/>
      <c r="I114" s="252"/>
      <c r="J114" s="252"/>
      <c r="K114" s="252"/>
      <c r="L114" s="252"/>
      <c r="M114" s="252"/>
      <c r="N114" s="252"/>
      <c r="O114" s="252"/>
      <c r="P114" s="252"/>
      <c r="Q114" s="252"/>
      <c r="R114" s="252"/>
    </row>
    <row r="115" spans="1:18" x14ac:dyDescent="0.2">
      <c r="A115" s="252"/>
      <c r="B115" s="252"/>
      <c r="C115" s="252"/>
      <c r="D115" s="252"/>
      <c r="E115" s="252"/>
      <c r="F115" s="252"/>
      <c r="G115" s="252"/>
      <c r="H115" s="252"/>
      <c r="I115" s="252"/>
      <c r="J115" s="252"/>
      <c r="K115" s="252"/>
      <c r="L115" s="252"/>
      <c r="M115" s="252"/>
      <c r="N115" s="252"/>
      <c r="O115" s="252"/>
      <c r="P115" s="252"/>
      <c r="Q115" s="252"/>
      <c r="R115" s="252"/>
    </row>
    <row r="116" spans="1:18" x14ac:dyDescent="0.2">
      <c r="A116" s="252"/>
      <c r="B116" s="252"/>
      <c r="C116" s="252"/>
      <c r="D116" s="252"/>
      <c r="E116" s="252"/>
      <c r="F116" s="252"/>
      <c r="G116" s="252"/>
      <c r="H116" s="252"/>
      <c r="I116" s="252"/>
      <c r="J116" s="252"/>
      <c r="K116" s="252"/>
      <c r="L116" s="252"/>
      <c r="M116" s="252"/>
      <c r="N116" s="252"/>
      <c r="O116" s="252"/>
      <c r="P116" s="252"/>
      <c r="Q116" s="252"/>
      <c r="R116" s="252"/>
    </row>
    <row r="117" spans="1:18" x14ac:dyDescent="0.2">
      <c r="A117" s="252"/>
      <c r="B117" s="252"/>
      <c r="C117" s="252"/>
      <c r="D117" s="252"/>
      <c r="E117" s="252"/>
      <c r="F117" s="252"/>
      <c r="G117" s="252"/>
      <c r="H117" s="252"/>
      <c r="I117" s="252"/>
      <c r="J117" s="252"/>
      <c r="K117" s="252"/>
      <c r="L117" s="252"/>
      <c r="M117" s="252"/>
      <c r="N117" s="252"/>
      <c r="O117" s="252"/>
      <c r="P117" s="252"/>
      <c r="Q117" s="252"/>
      <c r="R117" s="252"/>
    </row>
    <row r="118" spans="1:18" x14ac:dyDescent="0.2">
      <c r="A118" s="252"/>
      <c r="B118" s="252"/>
      <c r="C118" s="252"/>
      <c r="D118" s="252"/>
      <c r="E118" s="252"/>
      <c r="F118" s="252"/>
      <c r="G118" s="252"/>
      <c r="H118" s="252"/>
      <c r="I118" s="252"/>
      <c r="J118" s="252"/>
      <c r="K118" s="252"/>
      <c r="L118" s="252"/>
      <c r="M118" s="252"/>
      <c r="N118" s="252"/>
      <c r="O118" s="252"/>
      <c r="P118" s="252"/>
      <c r="Q118" s="252"/>
      <c r="R118" s="252"/>
    </row>
    <row r="119" spans="1:18" x14ac:dyDescent="0.2">
      <c r="A119" s="252"/>
      <c r="B119" s="252"/>
      <c r="C119" s="252"/>
      <c r="D119" s="252"/>
      <c r="E119" s="252"/>
      <c r="F119" s="252"/>
      <c r="G119" s="252"/>
      <c r="H119" s="252"/>
      <c r="I119" s="252"/>
      <c r="J119" s="252"/>
      <c r="K119" s="252"/>
      <c r="L119" s="252"/>
      <c r="M119" s="252"/>
      <c r="N119" s="252"/>
      <c r="O119" s="252"/>
      <c r="P119" s="252"/>
      <c r="Q119" s="252"/>
      <c r="R119" s="252"/>
    </row>
    <row r="120" spans="1:18" x14ac:dyDescent="0.2">
      <c r="A120" s="252"/>
      <c r="B120" s="252"/>
      <c r="C120" s="252"/>
      <c r="D120" s="252"/>
      <c r="E120" s="252"/>
      <c r="F120" s="252"/>
      <c r="G120" s="252"/>
      <c r="H120" s="252"/>
      <c r="I120" s="252"/>
      <c r="J120" s="252"/>
      <c r="K120" s="252"/>
      <c r="L120" s="252"/>
      <c r="M120" s="252"/>
      <c r="N120" s="252"/>
      <c r="O120" s="252"/>
      <c r="P120" s="252"/>
      <c r="Q120" s="252"/>
      <c r="R120" s="252"/>
    </row>
    <row r="121" spans="1:18" x14ac:dyDescent="0.2">
      <c r="A121" s="252"/>
      <c r="B121" s="252"/>
      <c r="C121" s="252"/>
      <c r="D121" s="252"/>
      <c r="E121" s="252"/>
      <c r="F121" s="252"/>
      <c r="G121" s="252"/>
      <c r="H121" s="252"/>
      <c r="I121" s="252"/>
      <c r="J121" s="252"/>
      <c r="K121" s="252"/>
      <c r="L121" s="252"/>
      <c r="M121" s="252"/>
      <c r="N121" s="252"/>
      <c r="O121" s="252"/>
      <c r="P121" s="252"/>
      <c r="Q121" s="252"/>
      <c r="R121" s="252"/>
    </row>
    <row r="122" spans="1:18" x14ac:dyDescent="0.2">
      <c r="A122" s="252"/>
      <c r="B122" s="252"/>
      <c r="C122" s="252"/>
      <c r="D122" s="252"/>
      <c r="E122" s="252"/>
      <c r="F122" s="252"/>
      <c r="G122" s="252"/>
      <c r="H122" s="252"/>
      <c r="I122" s="252"/>
      <c r="J122" s="252"/>
      <c r="K122" s="252"/>
      <c r="L122" s="252"/>
      <c r="M122" s="252"/>
      <c r="N122" s="252"/>
      <c r="O122" s="252"/>
      <c r="P122" s="252"/>
      <c r="Q122" s="252"/>
      <c r="R122" s="252"/>
    </row>
    <row r="123" spans="1:18" x14ac:dyDescent="0.2">
      <c r="A123" s="252"/>
      <c r="B123" s="252"/>
      <c r="C123" s="252"/>
      <c r="D123" s="252"/>
      <c r="E123" s="252"/>
      <c r="F123" s="252"/>
      <c r="G123" s="252"/>
      <c r="H123" s="252"/>
      <c r="I123" s="252"/>
      <c r="J123" s="252"/>
      <c r="K123" s="252"/>
      <c r="L123" s="252"/>
      <c r="M123" s="252"/>
      <c r="N123" s="252"/>
      <c r="O123" s="252"/>
      <c r="P123" s="252"/>
      <c r="Q123" s="252"/>
      <c r="R123" s="252"/>
    </row>
    <row r="124" spans="1:18" x14ac:dyDescent="0.2">
      <c r="A124" s="252"/>
      <c r="B124" s="252"/>
      <c r="C124" s="252"/>
      <c r="D124" s="252"/>
      <c r="E124" s="252"/>
      <c r="F124" s="252"/>
      <c r="G124" s="252"/>
      <c r="H124" s="252"/>
      <c r="I124" s="252"/>
      <c r="J124" s="252"/>
      <c r="K124" s="252"/>
      <c r="L124" s="252"/>
      <c r="M124" s="252"/>
      <c r="N124" s="252"/>
      <c r="O124" s="252"/>
      <c r="P124" s="252"/>
      <c r="Q124" s="252"/>
      <c r="R124" s="252"/>
    </row>
    <row r="125" spans="1:18" x14ac:dyDescent="0.2">
      <c r="A125" s="252"/>
      <c r="B125" s="252"/>
      <c r="C125" s="252"/>
      <c r="D125" s="252"/>
      <c r="E125" s="252"/>
      <c r="F125" s="252"/>
      <c r="G125" s="252"/>
      <c r="H125" s="252"/>
      <c r="I125" s="252"/>
      <c r="J125" s="252"/>
      <c r="K125" s="252"/>
      <c r="L125" s="252"/>
      <c r="M125" s="252"/>
      <c r="N125" s="252"/>
      <c r="O125" s="252"/>
      <c r="P125" s="252"/>
      <c r="Q125" s="252"/>
      <c r="R125" s="252"/>
    </row>
    <row r="126" spans="1:18" x14ac:dyDescent="0.2">
      <c r="A126" s="252"/>
      <c r="B126" s="252"/>
      <c r="C126" s="252"/>
      <c r="D126" s="252"/>
      <c r="E126" s="252"/>
      <c r="F126" s="252"/>
      <c r="G126" s="252"/>
      <c r="H126" s="252"/>
      <c r="I126" s="252"/>
      <c r="J126" s="252"/>
      <c r="K126" s="252"/>
      <c r="L126" s="252"/>
      <c r="M126" s="252"/>
      <c r="N126" s="252"/>
      <c r="O126" s="252"/>
      <c r="P126" s="252"/>
      <c r="Q126" s="252"/>
      <c r="R126" s="252"/>
    </row>
    <row r="127" spans="1:18" x14ac:dyDescent="0.2">
      <c r="A127" s="252"/>
      <c r="B127" s="252"/>
      <c r="C127" s="252"/>
      <c r="D127" s="252"/>
      <c r="E127" s="252"/>
      <c r="F127" s="252"/>
      <c r="G127" s="252"/>
      <c r="H127" s="252"/>
      <c r="I127" s="252"/>
      <c r="J127" s="252"/>
      <c r="K127" s="252"/>
      <c r="L127" s="252"/>
      <c r="M127" s="252"/>
      <c r="N127" s="252"/>
      <c r="O127" s="252"/>
      <c r="P127" s="252"/>
      <c r="Q127" s="252"/>
      <c r="R127" s="252"/>
    </row>
    <row r="128" spans="1:18" x14ac:dyDescent="0.2">
      <c r="A128" s="252"/>
      <c r="B128" s="252"/>
      <c r="C128" s="252"/>
      <c r="D128" s="252"/>
      <c r="E128" s="252"/>
      <c r="F128" s="252"/>
      <c r="G128" s="252"/>
      <c r="H128" s="252"/>
      <c r="I128" s="252"/>
      <c r="J128" s="252"/>
      <c r="K128" s="252"/>
      <c r="L128" s="252"/>
      <c r="M128" s="252"/>
      <c r="N128" s="252"/>
      <c r="O128" s="252"/>
      <c r="P128" s="252"/>
      <c r="Q128" s="252"/>
      <c r="R128" s="252"/>
    </row>
    <row r="129" spans="1:18" x14ac:dyDescent="0.2">
      <c r="A129" s="252"/>
      <c r="B129" s="252"/>
      <c r="C129" s="252"/>
      <c r="D129" s="252"/>
      <c r="E129" s="252"/>
      <c r="F129" s="252"/>
      <c r="G129" s="252"/>
      <c r="H129" s="252"/>
      <c r="I129" s="252"/>
      <c r="J129" s="252"/>
      <c r="K129" s="252"/>
      <c r="L129" s="252"/>
      <c r="M129" s="252"/>
      <c r="N129" s="252"/>
      <c r="O129" s="252"/>
      <c r="P129" s="252"/>
      <c r="Q129" s="252"/>
      <c r="R129" s="252"/>
    </row>
    <row r="130" spans="1:18" x14ac:dyDescent="0.2">
      <c r="A130" s="252"/>
      <c r="B130" s="252"/>
      <c r="C130" s="252"/>
      <c r="D130" s="252"/>
      <c r="E130" s="252"/>
      <c r="F130" s="252"/>
      <c r="G130" s="252"/>
      <c r="H130" s="252"/>
      <c r="I130" s="252"/>
      <c r="J130" s="252"/>
      <c r="K130" s="252"/>
      <c r="L130" s="252"/>
      <c r="M130" s="252"/>
      <c r="N130" s="252"/>
      <c r="O130" s="252"/>
      <c r="P130" s="252"/>
      <c r="Q130" s="252"/>
      <c r="R130" s="252"/>
    </row>
    <row r="131" spans="1:18" x14ac:dyDescent="0.2">
      <c r="A131" s="252"/>
      <c r="B131" s="252"/>
      <c r="C131" s="252"/>
      <c r="D131" s="252"/>
      <c r="E131" s="252"/>
      <c r="F131" s="252"/>
      <c r="G131" s="252"/>
      <c r="H131" s="252"/>
      <c r="I131" s="252"/>
      <c r="J131" s="252"/>
      <c r="K131" s="252"/>
      <c r="L131" s="252"/>
      <c r="M131" s="252"/>
      <c r="N131" s="252"/>
      <c r="O131" s="252"/>
      <c r="P131" s="252"/>
      <c r="Q131" s="252"/>
      <c r="R131" s="252"/>
    </row>
    <row r="132" spans="1:18" x14ac:dyDescent="0.2">
      <c r="A132" s="252"/>
      <c r="B132" s="252"/>
      <c r="C132" s="252"/>
      <c r="D132" s="252"/>
      <c r="E132" s="252"/>
      <c r="F132" s="252"/>
      <c r="G132" s="252"/>
      <c r="H132" s="252"/>
      <c r="I132" s="252"/>
      <c r="J132" s="252"/>
      <c r="K132" s="252"/>
      <c r="L132" s="252"/>
      <c r="M132" s="252"/>
      <c r="N132" s="252"/>
      <c r="O132" s="252"/>
      <c r="P132" s="252"/>
      <c r="Q132" s="252"/>
      <c r="R132" s="252"/>
    </row>
    <row r="133" spans="1:18" x14ac:dyDescent="0.2">
      <c r="A133" s="252"/>
      <c r="B133" s="252"/>
      <c r="C133" s="252"/>
      <c r="D133" s="252"/>
      <c r="E133" s="252"/>
      <c r="F133" s="252"/>
      <c r="G133" s="252"/>
      <c r="H133" s="252"/>
      <c r="I133" s="252"/>
      <c r="J133" s="252"/>
      <c r="K133" s="252"/>
      <c r="L133" s="252"/>
      <c r="M133" s="252"/>
      <c r="N133" s="252"/>
      <c r="O133" s="252"/>
      <c r="P133" s="252"/>
      <c r="Q133" s="252"/>
      <c r="R133" s="252"/>
    </row>
    <row r="134" spans="1:18" x14ac:dyDescent="0.2">
      <c r="A134" s="252"/>
      <c r="B134" s="252"/>
      <c r="C134" s="252"/>
      <c r="D134" s="252"/>
      <c r="E134" s="252"/>
      <c r="F134" s="252"/>
      <c r="G134" s="252"/>
      <c r="H134" s="252"/>
      <c r="I134" s="252"/>
      <c r="J134" s="252"/>
      <c r="K134" s="252"/>
      <c r="L134" s="252"/>
      <c r="M134" s="252"/>
      <c r="N134" s="252"/>
      <c r="O134" s="252"/>
      <c r="P134" s="252"/>
      <c r="Q134" s="252"/>
      <c r="R134" s="252"/>
    </row>
    <row r="135" spans="1:18" x14ac:dyDescent="0.2">
      <c r="A135" s="252"/>
      <c r="B135" s="252"/>
      <c r="C135" s="252"/>
      <c r="D135" s="252"/>
      <c r="E135" s="252"/>
      <c r="F135" s="252"/>
      <c r="G135" s="252"/>
      <c r="H135" s="252"/>
      <c r="I135" s="252"/>
      <c r="J135" s="252"/>
      <c r="K135" s="252"/>
      <c r="L135" s="252"/>
      <c r="M135" s="252"/>
      <c r="N135" s="252"/>
      <c r="O135" s="252"/>
      <c r="P135" s="252"/>
      <c r="Q135" s="252"/>
      <c r="R135" s="252"/>
    </row>
    <row r="136" spans="1:18" x14ac:dyDescent="0.2">
      <c r="A136" s="252"/>
      <c r="B136" s="252"/>
      <c r="C136" s="252"/>
      <c r="D136" s="252"/>
      <c r="E136" s="252"/>
      <c r="F136" s="252"/>
      <c r="G136" s="252"/>
      <c r="H136" s="252"/>
      <c r="I136" s="252"/>
      <c r="J136" s="252"/>
      <c r="K136" s="252"/>
      <c r="L136" s="252"/>
      <c r="M136" s="252"/>
      <c r="N136" s="252"/>
      <c r="O136" s="252"/>
      <c r="P136" s="252"/>
      <c r="Q136" s="252"/>
      <c r="R136" s="252"/>
    </row>
    <row r="137" spans="1:18" x14ac:dyDescent="0.2">
      <c r="A137" s="252"/>
      <c r="B137" s="252"/>
      <c r="C137" s="252"/>
      <c r="D137" s="252"/>
      <c r="E137" s="252"/>
      <c r="F137" s="252"/>
      <c r="G137" s="252"/>
      <c r="H137" s="252"/>
      <c r="I137" s="252"/>
      <c r="J137" s="252"/>
      <c r="K137" s="252"/>
      <c r="L137" s="252"/>
      <c r="M137" s="252"/>
      <c r="N137" s="252"/>
      <c r="O137" s="252"/>
      <c r="P137" s="252"/>
      <c r="Q137" s="252"/>
      <c r="R137" s="252"/>
    </row>
    <row r="138" spans="1:18" x14ac:dyDescent="0.2">
      <c r="A138" s="252"/>
      <c r="B138" s="252"/>
      <c r="C138" s="252"/>
      <c r="D138" s="252"/>
      <c r="E138" s="252"/>
      <c r="F138" s="252"/>
      <c r="G138" s="252"/>
      <c r="H138" s="252"/>
      <c r="I138" s="252"/>
      <c r="J138" s="252"/>
      <c r="K138" s="252"/>
      <c r="L138" s="252"/>
      <c r="M138" s="252"/>
      <c r="N138" s="252"/>
      <c r="O138" s="252"/>
      <c r="P138" s="252"/>
      <c r="Q138" s="252"/>
      <c r="R138" s="252"/>
    </row>
    <row r="139" spans="1:18" x14ac:dyDescent="0.2">
      <c r="A139" s="252"/>
      <c r="B139" s="252"/>
      <c r="C139" s="252"/>
      <c r="D139" s="252"/>
      <c r="E139" s="252"/>
      <c r="F139" s="252"/>
      <c r="G139" s="252"/>
      <c r="H139" s="252"/>
      <c r="I139" s="252"/>
      <c r="J139" s="252"/>
      <c r="K139" s="252"/>
      <c r="L139" s="252"/>
      <c r="M139" s="252"/>
      <c r="N139" s="252"/>
      <c r="O139" s="252"/>
      <c r="P139" s="252"/>
      <c r="Q139" s="252"/>
      <c r="R139" s="252"/>
    </row>
    <row r="140" spans="1:18" x14ac:dyDescent="0.2">
      <c r="A140" s="252"/>
      <c r="B140" s="252"/>
      <c r="C140" s="252"/>
      <c r="D140" s="252"/>
      <c r="E140" s="252"/>
      <c r="F140" s="252"/>
      <c r="G140" s="252"/>
      <c r="H140" s="252"/>
      <c r="I140" s="252"/>
      <c r="J140" s="252"/>
      <c r="K140" s="252"/>
      <c r="L140" s="252"/>
      <c r="M140" s="252"/>
      <c r="N140" s="252"/>
      <c r="O140" s="252"/>
      <c r="P140" s="252"/>
      <c r="Q140" s="252"/>
      <c r="R140" s="252"/>
    </row>
    <row r="141" spans="1:18" x14ac:dyDescent="0.2">
      <c r="A141" s="252"/>
      <c r="B141" s="252"/>
      <c r="C141" s="252"/>
      <c r="D141" s="252"/>
      <c r="E141" s="252"/>
      <c r="F141" s="252"/>
      <c r="G141" s="252"/>
      <c r="H141" s="252"/>
      <c r="I141" s="252"/>
      <c r="J141" s="252"/>
      <c r="K141" s="252"/>
      <c r="L141" s="252"/>
      <c r="M141" s="252"/>
      <c r="N141" s="252"/>
      <c r="O141" s="252"/>
      <c r="P141" s="252"/>
      <c r="Q141" s="252"/>
      <c r="R141" s="252"/>
    </row>
    <row r="142" spans="1:18" x14ac:dyDescent="0.2">
      <c r="A142" s="252"/>
      <c r="B142" s="252"/>
      <c r="C142" s="252"/>
      <c r="D142" s="252"/>
      <c r="E142" s="252"/>
      <c r="F142" s="252"/>
      <c r="G142" s="252"/>
      <c r="H142" s="252"/>
      <c r="I142" s="252"/>
      <c r="J142" s="252"/>
      <c r="K142" s="252"/>
      <c r="L142" s="252"/>
      <c r="M142" s="252"/>
      <c r="N142" s="252"/>
      <c r="O142" s="252"/>
      <c r="P142" s="252"/>
      <c r="Q142" s="252"/>
      <c r="R142" s="252"/>
    </row>
    <row r="143" spans="1:18" x14ac:dyDescent="0.2">
      <c r="A143" s="252"/>
      <c r="B143" s="252"/>
      <c r="C143" s="252"/>
      <c r="D143" s="252"/>
      <c r="E143" s="252"/>
      <c r="F143" s="252"/>
      <c r="G143" s="252"/>
      <c r="H143" s="252"/>
      <c r="I143" s="252"/>
      <c r="J143" s="252"/>
      <c r="K143" s="252"/>
      <c r="L143" s="252"/>
      <c r="M143" s="252"/>
      <c r="N143" s="252"/>
      <c r="O143" s="252"/>
      <c r="P143" s="252"/>
      <c r="Q143" s="252"/>
      <c r="R143" s="252"/>
    </row>
    <row r="144" spans="1:18" x14ac:dyDescent="0.2">
      <c r="A144" s="252"/>
      <c r="B144" s="252"/>
      <c r="C144" s="252"/>
      <c r="D144" s="252"/>
      <c r="E144" s="252"/>
      <c r="F144" s="252"/>
      <c r="G144" s="252"/>
      <c r="H144" s="252"/>
      <c r="I144" s="252"/>
      <c r="J144" s="252"/>
      <c r="K144" s="252"/>
      <c r="L144" s="252"/>
      <c r="M144" s="252"/>
      <c r="N144" s="252"/>
      <c r="O144" s="252"/>
      <c r="P144" s="252"/>
      <c r="Q144" s="252"/>
      <c r="R144" s="252"/>
    </row>
    <row r="145" spans="1:18" x14ac:dyDescent="0.2">
      <c r="A145" s="252"/>
      <c r="B145" s="252"/>
      <c r="C145" s="252"/>
      <c r="D145" s="252"/>
      <c r="E145" s="252"/>
      <c r="F145" s="252"/>
      <c r="G145" s="252"/>
      <c r="H145" s="252"/>
      <c r="I145" s="252"/>
      <c r="J145" s="252"/>
      <c r="K145" s="252"/>
      <c r="L145" s="252"/>
      <c r="M145" s="252"/>
      <c r="N145" s="252"/>
      <c r="O145" s="252"/>
      <c r="P145" s="252"/>
      <c r="Q145" s="252"/>
      <c r="R145" s="252"/>
    </row>
    <row r="146" spans="1:18" x14ac:dyDescent="0.2">
      <c r="A146" s="252"/>
      <c r="B146" s="252"/>
      <c r="C146" s="252"/>
      <c r="D146" s="252"/>
      <c r="E146" s="252"/>
      <c r="F146" s="252"/>
      <c r="G146" s="252"/>
      <c r="H146" s="252"/>
      <c r="I146" s="252"/>
      <c r="J146" s="252"/>
      <c r="K146" s="252"/>
      <c r="L146" s="252"/>
      <c r="M146" s="252"/>
      <c r="N146" s="252"/>
      <c r="O146" s="252"/>
      <c r="P146" s="252"/>
      <c r="Q146" s="252"/>
      <c r="R146" s="252"/>
    </row>
    <row r="147" spans="1:18" x14ac:dyDescent="0.2">
      <c r="A147" s="252"/>
      <c r="B147" s="252"/>
      <c r="C147" s="252"/>
      <c r="D147" s="252"/>
      <c r="E147" s="252"/>
      <c r="F147" s="252"/>
      <c r="G147" s="252"/>
      <c r="H147" s="252"/>
      <c r="I147" s="252"/>
      <c r="J147" s="252"/>
      <c r="K147" s="252"/>
      <c r="L147" s="252"/>
      <c r="M147" s="252"/>
      <c r="N147" s="252"/>
      <c r="O147" s="252"/>
      <c r="P147" s="252"/>
      <c r="Q147" s="252"/>
      <c r="R147" s="252"/>
    </row>
    <row r="148" spans="1:18" x14ac:dyDescent="0.2">
      <c r="A148" s="252"/>
      <c r="B148" s="252"/>
      <c r="C148" s="252"/>
      <c r="D148" s="252"/>
      <c r="E148" s="252"/>
      <c r="F148" s="252"/>
      <c r="G148" s="252"/>
      <c r="H148" s="252"/>
      <c r="I148" s="252"/>
      <c r="J148" s="252"/>
      <c r="K148" s="252"/>
      <c r="L148" s="252"/>
      <c r="M148" s="252"/>
      <c r="N148" s="252"/>
      <c r="O148" s="252"/>
      <c r="P148" s="252"/>
      <c r="Q148" s="252"/>
      <c r="R148" s="252"/>
    </row>
    <row r="149" spans="1:18" x14ac:dyDescent="0.2">
      <c r="A149" s="252"/>
      <c r="B149" s="252"/>
      <c r="C149" s="252"/>
      <c r="D149" s="252"/>
      <c r="E149" s="252"/>
      <c r="F149" s="252"/>
      <c r="G149" s="252"/>
      <c r="H149" s="252"/>
      <c r="I149" s="252"/>
      <c r="J149" s="252"/>
      <c r="K149" s="252"/>
      <c r="L149" s="252"/>
      <c r="M149" s="252"/>
      <c r="N149" s="252"/>
      <c r="O149" s="252"/>
      <c r="P149" s="252"/>
      <c r="Q149" s="252"/>
      <c r="R149" s="252"/>
    </row>
    <row r="150" spans="1:18" x14ac:dyDescent="0.2">
      <c r="A150" s="252"/>
      <c r="B150" s="252"/>
      <c r="C150" s="252"/>
      <c r="D150" s="252"/>
      <c r="E150" s="252"/>
      <c r="F150" s="252"/>
      <c r="G150" s="252"/>
      <c r="H150" s="252"/>
      <c r="I150" s="252"/>
      <c r="J150" s="252"/>
      <c r="K150" s="252"/>
      <c r="L150" s="252"/>
      <c r="M150" s="252"/>
      <c r="N150" s="252"/>
      <c r="O150" s="252"/>
      <c r="P150" s="252"/>
      <c r="Q150" s="252"/>
      <c r="R150" s="252"/>
    </row>
    <row r="151" spans="1:18" x14ac:dyDescent="0.2">
      <c r="A151" s="252"/>
      <c r="B151" s="252"/>
      <c r="C151" s="252"/>
      <c r="D151" s="252"/>
      <c r="E151" s="252"/>
      <c r="F151" s="252"/>
      <c r="G151" s="252"/>
      <c r="H151" s="252"/>
      <c r="I151" s="252"/>
      <c r="J151" s="252"/>
      <c r="K151" s="252"/>
      <c r="L151" s="252"/>
      <c r="M151" s="252"/>
      <c r="N151" s="252"/>
      <c r="O151" s="252"/>
      <c r="P151" s="252"/>
      <c r="Q151" s="252"/>
      <c r="R151" s="252"/>
    </row>
    <row r="152" spans="1:18" x14ac:dyDescent="0.2">
      <c r="A152" s="252"/>
      <c r="B152" s="252"/>
      <c r="C152" s="252"/>
      <c r="D152" s="252"/>
      <c r="E152" s="252"/>
      <c r="F152" s="252"/>
      <c r="G152" s="252"/>
      <c r="H152" s="252"/>
      <c r="I152" s="252"/>
      <c r="J152" s="252"/>
      <c r="K152" s="252"/>
      <c r="L152" s="252"/>
      <c r="M152" s="252"/>
      <c r="N152" s="252"/>
      <c r="O152" s="252"/>
      <c r="P152" s="252"/>
      <c r="Q152" s="252"/>
      <c r="R152" s="252"/>
    </row>
    <row r="153" spans="1:18" x14ac:dyDescent="0.2">
      <c r="A153" s="252"/>
      <c r="B153" s="252"/>
      <c r="C153" s="252"/>
      <c r="D153" s="252"/>
      <c r="E153" s="252"/>
      <c r="F153" s="252"/>
      <c r="G153" s="252"/>
      <c r="H153" s="252"/>
      <c r="I153" s="252"/>
      <c r="J153" s="252"/>
      <c r="K153" s="252"/>
      <c r="L153" s="252"/>
      <c r="M153" s="252"/>
      <c r="N153" s="252"/>
      <c r="O153" s="252"/>
      <c r="P153" s="252"/>
      <c r="Q153" s="252"/>
      <c r="R153" s="252"/>
    </row>
    <row r="154" spans="1:18" x14ac:dyDescent="0.2">
      <c r="A154" s="252"/>
      <c r="B154" s="252"/>
      <c r="C154" s="252"/>
      <c r="D154" s="252"/>
      <c r="E154" s="252"/>
      <c r="F154" s="252"/>
      <c r="G154" s="252"/>
      <c r="H154" s="252"/>
      <c r="I154" s="252"/>
      <c r="J154" s="252"/>
      <c r="K154" s="252"/>
      <c r="L154" s="252"/>
      <c r="M154" s="252"/>
      <c r="N154" s="252"/>
      <c r="O154" s="252"/>
      <c r="P154" s="252"/>
      <c r="Q154" s="252"/>
      <c r="R154" s="252"/>
    </row>
    <row r="155" spans="1:18" x14ac:dyDescent="0.2">
      <c r="A155" s="252"/>
      <c r="B155" s="252"/>
      <c r="C155" s="252"/>
      <c r="D155" s="252"/>
      <c r="E155" s="252"/>
      <c r="F155" s="252"/>
      <c r="G155" s="252"/>
      <c r="H155" s="252"/>
      <c r="I155" s="252"/>
      <c r="J155" s="252"/>
      <c r="K155" s="252"/>
      <c r="L155" s="252"/>
      <c r="M155" s="252"/>
      <c r="N155" s="252"/>
      <c r="O155" s="252"/>
      <c r="P155" s="252"/>
      <c r="Q155" s="252"/>
      <c r="R155" s="252"/>
    </row>
    <row r="156" spans="1:18" x14ac:dyDescent="0.2">
      <c r="A156" s="252"/>
      <c r="B156" s="252"/>
      <c r="C156" s="252"/>
      <c r="D156" s="252"/>
      <c r="E156" s="252"/>
      <c r="F156" s="252"/>
      <c r="G156" s="252"/>
      <c r="H156" s="252"/>
      <c r="I156" s="252"/>
      <c r="J156" s="252"/>
      <c r="K156" s="252"/>
      <c r="L156" s="252"/>
      <c r="M156" s="252"/>
      <c r="N156" s="252"/>
      <c r="O156" s="252"/>
      <c r="P156" s="252"/>
      <c r="Q156" s="252"/>
      <c r="R156" s="252"/>
    </row>
    <row r="157" spans="1:18" x14ac:dyDescent="0.2">
      <c r="A157" s="252"/>
      <c r="B157" s="252"/>
      <c r="C157" s="252"/>
      <c r="D157" s="252"/>
      <c r="E157" s="252"/>
      <c r="F157" s="252"/>
      <c r="G157" s="252"/>
      <c r="H157" s="252"/>
      <c r="I157" s="252"/>
      <c r="J157" s="252"/>
      <c r="K157" s="252"/>
      <c r="L157" s="252"/>
      <c r="M157" s="252"/>
      <c r="N157" s="252"/>
      <c r="O157" s="252"/>
      <c r="P157" s="252"/>
      <c r="Q157" s="252"/>
      <c r="R157" s="252"/>
    </row>
    <row r="158" spans="1:18" x14ac:dyDescent="0.2">
      <c r="A158" s="252"/>
      <c r="B158" s="252"/>
      <c r="C158" s="252"/>
      <c r="D158" s="252"/>
      <c r="E158" s="252"/>
      <c r="F158" s="252"/>
      <c r="G158" s="252"/>
      <c r="H158" s="252"/>
      <c r="I158" s="252"/>
      <c r="J158" s="252"/>
      <c r="K158" s="252"/>
      <c r="L158" s="252"/>
      <c r="M158" s="252"/>
      <c r="N158" s="252"/>
      <c r="O158" s="252"/>
      <c r="P158" s="252"/>
      <c r="Q158" s="252"/>
      <c r="R158" s="252"/>
    </row>
    <row r="159" spans="1:18" x14ac:dyDescent="0.2">
      <c r="A159" s="252"/>
      <c r="B159" s="252"/>
      <c r="C159" s="252"/>
      <c r="D159" s="252"/>
      <c r="E159" s="252"/>
      <c r="F159" s="252"/>
      <c r="G159" s="252"/>
      <c r="H159" s="252"/>
      <c r="I159" s="252"/>
      <c r="J159" s="252"/>
      <c r="K159" s="252"/>
      <c r="L159" s="252"/>
      <c r="M159" s="252"/>
      <c r="N159" s="252"/>
      <c r="O159" s="252"/>
      <c r="P159" s="252"/>
      <c r="Q159" s="252"/>
      <c r="R159" s="252"/>
    </row>
    <row r="160" spans="1:18" x14ac:dyDescent="0.2">
      <c r="A160" s="252"/>
      <c r="B160" s="252"/>
      <c r="C160" s="252"/>
      <c r="D160" s="252"/>
      <c r="E160" s="252"/>
      <c r="F160" s="252"/>
      <c r="G160" s="252"/>
      <c r="H160" s="252"/>
      <c r="I160" s="252"/>
      <c r="J160" s="252"/>
      <c r="K160" s="252"/>
      <c r="L160" s="252"/>
      <c r="M160" s="252"/>
      <c r="N160" s="252"/>
      <c r="O160" s="252"/>
      <c r="P160" s="252"/>
      <c r="Q160" s="252"/>
      <c r="R160" s="252"/>
    </row>
    <row r="161" spans="1:18" x14ac:dyDescent="0.2">
      <c r="A161" s="252"/>
      <c r="B161" s="252"/>
      <c r="C161" s="252"/>
      <c r="D161" s="252"/>
      <c r="E161" s="252"/>
      <c r="F161" s="252"/>
      <c r="G161" s="252"/>
      <c r="H161" s="252"/>
      <c r="I161" s="252"/>
      <c r="J161" s="252"/>
      <c r="K161" s="252"/>
      <c r="L161" s="252"/>
      <c r="M161" s="252"/>
      <c r="N161" s="252"/>
      <c r="O161" s="252"/>
      <c r="P161" s="252"/>
      <c r="Q161" s="252"/>
      <c r="R161" s="252"/>
    </row>
    <row r="162" spans="1:18" x14ac:dyDescent="0.2">
      <c r="A162" s="252"/>
      <c r="B162" s="252"/>
      <c r="C162" s="252"/>
      <c r="D162" s="252"/>
      <c r="E162" s="252"/>
      <c r="F162" s="252"/>
      <c r="G162" s="252"/>
      <c r="H162" s="252"/>
      <c r="I162" s="252"/>
      <c r="J162" s="252"/>
      <c r="K162" s="252"/>
      <c r="L162" s="252"/>
      <c r="M162" s="252"/>
      <c r="N162" s="252"/>
      <c r="O162" s="252"/>
      <c r="P162" s="252"/>
      <c r="Q162" s="252"/>
      <c r="R162" s="252"/>
    </row>
    <row r="163" spans="1:18" x14ac:dyDescent="0.2">
      <c r="A163" s="252"/>
      <c r="B163" s="252"/>
      <c r="C163" s="252"/>
      <c r="D163" s="252"/>
      <c r="E163" s="252"/>
      <c r="F163" s="252"/>
      <c r="G163" s="252"/>
      <c r="H163" s="252"/>
      <c r="I163" s="252"/>
      <c r="J163" s="252"/>
      <c r="K163" s="252"/>
      <c r="L163" s="252"/>
      <c r="M163" s="252"/>
      <c r="N163" s="252"/>
      <c r="O163" s="252"/>
      <c r="P163" s="252"/>
      <c r="Q163" s="252"/>
      <c r="R163" s="252"/>
    </row>
    <row r="164" spans="1:18" x14ac:dyDescent="0.2">
      <c r="A164" s="252"/>
      <c r="B164" s="252"/>
      <c r="C164" s="252"/>
      <c r="D164" s="252"/>
      <c r="E164" s="252"/>
      <c r="F164" s="252"/>
      <c r="G164" s="252"/>
      <c r="H164" s="252"/>
      <c r="I164" s="252"/>
      <c r="J164" s="252"/>
      <c r="K164" s="252"/>
      <c r="L164" s="252"/>
      <c r="M164" s="252"/>
      <c r="N164" s="252"/>
      <c r="O164" s="252"/>
      <c r="P164" s="252"/>
      <c r="Q164" s="252"/>
      <c r="R164" s="252"/>
    </row>
    <row r="165" spans="1:18" x14ac:dyDescent="0.2">
      <c r="A165" s="252"/>
      <c r="B165" s="252"/>
      <c r="C165" s="252"/>
      <c r="D165" s="252"/>
      <c r="E165" s="252"/>
      <c r="F165" s="252"/>
      <c r="G165" s="252"/>
      <c r="H165" s="252"/>
      <c r="I165" s="252"/>
      <c r="J165" s="252"/>
      <c r="K165" s="252"/>
      <c r="L165" s="252"/>
      <c r="M165" s="252"/>
      <c r="N165" s="252"/>
      <c r="O165" s="252"/>
      <c r="P165" s="252"/>
      <c r="Q165" s="252"/>
      <c r="R165" s="252"/>
    </row>
    <row r="166" spans="1:18" x14ac:dyDescent="0.2">
      <c r="A166" s="252"/>
      <c r="B166" s="252"/>
      <c r="C166" s="252"/>
      <c r="D166" s="252"/>
      <c r="E166" s="252"/>
      <c r="F166" s="252"/>
      <c r="G166" s="252"/>
      <c r="H166" s="252"/>
      <c r="I166" s="252"/>
      <c r="J166" s="252"/>
      <c r="K166" s="252"/>
      <c r="L166" s="252"/>
      <c r="M166" s="252"/>
      <c r="N166" s="252"/>
      <c r="O166" s="252"/>
      <c r="P166" s="252"/>
      <c r="Q166" s="252"/>
      <c r="R166" s="252"/>
    </row>
    <row r="167" spans="1:18" x14ac:dyDescent="0.2">
      <c r="A167" s="252"/>
      <c r="B167" s="252"/>
      <c r="C167" s="252"/>
      <c r="D167" s="252"/>
      <c r="E167" s="252"/>
      <c r="F167" s="252"/>
      <c r="G167" s="252"/>
      <c r="H167" s="252"/>
      <c r="I167" s="252"/>
      <c r="J167" s="252"/>
      <c r="K167" s="252"/>
      <c r="L167" s="252"/>
      <c r="M167" s="252"/>
      <c r="N167" s="252"/>
      <c r="O167" s="252"/>
      <c r="P167" s="252"/>
      <c r="Q167" s="252"/>
      <c r="R167" s="252"/>
    </row>
    <row r="168" spans="1:18" x14ac:dyDescent="0.2">
      <c r="A168" s="252"/>
      <c r="B168" s="252"/>
      <c r="C168" s="252"/>
      <c r="D168" s="252"/>
      <c r="E168" s="252"/>
      <c r="F168" s="252"/>
      <c r="G168" s="252"/>
      <c r="H168" s="252"/>
      <c r="I168" s="252"/>
      <c r="J168" s="252"/>
      <c r="K168" s="252"/>
      <c r="L168" s="252"/>
      <c r="M168" s="252"/>
      <c r="N168" s="252"/>
      <c r="O168" s="252"/>
      <c r="P168" s="252"/>
      <c r="Q168" s="252"/>
      <c r="R168" s="252"/>
    </row>
    <row r="169" spans="1:18" x14ac:dyDescent="0.2">
      <c r="A169" s="252"/>
      <c r="B169" s="252"/>
      <c r="C169" s="252"/>
      <c r="D169" s="252"/>
      <c r="E169" s="252"/>
      <c r="F169" s="252"/>
      <c r="G169" s="252"/>
      <c r="H169" s="252"/>
      <c r="I169" s="252"/>
      <c r="J169" s="252"/>
      <c r="K169" s="252"/>
      <c r="L169" s="252"/>
      <c r="M169" s="252"/>
      <c r="N169" s="252"/>
      <c r="O169" s="252"/>
      <c r="P169" s="252"/>
      <c r="Q169" s="252"/>
      <c r="R169" s="252"/>
    </row>
    <row r="170" spans="1:18" x14ac:dyDescent="0.2">
      <c r="A170" s="252"/>
      <c r="B170" s="252"/>
      <c r="C170" s="252"/>
      <c r="D170" s="252"/>
      <c r="E170" s="252"/>
      <c r="F170" s="252"/>
      <c r="G170" s="252"/>
      <c r="H170" s="252"/>
      <c r="I170" s="252"/>
      <c r="J170" s="252"/>
      <c r="K170" s="252"/>
      <c r="L170" s="252"/>
      <c r="M170" s="252"/>
      <c r="N170" s="252"/>
      <c r="O170" s="252"/>
      <c r="P170" s="252"/>
      <c r="Q170" s="252"/>
      <c r="R170" s="252"/>
    </row>
    <row r="171" spans="1:18" x14ac:dyDescent="0.2">
      <c r="A171" s="252"/>
      <c r="B171" s="252"/>
      <c r="C171" s="252"/>
      <c r="D171" s="252"/>
      <c r="E171" s="252"/>
      <c r="F171" s="252"/>
      <c r="G171" s="252"/>
      <c r="H171" s="252"/>
      <c r="I171" s="252"/>
      <c r="J171" s="252"/>
      <c r="K171" s="252"/>
      <c r="L171" s="252"/>
      <c r="M171" s="252"/>
      <c r="N171" s="252"/>
      <c r="O171" s="252"/>
      <c r="P171" s="252"/>
      <c r="Q171" s="252"/>
      <c r="R171" s="252"/>
    </row>
    <row r="172" spans="1:18" x14ac:dyDescent="0.2">
      <c r="A172" s="252"/>
      <c r="B172" s="252"/>
      <c r="C172" s="252"/>
      <c r="D172" s="252"/>
      <c r="E172" s="252"/>
      <c r="F172" s="252"/>
      <c r="G172" s="252"/>
      <c r="H172" s="252"/>
      <c r="I172" s="252"/>
      <c r="J172" s="252"/>
      <c r="K172" s="252"/>
      <c r="L172" s="252"/>
      <c r="M172" s="252"/>
      <c r="N172" s="252"/>
      <c r="O172" s="252"/>
      <c r="P172" s="252"/>
      <c r="Q172" s="252"/>
      <c r="R172" s="252"/>
    </row>
    <row r="173" spans="1:18" x14ac:dyDescent="0.2">
      <c r="A173" s="252"/>
      <c r="B173" s="252"/>
      <c r="C173" s="252"/>
      <c r="D173" s="252"/>
      <c r="E173" s="252"/>
      <c r="F173" s="252"/>
      <c r="G173" s="252"/>
      <c r="H173" s="252"/>
      <c r="I173" s="252"/>
      <c r="J173" s="252"/>
      <c r="K173" s="252"/>
      <c r="L173" s="252"/>
      <c r="M173" s="252"/>
      <c r="N173" s="252"/>
      <c r="O173" s="252"/>
      <c r="P173" s="252"/>
      <c r="Q173" s="252"/>
      <c r="R173" s="252"/>
    </row>
    <row r="174" spans="1:18" x14ac:dyDescent="0.2">
      <c r="A174" s="252"/>
      <c r="B174" s="252"/>
      <c r="C174" s="252"/>
      <c r="D174" s="252"/>
      <c r="E174" s="252"/>
      <c r="F174" s="252"/>
      <c r="G174" s="252"/>
      <c r="H174" s="252"/>
      <c r="I174" s="252"/>
      <c r="J174" s="252"/>
      <c r="K174" s="252"/>
      <c r="L174" s="252"/>
      <c r="M174" s="252"/>
      <c r="N174" s="252"/>
      <c r="O174" s="252"/>
      <c r="P174" s="252"/>
      <c r="Q174" s="252"/>
      <c r="R174" s="252"/>
    </row>
    <row r="175" spans="1:18" x14ac:dyDescent="0.2">
      <c r="A175" s="252"/>
      <c r="B175" s="252"/>
      <c r="C175" s="252"/>
      <c r="D175" s="252"/>
      <c r="E175" s="252"/>
      <c r="F175" s="252"/>
      <c r="G175" s="252"/>
      <c r="H175" s="252"/>
      <c r="I175" s="252"/>
      <c r="J175" s="252"/>
      <c r="K175" s="252"/>
      <c r="L175" s="252"/>
      <c r="M175" s="252"/>
      <c r="N175" s="252"/>
      <c r="O175" s="252"/>
      <c r="P175" s="252"/>
      <c r="Q175" s="252"/>
      <c r="R175" s="252"/>
    </row>
    <row r="176" spans="1:18" x14ac:dyDescent="0.2">
      <c r="A176" s="252"/>
      <c r="B176" s="252"/>
      <c r="C176" s="252"/>
      <c r="D176" s="252"/>
      <c r="E176" s="252"/>
      <c r="F176" s="252"/>
      <c r="G176" s="252"/>
      <c r="H176" s="252"/>
      <c r="I176" s="252"/>
      <c r="J176" s="252"/>
      <c r="K176" s="252"/>
      <c r="L176" s="252"/>
      <c r="M176" s="252"/>
      <c r="N176" s="252"/>
      <c r="O176" s="252"/>
      <c r="P176" s="252"/>
      <c r="Q176" s="252"/>
      <c r="R176" s="252"/>
    </row>
    <row r="177" spans="1:18" x14ac:dyDescent="0.2">
      <c r="A177" s="252"/>
      <c r="B177" s="252"/>
      <c r="C177" s="252"/>
      <c r="D177" s="252"/>
      <c r="E177" s="252"/>
      <c r="F177" s="252"/>
      <c r="G177" s="252"/>
      <c r="H177" s="252"/>
      <c r="I177" s="252"/>
      <c r="J177" s="252"/>
      <c r="K177" s="252"/>
      <c r="L177" s="252"/>
      <c r="M177" s="252"/>
      <c r="N177" s="252"/>
      <c r="O177" s="252"/>
      <c r="P177" s="252"/>
      <c r="Q177" s="252"/>
      <c r="R177" s="252"/>
    </row>
    <row r="178" spans="1:18" x14ac:dyDescent="0.2">
      <c r="A178" s="252"/>
      <c r="B178" s="252"/>
      <c r="C178" s="252"/>
      <c r="D178" s="252"/>
      <c r="E178" s="252"/>
      <c r="F178" s="252"/>
      <c r="G178" s="252"/>
      <c r="H178" s="252"/>
      <c r="I178" s="252"/>
      <c r="J178" s="252"/>
      <c r="K178" s="252"/>
      <c r="L178" s="252"/>
      <c r="M178" s="252"/>
      <c r="N178" s="252"/>
      <c r="O178" s="252"/>
      <c r="P178" s="252"/>
      <c r="Q178" s="252"/>
      <c r="R178" s="252"/>
    </row>
    <row r="179" spans="1:18" x14ac:dyDescent="0.2">
      <c r="A179" s="252"/>
      <c r="B179" s="252"/>
      <c r="C179" s="252"/>
      <c r="D179" s="252"/>
      <c r="E179" s="252"/>
      <c r="F179" s="252"/>
      <c r="G179" s="252"/>
      <c r="H179" s="252"/>
      <c r="I179" s="252"/>
      <c r="J179" s="252"/>
      <c r="K179" s="252"/>
      <c r="L179" s="252"/>
      <c r="M179" s="252"/>
      <c r="N179" s="252"/>
      <c r="O179" s="252"/>
      <c r="P179" s="252"/>
      <c r="Q179" s="252"/>
      <c r="R179" s="252"/>
    </row>
    <row r="180" spans="1:18" x14ac:dyDescent="0.2">
      <c r="A180" s="252"/>
      <c r="B180" s="252"/>
      <c r="C180" s="252"/>
      <c r="D180" s="252"/>
      <c r="E180" s="252"/>
      <c r="F180" s="252"/>
      <c r="G180" s="252"/>
      <c r="H180" s="252"/>
      <c r="I180" s="252"/>
      <c r="J180" s="252"/>
      <c r="K180" s="252"/>
      <c r="L180" s="252"/>
      <c r="M180" s="252"/>
      <c r="N180" s="252"/>
      <c r="O180" s="252"/>
      <c r="P180" s="252"/>
      <c r="Q180" s="252"/>
      <c r="R180" s="252"/>
    </row>
    <row r="181" spans="1:18" x14ac:dyDescent="0.2">
      <c r="A181" s="252"/>
      <c r="B181" s="252"/>
      <c r="C181" s="252"/>
      <c r="D181" s="252"/>
      <c r="E181" s="252"/>
      <c r="F181" s="252"/>
      <c r="G181" s="252"/>
      <c r="H181" s="252"/>
      <c r="I181" s="252"/>
      <c r="J181" s="252"/>
      <c r="K181" s="252"/>
      <c r="L181" s="252"/>
      <c r="M181" s="252"/>
      <c r="N181" s="252"/>
      <c r="O181" s="252"/>
      <c r="P181" s="252"/>
      <c r="Q181" s="252"/>
      <c r="R181" s="252"/>
    </row>
    <row r="182" spans="1:18" x14ac:dyDescent="0.2">
      <c r="A182" s="252"/>
      <c r="B182" s="252"/>
      <c r="C182" s="252"/>
      <c r="D182" s="252"/>
      <c r="E182" s="252"/>
      <c r="F182" s="252"/>
      <c r="G182" s="252"/>
      <c r="H182" s="252"/>
      <c r="I182" s="252"/>
      <c r="J182" s="252"/>
      <c r="K182" s="252"/>
      <c r="L182" s="252"/>
      <c r="M182" s="252"/>
      <c r="N182" s="252"/>
      <c r="O182" s="252"/>
      <c r="P182" s="252"/>
      <c r="Q182" s="252"/>
      <c r="R182" s="252"/>
    </row>
    <row r="183" spans="1:18" x14ac:dyDescent="0.2">
      <c r="A183" s="252"/>
      <c r="B183" s="252"/>
      <c r="C183" s="252"/>
      <c r="D183" s="252"/>
      <c r="E183" s="252"/>
      <c r="F183" s="252"/>
      <c r="G183" s="252"/>
      <c r="H183" s="252"/>
      <c r="I183" s="252"/>
      <c r="J183" s="252"/>
      <c r="K183" s="252"/>
      <c r="L183" s="252"/>
      <c r="M183" s="252"/>
      <c r="N183" s="252"/>
      <c r="O183" s="252"/>
      <c r="P183" s="252"/>
      <c r="Q183" s="252"/>
      <c r="R183" s="252"/>
    </row>
    <row r="184" spans="1:18" x14ac:dyDescent="0.2">
      <c r="A184" s="252"/>
      <c r="B184" s="252"/>
      <c r="C184" s="252"/>
      <c r="D184" s="252"/>
      <c r="E184" s="252"/>
      <c r="F184" s="252"/>
      <c r="G184" s="252"/>
      <c r="H184" s="252"/>
      <c r="I184" s="252"/>
      <c r="J184" s="252"/>
      <c r="K184" s="252"/>
      <c r="L184" s="252"/>
      <c r="M184" s="252"/>
      <c r="N184" s="252"/>
      <c r="O184" s="252"/>
      <c r="P184" s="252"/>
      <c r="Q184" s="252"/>
      <c r="R184" s="252"/>
    </row>
    <row r="185" spans="1:18" x14ac:dyDescent="0.2">
      <c r="A185" s="252"/>
      <c r="B185" s="252"/>
      <c r="C185" s="252"/>
      <c r="D185" s="252"/>
      <c r="E185" s="252"/>
      <c r="F185" s="252"/>
      <c r="G185" s="252"/>
      <c r="H185" s="252"/>
      <c r="I185" s="252"/>
      <c r="J185" s="252"/>
      <c r="K185" s="252"/>
      <c r="L185" s="252"/>
      <c r="M185" s="252"/>
      <c r="N185" s="252"/>
      <c r="O185" s="252"/>
      <c r="P185" s="252"/>
      <c r="Q185" s="252"/>
      <c r="R185" s="252"/>
    </row>
    <row r="186" spans="1:18" x14ac:dyDescent="0.2">
      <c r="A186" s="252"/>
      <c r="B186" s="252"/>
      <c r="C186" s="252"/>
      <c r="D186" s="252"/>
      <c r="E186" s="252"/>
      <c r="F186" s="252"/>
      <c r="G186" s="252"/>
      <c r="H186" s="252"/>
      <c r="I186" s="252"/>
      <c r="J186" s="252"/>
      <c r="K186" s="252"/>
      <c r="L186" s="252"/>
      <c r="M186" s="252"/>
      <c r="N186" s="252"/>
      <c r="O186" s="252"/>
      <c r="P186" s="252"/>
      <c r="Q186" s="252"/>
      <c r="R186" s="252"/>
    </row>
    <row r="187" spans="1:18" x14ac:dyDescent="0.2">
      <c r="A187" s="252"/>
      <c r="B187" s="252"/>
      <c r="C187" s="252"/>
      <c r="D187" s="252"/>
      <c r="E187" s="252"/>
      <c r="F187" s="252"/>
      <c r="G187" s="252"/>
      <c r="H187" s="252"/>
      <c r="I187" s="252"/>
      <c r="J187" s="252"/>
      <c r="K187" s="252"/>
      <c r="L187" s="252"/>
      <c r="M187" s="252"/>
      <c r="N187" s="252"/>
      <c r="O187" s="252"/>
      <c r="P187" s="252"/>
      <c r="Q187" s="252"/>
      <c r="R187" s="252"/>
    </row>
    <row r="188" spans="1:18" x14ac:dyDescent="0.2">
      <c r="A188" s="252"/>
      <c r="B188" s="252"/>
      <c r="C188" s="252"/>
      <c r="D188" s="252"/>
      <c r="E188" s="252"/>
      <c r="F188" s="252"/>
      <c r="G188" s="252"/>
      <c r="H188" s="252"/>
      <c r="I188" s="252"/>
      <c r="J188" s="252"/>
      <c r="K188" s="252"/>
      <c r="L188" s="252"/>
      <c r="M188" s="252"/>
      <c r="N188" s="252"/>
      <c r="O188" s="252"/>
      <c r="P188" s="252"/>
      <c r="Q188" s="252"/>
      <c r="R188" s="252"/>
    </row>
    <row r="189" spans="1:18" x14ac:dyDescent="0.2">
      <c r="A189" s="252"/>
      <c r="B189" s="252"/>
      <c r="C189" s="252"/>
      <c r="D189" s="252"/>
      <c r="E189" s="252"/>
      <c r="F189" s="252"/>
      <c r="G189" s="252"/>
      <c r="H189" s="252"/>
      <c r="I189" s="252"/>
      <c r="J189" s="252"/>
      <c r="K189" s="252"/>
      <c r="L189" s="252"/>
      <c r="M189" s="252"/>
      <c r="N189" s="252"/>
      <c r="O189" s="252"/>
      <c r="P189" s="252"/>
      <c r="Q189" s="252"/>
      <c r="R189" s="252"/>
    </row>
    <row r="190" spans="1:18" x14ac:dyDescent="0.2">
      <c r="A190" s="252"/>
      <c r="B190" s="252"/>
      <c r="C190" s="252"/>
      <c r="D190" s="252"/>
      <c r="E190" s="252"/>
      <c r="F190" s="252"/>
      <c r="G190" s="252"/>
      <c r="H190" s="252"/>
      <c r="I190" s="252"/>
      <c r="J190" s="252"/>
      <c r="K190" s="252"/>
      <c r="L190" s="252"/>
      <c r="M190" s="252"/>
      <c r="N190" s="252"/>
      <c r="O190" s="252"/>
      <c r="P190" s="252"/>
      <c r="Q190" s="252"/>
      <c r="R190" s="252"/>
    </row>
    <row r="191" spans="1:18" x14ac:dyDescent="0.2">
      <c r="A191" s="252"/>
      <c r="B191" s="252"/>
      <c r="C191" s="252"/>
      <c r="D191" s="252"/>
      <c r="E191" s="252"/>
      <c r="F191" s="252"/>
      <c r="G191" s="252"/>
      <c r="H191" s="252"/>
      <c r="I191" s="252"/>
      <c r="J191" s="252"/>
      <c r="K191" s="252"/>
      <c r="L191" s="252"/>
      <c r="M191" s="252"/>
      <c r="N191" s="252"/>
      <c r="O191" s="252"/>
      <c r="P191" s="252"/>
      <c r="Q191" s="252"/>
      <c r="R191" s="252"/>
    </row>
    <row r="192" spans="1:18" x14ac:dyDescent="0.2">
      <c r="A192" s="252"/>
      <c r="B192" s="252"/>
      <c r="C192" s="252"/>
      <c r="D192" s="252"/>
      <c r="E192" s="252"/>
      <c r="F192" s="252"/>
      <c r="G192" s="252"/>
      <c r="H192" s="252"/>
      <c r="I192" s="252"/>
      <c r="J192" s="252"/>
      <c r="K192" s="252"/>
      <c r="L192" s="252"/>
      <c r="M192" s="252"/>
      <c r="N192" s="252"/>
      <c r="O192" s="252"/>
      <c r="P192" s="252"/>
      <c r="Q192" s="252"/>
      <c r="R192" s="252"/>
    </row>
    <row r="193" spans="1:18" x14ac:dyDescent="0.2">
      <c r="A193" s="252"/>
      <c r="B193" s="252"/>
      <c r="C193" s="252"/>
      <c r="D193" s="252"/>
      <c r="E193" s="252"/>
      <c r="F193" s="252"/>
      <c r="G193" s="252"/>
      <c r="H193" s="252"/>
      <c r="I193" s="252"/>
      <c r="J193" s="252"/>
      <c r="K193" s="252"/>
      <c r="L193" s="252"/>
      <c r="M193" s="252"/>
      <c r="N193" s="252"/>
      <c r="O193" s="252"/>
      <c r="P193" s="252"/>
      <c r="Q193" s="252"/>
      <c r="R193" s="252"/>
    </row>
    <row r="194" spans="1:18" x14ac:dyDescent="0.2">
      <c r="A194" s="252"/>
      <c r="B194" s="252"/>
      <c r="C194" s="252"/>
      <c r="D194" s="252"/>
      <c r="E194" s="252"/>
      <c r="F194" s="252"/>
      <c r="G194" s="252"/>
      <c r="H194" s="252"/>
      <c r="I194" s="252"/>
      <c r="J194" s="252"/>
      <c r="K194" s="252"/>
      <c r="L194" s="252"/>
      <c r="M194" s="252"/>
      <c r="N194" s="252"/>
      <c r="O194" s="252"/>
      <c r="P194" s="252"/>
      <c r="Q194" s="252"/>
      <c r="R194" s="252"/>
    </row>
    <row r="195" spans="1:18" x14ac:dyDescent="0.2">
      <c r="A195" s="252"/>
      <c r="B195" s="252"/>
      <c r="C195" s="252"/>
      <c r="D195" s="252"/>
      <c r="E195" s="252"/>
      <c r="F195" s="252"/>
      <c r="G195" s="252"/>
      <c r="H195" s="252"/>
      <c r="I195" s="252"/>
      <c r="J195" s="252"/>
      <c r="K195" s="252"/>
      <c r="L195" s="252"/>
      <c r="M195" s="252"/>
      <c r="N195" s="252"/>
      <c r="O195" s="252"/>
      <c r="P195" s="252"/>
      <c r="Q195" s="252"/>
      <c r="R195" s="252"/>
    </row>
    <row r="196" spans="1:18" x14ac:dyDescent="0.2">
      <c r="A196" s="252"/>
      <c r="B196" s="252"/>
      <c r="C196" s="252"/>
      <c r="D196" s="252"/>
      <c r="E196" s="252"/>
      <c r="F196" s="252"/>
      <c r="G196" s="252"/>
      <c r="H196" s="252"/>
      <c r="I196" s="252"/>
      <c r="J196" s="252"/>
      <c r="K196" s="252"/>
      <c r="L196" s="252"/>
      <c r="M196" s="252"/>
      <c r="N196" s="252"/>
      <c r="O196" s="252"/>
      <c r="P196" s="252"/>
      <c r="Q196" s="252"/>
      <c r="R196" s="252"/>
    </row>
    <row r="197" spans="1:18" x14ac:dyDescent="0.2">
      <c r="A197" s="252"/>
      <c r="B197" s="252"/>
      <c r="C197" s="252"/>
      <c r="D197" s="252"/>
      <c r="E197" s="252"/>
      <c r="F197" s="252"/>
      <c r="G197" s="252"/>
      <c r="H197" s="252"/>
      <c r="I197" s="252"/>
      <c r="J197" s="252"/>
      <c r="K197" s="252"/>
      <c r="L197" s="252"/>
      <c r="M197" s="252"/>
      <c r="N197" s="252"/>
      <c r="O197" s="252"/>
      <c r="P197" s="252"/>
      <c r="Q197" s="252"/>
      <c r="R197" s="252"/>
    </row>
    <row r="198" spans="1:18" x14ac:dyDescent="0.2">
      <c r="A198" s="252"/>
      <c r="B198" s="252"/>
      <c r="C198" s="252"/>
      <c r="D198" s="252"/>
      <c r="E198" s="252"/>
      <c r="F198" s="252"/>
      <c r="G198" s="252"/>
      <c r="H198" s="252"/>
      <c r="I198" s="252"/>
      <c r="J198" s="252"/>
      <c r="K198" s="252"/>
      <c r="L198" s="252"/>
      <c r="M198" s="252"/>
      <c r="N198" s="252"/>
      <c r="O198" s="252"/>
      <c r="P198" s="252"/>
      <c r="Q198" s="252"/>
      <c r="R198" s="252"/>
    </row>
    <row r="199" spans="1:18" x14ac:dyDescent="0.2">
      <c r="A199" s="252"/>
      <c r="B199" s="252"/>
      <c r="C199" s="252"/>
      <c r="D199" s="252"/>
      <c r="E199" s="252"/>
      <c r="F199" s="252"/>
      <c r="G199" s="252"/>
      <c r="H199" s="252"/>
      <c r="I199" s="252"/>
      <c r="J199" s="252"/>
      <c r="K199" s="252"/>
      <c r="L199" s="252"/>
      <c r="M199" s="252"/>
      <c r="N199" s="252"/>
      <c r="O199" s="252"/>
      <c r="P199" s="252"/>
      <c r="Q199" s="252"/>
      <c r="R199" s="252"/>
    </row>
    <row r="200" spans="1:18" x14ac:dyDescent="0.2">
      <c r="A200" s="252"/>
      <c r="B200" s="252"/>
      <c r="C200" s="252"/>
      <c r="D200" s="252"/>
      <c r="E200" s="252"/>
      <c r="F200" s="252"/>
      <c r="G200" s="252"/>
      <c r="H200" s="252"/>
      <c r="I200" s="252"/>
      <c r="J200" s="252"/>
      <c r="K200" s="252"/>
      <c r="L200" s="252"/>
      <c r="M200" s="252"/>
      <c r="N200" s="252"/>
      <c r="O200" s="252"/>
      <c r="P200" s="252"/>
      <c r="Q200" s="252"/>
      <c r="R200" s="252"/>
    </row>
    <row r="201" spans="1:18" x14ac:dyDescent="0.2">
      <c r="A201" s="252"/>
      <c r="B201" s="252"/>
      <c r="C201" s="252"/>
      <c r="D201" s="252"/>
      <c r="E201" s="252"/>
      <c r="F201" s="252"/>
      <c r="G201" s="252"/>
      <c r="H201" s="252"/>
      <c r="I201" s="252"/>
      <c r="J201" s="252"/>
      <c r="K201" s="252"/>
      <c r="L201" s="252"/>
      <c r="M201" s="252"/>
      <c r="N201" s="252"/>
      <c r="O201" s="252"/>
      <c r="P201" s="252"/>
      <c r="Q201" s="252"/>
      <c r="R201" s="252"/>
    </row>
    <row r="202" spans="1:18" x14ac:dyDescent="0.2">
      <c r="A202" s="252"/>
      <c r="B202" s="252"/>
      <c r="C202" s="252"/>
      <c r="D202" s="252"/>
      <c r="E202" s="252"/>
      <c r="F202" s="252"/>
      <c r="G202" s="252"/>
      <c r="H202" s="252"/>
      <c r="I202" s="252"/>
      <c r="J202" s="252"/>
      <c r="K202" s="252"/>
      <c r="L202" s="252"/>
      <c r="M202" s="252"/>
      <c r="N202" s="252"/>
      <c r="O202" s="252"/>
      <c r="P202" s="252"/>
      <c r="Q202" s="252"/>
      <c r="R202" s="252"/>
    </row>
    <row r="203" spans="1:18" x14ac:dyDescent="0.2">
      <c r="A203" s="252"/>
      <c r="B203" s="252"/>
      <c r="C203" s="252"/>
      <c r="D203" s="252"/>
      <c r="E203" s="252"/>
      <c r="F203" s="252"/>
      <c r="G203" s="252"/>
      <c r="H203" s="252"/>
      <c r="I203" s="252"/>
      <c r="J203" s="252"/>
      <c r="K203" s="252"/>
      <c r="L203" s="252"/>
      <c r="M203" s="252"/>
      <c r="N203" s="252"/>
      <c r="O203" s="252"/>
      <c r="P203" s="252"/>
      <c r="Q203" s="252"/>
      <c r="R203" s="252"/>
    </row>
    <row r="204" spans="1:18" x14ac:dyDescent="0.2">
      <c r="A204" s="252"/>
      <c r="B204" s="252"/>
      <c r="C204" s="252"/>
      <c r="D204" s="252"/>
      <c r="E204" s="252"/>
      <c r="F204" s="252"/>
      <c r="G204" s="252"/>
      <c r="H204" s="252"/>
      <c r="I204" s="252"/>
      <c r="J204" s="252"/>
      <c r="K204" s="252"/>
      <c r="L204" s="252"/>
      <c r="M204" s="252"/>
      <c r="N204" s="252"/>
      <c r="O204" s="252"/>
      <c r="P204" s="252"/>
      <c r="Q204" s="252"/>
      <c r="R204" s="252"/>
    </row>
    <row r="205" spans="1:18" x14ac:dyDescent="0.2">
      <c r="A205" s="252"/>
      <c r="B205" s="252"/>
      <c r="C205" s="252"/>
      <c r="D205" s="252"/>
      <c r="E205" s="252"/>
      <c r="F205" s="252"/>
      <c r="G205" s="252"/>
      <c r="H205" s="252"/>
      <c r="I205" s="252"/>
      <c r="J205" s="252"/>
      <c r="K205" s="252"/>
      <c r="L205" s="252"/>
      <c r="M205" s="252"/>
      <c r="N205" s="252"/>
      <c r="O205" s="252"/>
      <c r="P205" s="252"/>
      <c r="Q205" s="252"/>
      <c r="R205" s="252"/>
    </row>
    <row r="206" spans="1:18" x14ac:dyDescent="0.2">
      <c r="A206" s="252"/>
      <c r="B206" s="252"/>
      <c r="C206" s="252"/>
      <c r="D206" s="252"/>
      <c r="E206" s="252"/>
      <c r="F206" s="252"/>
      <c r="G206" s="252"/>
      <c r="H206" s="252"/>
      <c r="I206" s="252"/>
      <c r="J206" s="252"/>
      <c r="K206" s="252"/>
      <c r="L206" s="252"/>
      <c r="M206" s="252"/>
      <c r="N206" s="252"/>
      <c r="O206" s="252"/>
      <c r="P206" s="252"/>
      <c r="Q206" s="252"/>
      <c r="R206" s="252"/>
    </row>
    <row r="207" spans="1:18" x14ac:dyDescent="0.2">
      <c r="A207" s="252"/>
      <c r="B207" s="252"/>
      <c r="C207" s="252"/>
      <c r="D207" s="252"/>
      <c r="E207" s="252"/>
      <c r="F207" s="252"/>
      <c r="G207" s="252"/>
      <c r="H207" s="252"/>
      <c r="I207" s="252"/>
      <c r="J207" s="252"/>
      <c r="K207" s="252"/>
      <c r="L207" s="252"/>
      <c r="M207" s="252"/>
      <c r="N207" s="252"/>
      <c r="O207" s="252"/>
      <c r="P207" s="252"/>
      <c r="Q207" s="252"/>
      <c r="R207" s="252"/>
    </row>
    <row r="208" spans="1:18" x14ac:dyDescent="0.2">
      <c r="A208" s="252"/>
      <c r="B208" s="252"/>
      <c r="C208" s="252"/>
      <c r="D208" s="252"/>
      <c r="E208" s="252"/>
      <c r="F208" s="252"/>
      <c r="G208" s="252"/>
      <c r="H208" s="252"/>
      <c r="I208" s="252"/>
      <c r="J208" s="252"/>
      <c r="K208" s="252"/>
      <c r="L208" s="252"/>
      <c r="M208" s="252"/>
      <c r="N208" s="252"/>
      <c r="O208" s="252"/>
      <c r="P208" s="252"/>
      <c r="Q208" s="252"/>
      <c r="R208" s="252"/>
    </row>
    <row r="209" spans="1:18" x14ac:dyDescent="0.2">
      <c r="A209" s="252"/>
      <c r="B209" s="252"/>
      <c r="C209" s="252"/>
      <c r="D209" s="252"/>
      <c r="E209" s="252"/>
      <c r="F209" s="252"/>
      <c r="G209" s="252"/>
      <c r="H209" s="252"/>
      <c r="I209" s="252"/>
      <c r="J209" s="252"/>
      <c r="K209" s="252"/>
      <c r="L209" s="252"/>
      <c r="M209" s="252"/>
      <c r="N209" s="252"/>
      <c r="O209" s="252"/>
      <c r="P209" s="252"/>
      <c r="Q209" s="252"/>
      <c r="R209" s="252"/>
    </row>
    <row r="210" spans="1:18" x14ac:dyDescent="0.2">
      <c r="A210" s="252"/>
      <c r="B210" s="252"/>
      <c r="C210" s="252"/>
      <c r="D210" s="252"/>
      <c r="E210" s="252"/>
      <c r="F210" s="252"/>
      <c r="G210" s="252"/>
      <c r="H210" s="252"/>
      <c r="I210" s="252"/>
      <c r="J210" s="252"/>
      <c r="K210" s="252"/>
      <c r="L210" s="252"/>
      <c r="M210" s="252"/>
      <c r="N210" s="252"/>
      <c r="O210" s="252"/>
      <c r="P210" s="252"/>
      <c r="Q210" s="252"/>
      <c r="R210" s="252"/>
    </row>
    <row r="211" spans="1:18" x14ac:dyDescent="0.2">
      <c r="A211" s="252"/>
      <c r="B211" s="252"/>
      <c r="C211" s="252"/>
      <c r="D211" s="252"/>
      <c r="E211" s="252"/>
      <c r="F211" s="252"/>
      <c r="G211" s="252"/>
      <c r="H211" s="252"/>
      <c r="I211" s="252"/>
      <c r="J211" s="252"/>
      <c r="K211" s="252"/>
      <c r="L211" s="252"/>
      <c r="M211" s="252"/>
      <c r="N211" s="252"/>
      <c r="O211" s="252"/>
      <c r="P211" s="252"/>
      <c r="Q211" s="252"/>
      <c r="R211" s="252"/>
    </row>
    <row r="212" spans="1:18" x14ac:dyDescent="0.2">
      <c r="A212" s="252"/>
      <c r="B212" s="252"/>
      <c r="C212" s="252"/>
      <c r="D212" s="252"/>
      <c r="E212" s="252"/>
      <c r="F212" s="252"/>
      <c r="G212" s="252"/>
      <c r="H212" s="252"/>
      <c r="I212" s="252"/>
      <c r="J212" s="252"/>
      <c r="K212" s="252"/>
      <c r="L212" s="252"/>
      <c r="M212" s="252"/>
      <c r="N212" s="252"/>
      <c r="O212" s="252"/>
      <c r="P212" s="252"/>
      <c r="Q212" s="252"/>
      <c r="R212" s="252"/>
    </row>
    <row r="213" spans="1:18" x14ac:dyDescent="0.2">
      <c r="A213" s="252"/>
      <c r="B213" s="252"/>
      <c r="C213" s="252"/>
      <c r="D213" s="252"/>
      <c r="E213" s="252"/>
      <c r="F213" s="252"/>
      <c r="G213" s="252"/>
      <c r="H213" s="252"/>
      <c r="I213" s="252"/>
      <c r="J213" s="252"/>
      <c r="K213" s="252"/>
      <c r="L213" s="252"/>
      <c r="M213" s="252"/>
      <c r="N213" s="252"/>
      <c r="O213" s="252"/>
      <c r="P213" s="252"/>
      <c r="Q213" s="252"/>
      <c r="R213" s="252"/>
    </row>
    <row r="214" spans="1:18" x14ac:dyDescent="0.2">
      <c r="A214" s="252"/>
      <c r="B214" s="252"/>
      <c r="C214" s="252"/>
      <c r="D214" s="252"/>
      <c r="E214" s="252"/>
      <c r="F214" s="252"/>
      <c r="G214" s="252"/>
      <c r="H214" s="252"/>
      <c r="I214" s="252"/>
      <c r="J214" s="252"/>
      <c r="K214" s="252"/>
      <c r="L214" s="252"/>
      <c r="M214" s="252"/>
      <c r="N214" s="252"/>
      <c r="O214" s="252"/>
      <c r="P214" s="252"/>
      <c r="Q214" s="252"/>
      <c r="R214" s="252"/>
    </row>
    <row r="215" spans="1:18" x14ac:dyDescent="0.2">
      <c r="A215" s="252"/>
      <c r="B215" s="252"/>
      <c r="C215" s="252"/>
      <c r="D215" s="252"/>
      <c r="E215" s="252"/>
      <c r="F215" s="252"/>
      <c r="G215" s="252"/>
      <c r="H215" s="252"/>
      <c r="I215" s="252"/>
      <c r="J215" s="252"/>
      <c r="K215" s="252"/>
      <c r="L215" s="252"/>
      <c r="M215" s="252"/>
      <c r="N215" s="252"/>
      <c r="O215" s="252"/>
      <c r="P215" s="252"/>
      <c r="Q215" s="252"/>
      <c r="R215" s="252"/>
    </row>
    <row r="216" spans="1:18" x14ac:dyDescent="0.2">
      <c r="A216" s="252"/>
      <c r="B216" s="252"/>
      <c r="C216" s="252"/>
      <c r="D216" s="252"/>
      <c r="E216" s="252"/>
      <c r="F216" s="252"/>
      <c r="G216" s="252"/>
      <c r="H216" s="252"/>
      <c r="I216" s="252"/>
      <c r="J216" s="252"/>
      <c r="K216" s="252"/>
      <c r="L216" s="252"/>
      <c r="M216" s="252"/>
      <c r="N216" s="252"/>
      <c r="O216" s="252"/>
      <c r="P216" s="252"/>
      <c r="Q216" s="252"/>
      <c r="R216" s="252"/>
    </row>
    <row r="217" spans="1:18" x14ac:dyDescent="0.2">
      <c r="A217" s="252"/>
      <c r="B217" s="252"/>
      <c r="C217" s="252"/>
      <c r="D217" s="252"/>
      <c r="E217" s="252"/>
      <c r="F217" s="252"/>
      <c r="G217" s="252"/>
      <c r="H217" s="252"/>
      <c r="I217" s="252"/>
      <c r="J217" s="252"/>
      <c r="K217" s="252"/>
      <c r="L217" s="252"/>
      <c r="M217" s="252"/>
      <c r="N217" s="252"/>
      <c r="O217" s="252"/>
      <c r="P217" s="252"/>
      <c r="Q217" s="252"/>
      <c r="R217" s="252"/>
    </row>
    <row r="218" spans="1:18" x14ac:dyDescent="0.2">
      <c r="A218" s="252"/>
      <c r="B218" s="252"/>
      <c r="C218" s="252"/>
      <c r="D218" s="252"/>
      <c r="E218" s="252"/>
      <c r="F218" s="252"/>
      <c r="G218" s="252"/>
      <c r="H218" s="252"/>
      <c r="I218" s="252"/>
      <c r="J218" s="252"/>
      <c r="K218" s="252"/>
      <c r="L218" s="252"/>
      <c r="M218" s="252"/>
      <c r="N218" s="252"/>
      <c r="O218" s="252"/>
      <c r="P218" s="252"/>
      <c r="Q218" s="252"/>
      <c r="R218" s="252"/>
    </row>
    <row r="219" spans="1:18" x14ac:dyDescent="0.2">
      <c r="A219" s="252"/>
      <c r="B219" s="252"/>
      <c r="C219" s="252"/>
      <c r="D219" s="252"/>
      <c r="E219" s="252"/>
      <c r="F219" s="252"/>
      <c r="G219" s="252"/>
      <c r="H219" s="252"/>
      <c r="I219" s="252"/>
      <c r="J219" s="252"/>
      <c r="K219" s="252"/>
      <c r="L219" s="252"/>
      <c r="M219" s="252"/>
      <c r="N219" s="252"/>
      <c r="O219" s="252"/>
      <c r="P219" s="252"/>
      <c r="Q219" s="252"/>
      <c r="R219" s="252"/>
    </row>
    <row r="220" spans="1:18" x14ac:dyDescent="0.2">
      <c r="A220" s="252"/>
      <c r="B220" s="252"/>
      <c r="C220" s="252"/>
      <c r="D220" s="252"/>
      <c r="E220" s="252"/>
      <c r="F220" s="252"/>
      <c r="G220" s="252"/>
      <c r="H220" s="252"/>
      <c r="I220" s="252"/>
      <c r="J220" s="252"/>
      <c r="K220" s="252"/>
      <c r="L220" s="252"/>
      <c r="M220" s="252"/>
      <c r="N220" s="252"/>
      <c r="O220" s="252"/>
      <c r="P220" s="252"/>
      <c r="Q220" s="252"/>
      <c r="R220" s="252"/>
    </row>
    <row r="221" spans="1:18" x14ac:dyDescent="0.2">
      <c r="A221" s="252"/>
      <c r="B221" s="252"/>
      <c r="C221" s="252"/>
      <c r="D221" s="252"/>
      <c r="E221" s="252"/>
      <c r="F221" s="252"/>
      <c r="G221" s="252"/>
      <c r="H221" s="252"/>
      <c r="I221" s="252"/>
      <c r="J221" s="252"/>
      <c r="K221" s="252"/>
      <c r="L221" s="252"/>
      <c r="M221" s="252"/>
      <c r="N221" s="252"/>
      <c r="O221" s="252"/>
      <c r="P221" s="252"/>
      <c r="Q221" s="252"/>
      <c r="R221" s="252"/>
    </row>
    <row r="222" spans="1:18" x14ac:dyDescent="0.2">
      <c r="A222" s="252"/>
      <c r="B222" s="252"/>
      <c r="C222" s="252"/>
      <c r="D222" s="252"/>
      <c r="E222" s="252"/>
      <c r="F222" s="252"/>
      <c r="G222" s="252"/>
      <c r="H222" s="252"/>
      <c r="I222" s="252"/>
      <c r="J222" s="252"/>
      <c r="K222" s="252"/>
      <c r="L222" s="252"/>
      <c r="M222" s="252"/>
      <c r="N222" s="252"/>
      <c r="O222" s="252"/>
      <c r="P222" s="252"/>
      <c r="Q222" s="252"/>
      <c r="R222" s="252"/>
    </row>
    <row r="223" spans="1:18" x14ac:dyDescent="0.2">
      <c r="A223" s="252"/>
      <c r="B223" s="252"/>
      <c r="C223" s="252"/>
      <c r="D223" s="252"/>
      <c r="E223" s="252"/>
      <c r="F223" s="252"/>
      <c r="G223" s="252"/>
      <c r="H223" s="252"/>
      <c r="I223" s="252"/>
      <c r="J223" s="252"/>
      <c r="K223" s="252"/>
      <c r="L223" s="252"/>
      <c r="M223" s="252"/>
      <c r="N223" s="252"/>
      <c r="O223" s="252"/>
      <c r="P223" s="252"/>
      <c r="Q223" s="252"/>
      <c r="R223" s="252"/>
    </row>
    <row r="224" spans="1:18" x14ac:dyDescent="0.2">
      <c r="A224" s="252"/>
      <c r="B224" s="252"/>
      <c r="C224" s="252"/>
      <c r="D224" s="252"/>
      <c r="E224" s="252"/>
      <c r="F224" s="252"/>
      <c r="G224" s="252"/>
      <c r="H224" s="252"/>
      <c r="I224" s="252"/>
      <c r="J224" s="252"/>
      <c r="K224" s="252"/>
      <c r="L224" s="252"/>
      <c r="M224" s="252"/>
      <c r="N224" s="252"/>
      <c r="O224" s="252"/>
      <c r="P224" s="252"/>
      <c r="Q224" s="252"/>
      <c r="R224" s="252"/>
    </row>
    <row r="225" spans="1:18" x14ac:dyDescent="0.2">
      <c r="A225" s="252"/>
      <c r="B225" s="252"/>
      <c r="C225" s="252"/>
      <c r="D225" s="252"/>
      <c r="E225" s="252"/>
      <c r="F225" s="252"/>
      <c r="G225" s="252"/>
      <c r="H225" s="252"/>
      <c r="I225" s="252"/>
      <c r="J225" s="252"/>
      <c r="K225" s="252"/>
      <c r="L225" s="252"/>
      <c r="M225" s="252"/>
      <c r="N225" s="252"/>
      <c r="O225" s="252"/>
      <c r="P225" s="252"/>
      <c r="Q225" s="252"/>
      <c r="R225" s="252"/>
    </row>
    <row r="226" spans="1:18" x14ac:dyDescent="0.2">
      <c r="A226" s="252"/>
      <c r="B226" s="252"/>
      <c r="C226" s="252"/>
      <c r="D226" s="252"/>
      <c r="E226" s="252"/>
      <c r="F226" s="252"/>
      <c r="G226" s="252"/>
      <c r="H226" s="252"/>
      <c r="I226" s="252"/>
      <c r="J226" s="252"/>
      <c r="K226" s="252"/>
      <c r="L226" s="252"/>
      <c r="M226" s="252"/>
      <c r="N226" s="252"/>
      <c r="O226" s="252"/>
      <c r="P226" s="252"/>
      <c r="Q226" s="252"/>
      <c r="R226" s="252"/>
    </row>
    <row r="227" spans="1:18" x14ac:dyDescent="0.2">
      <c r="A227" s="252"/>
      <c r="B227" s="252"/>
      <c r="C227" s="252"/>
      <c r="D227" s="252"/>
      <c r="E227" s="252"/>
      <c r="F227" s="252"/>
      <c r="G227" s="252"/>
      <c r="H227" s="252"/>
      <c r="I227" s="252"/>
      <c r="J227" s="252"/>
      <c r="K227" s="252"/>
      <c r="L227" s="252"/>
      <c r="M227" s="252"/>
      <c r="N227" s="252"/>
      <c r="O227" s="252"/>
      <c r="P227" s="252"/>
      <c r="Q227" s="252"/>
      <c r="R227" s="252"/>
    </row>
    <row r="228" spans="1:18" x14ac:dyDescent="0.2">
      <c r="A228" s="252"/>
      <c r="B228" s="252"/>
      <c r="C228" s="252"/>
      <c r="D228" s="252"/>
      <c r="E228" s="252"/>
      <c r="F228" s="252"/>
      <c r="G228" s="252"/>
      <c r="H228" s="252"/>
      <c r="I228" s="252"/>
      <c r="J228" s="252"/>
      <c r="K228" s="252"/>
      <c r="L228" s="252"/>
      <c r="M228" s="252"/>
      <c r="N228" s="252"/>
      <c r="O228" s="252"/>
      <c r="P228" s="252"/>
      <c r="Q228" s="252"/>
      <c r="R228" s="252"/>
    </row>
    <row r="229" spans="1:18" x14ac:dyDescent="0.2">
      <c r="A229" s="252"/>
      <c r="B229" s="252"/>
      <c r="C229" s="252"/>
      <c r="D229" s="252"/>
      <c r="E229" s="252"/>
      <c r="F229" s="252"/>
      <c r="G229" s="252"/>
      <c r="H229" s="252"/>
      <c r="I229" s="252"/>
      <c r="J229" s="252"/>
      <c r="K229" s="252"/>
      <c r="L229" s="252"/>
      <c r="M229" s="252"/>
      <c r="N229" s="252"/>
      <c r="O229" s="252"/>
      <c r="P229" s="252"/>
      <c r="Q229" s="252"/>
      <c r="R229" s="252"/>
    </row>
    <row r="230" spans="1:18" x14ac:dyDescent="0.2">
      <c r="A230" s="252"/>
      <c r="B230" s="252"/>
      <c r="C230" s="252"/>
      <c r="D230" s="252"/>
      <c r="E230" s="252"/>
      <c r="F230" s="252"/>
      <c r="G230" s="252"/>
      <c r="H230" s="252"/>
      <c r="I230" s="252"/>
      <c r="J230" s="252"/>
      <c r="K230" s="252"/>
      <c r="L230" s="252"/>
      <c r="M230" s="252"/>
      <c r="N230" s="252"/>
      <c r="O230" s="252"/>
      <c r="P230" s="252"/>
      <c r="Q230" s="252"/>
      <c r="R230" s="252"/>
    </row>
    <row r="231" spans="1:18" x14ac:dyDescent="0.2">
      <c r="A231" s="252"/>
      <c r="B231" s="252"/>
      <c r="C231" s="252"/>
      <c r="D231" s="252"/>
      <c r="E231" s="252"/>
      <c r="F231" s="252"/>
      <c r="G231" s="252"/>
      <c r="H231" s="252"/>
      <c r="I231" s="252"/>
      <c r="J231" s="252"/>
      <c r="K231" s="252"/>
      <c r="L231" s="252"/>
      <c r="M231" s="252"/>
      <c r="N231" s="252"/>
      <c r="O231" s="252"/>
      <c r="P231" s="252"/>
      <c r="Q231" s="252"/>
      <c r="R231" s="252"/>
    </row>
    <row r="232" spans="1:18" x14ac:dyDescent="0.2">
      <c r="A232" s="252"/>
      <c r="B232" s="252"/>
      <c r="C232" s="252"/>
      <c r="D232" s="252"/>
      <c r="E232" s="252"/>
      <c r="F232" s="252"/>
      <c r="G232" s="252"/>
      <c r="H232" s="252"/>
      <c r="I232" s="252"/>
      <c r="J232" s="252"/>
      <c r="K232" s="252"/>
      <c r="L232" s="252"/>
      <c r="M232" s="252"/>
      <c r="N232" s="252"/>
      <c r="O232" s="252"/>
      <c r="P232" s="252"/>
      <c r="Q232" s="252"/>
      <c r="R232" s="252"/>
    </row>
    <row r="233" spans="1:18" x14ac:dyDescent="0.2">
      <c r="A233" s="252"/>
      <c r="B233" s="252"/>
      <c r="C233" s="252"/>
      <c r="D233" s="252"/>
      <c r="E233" s="252"/>
      <c r="F233" s="252"/>
      <c r="G233" s="252"/>
      <c r="H233" s="252"/>
      <c r="I233" s="252"/>
      <c r="J233" s="252"/>
      <c r="K233" s="252"/>
      <c r="L233" s="252"/>
      <c r="M233" s="252"/>
      <c r="N233" s="252"/>
      <c r="O233" s="252"/>
      <c r="P233" s="252"/>
      <c r="Q233" s="252"/>
      <c r="R233" s="252"/>
    </row>
    <row r="234" spans="1:18" x14ac:dyDescent="0.2">
      <c r="A234" s="252"/>
      <c r="B234" s="252"/>
      <c r="C234" s="252"/>
      <c r="D234" s="252"/>
      <c r="E234" s="252"/>
      <c r="F234" s="252"/>
      <c r="G234" s="252"/>
      <c r="H234" s="252"/>
      <c r="I234" s="252"/>
      <c r="J234" s="252"/>
      <c r="K234" s="252"/>
      <c r="L234" s="252"/>
      <c r="M234" s="252"/>
      <c r="N234" s="252"/>
      <c r="O234" s="252"/>
      <c r="P234" s="252"/>
      <c r="Q234" s="252"/>
      <c r="R234" s="252"/>
    </row>
    <row r="235" spans="1:18" x14ac:dyDescent="0.2">
      <c r="A235" s="252"/>
      <c r="B235" s="252"/>
      <c r="C235" s="252"/>
      <c r="D235" s="252"/>
      <c r="E235" s="252"/>
      <c r="F235" s="252"/>
      <c r="G235" s="252"/>
      <c r="H235" s="252"/>
      <c r="I235" s="252"/>
      <c r="J235" s="252"/>
      <c r="K235" s="252"/>
      <c r="L235" s="252"/>
      <c r="M235" s="252"/>
      <c r="N235" s="252"/>
      <c r="O235" s="252"/>
      <c r="P235" s="252"/>
      <c r="Q235" s="252"/>
      <c r="R235" s="252"/>
    </row>
    <row r="236" spans="1:18" x14ac:dyDescent="0.2">
      <c r="A236" s="252"/>
      <c r="B236" s="252"/>
      <c r="C236" s="252"/>
      <c r="D236" s="252"/>
      <c r="E236" s="252"/>
      <c r="F236" s="252"/>
      <c r="G236" s="252"/>
      <c r="H236" s="252"/>
      <c r="I236" s="252"/>
      <c r="J236" s="252"/>
      <c r="K236" s="252"/>
      <c r="L236" s="252"/>
      <c r="M236" s="252"/>
      <c r="N236" s="252"/>
      <c r="O236" s="252"/>
      <c r="P236" s="252"/>
      <c r="Q236" s="252"/>
      <c r="R236" s="252"/>
    </row>
    <row r="237" spans="1:18" x14ac:dyDescent="0.2">
      <c r="A237" s="252"/>
      <c r="B237" s="252"/>
      <c r="C237" s="252"/>
      <c r="D237" s="252"/>
      <c r="E237" s="252"/>
      <c r="F237" s="252"/>
      <c r="G237" s="252"/>
      <c r="H237" s="252"/>
      <c r="I237" s="252"/>
      <c r="J237" s="252"/>
      <c r="K237" s="252"/>
      <c r="L237" s="252"/>
      <c r="M237" s="252"/>
      <c r="N237" s="252"/>
      <c r="O237" s="252"/>
      <c r="P237" s="252"/>
      <c r="Q237" s="252"/>
      <c r="R237" s="252"/>
    </row>
    <row r="238" spans="1:18" x14ac:dyDescent="0.2">
      <c r="A238" s="252"/>
      <c r="B238" s="252"/>
      <c r="C238" s="252"/>
      <c r="D238" s="252"/>
      <c r="E238" s="252"/>
      <c r="F238" s="252"/>
      <c r="G238" s="252"/>
      <c r="H238" s="252"/>
      <c r="I238" s="252"/>
      <c r="J238" s="252"/>
      <c r="K238" s="252"/>
      <c r="L238" s="252"/>
      <c r="M238" s="252"/>
      <c r="N238" s="252"/>
      <c r="O238" s="252"/>
      <c r="P238" s="252"/>
      <c r="Q238" s="252"/>
      <c r="R238" s="252"/>
    </row>
    <row r="239" spans="1:18" x14ac:dyDescent="0.2">
      <c r="A239" s="252"/>
      <c r="B239" s="252"/>
      <c r="C239" s="252"/>
      <c r="D239" s="252"/>
      <c r="E239" s="252"/>
      <c r="F239" s="252"/>
      <c r="G239" s="252"/>
      <c r="H239" s="252"/>
      <c r="I239" s="252"/>
      <c r="J239" s="252"/>
      <c r="K239" s="252"/>
      <c r="L239" s="252"/>
      <c r="M239" s="252"/>
      <c r="N239" s="252"/>
      <c r="O239" s="252"/>
      <c r="P239" s="252"/>
      <c r="Q239" s="252"/>
      <c r="R239" s="252"/>
    </row>
    <row r="240" spans="1:18" x14ac:dyDescent="0.2">
      <c r="A240" s="252"/>
      <c r="B240" s="252"/>
      <c r="C240" s="252"/>
      <c r="D240" s="252"/>
      <c r="E240" s="252"/>
      <c r="F240" s="252"/>
      <c r="G240" s="252"/>
      <c r="H240" s="252"/>
      <c r="I240" s="252"/>
      <c r="J240" s="252"/>
      <c r="K240" s="252"/>
      <c r="L240" s="252"/>
      <c r="M240" s="252"/>
      <c r="N240" s="252"/>
      <c r="O240" s="252"/>
      <c r="P240" s="252"/>
      <c r="Q240" s="252"/>
      <c r="R240" s="252"/>
    </row>
    <row r="241" spans="1:18" x14ac:dyDescent="0.2">
      <c r="A241" s="252"/>
      <c r="B241" s="252"/>
      <c r="C241" s="252"/>
      <c r="D241" s="252"/>
      <c r="E241" s="252"/>
      <c r="F241" s="252"/>
      <c r="G241" s="252"/>
      <c r="H241" s="252"/>
      <c r="I241" s="252"/>
      <c r="J241" s="252"/>
      <c r="K241" s="252"/>
      <c r="L241" s="252"/>
      <c r="M241" s="252"/>
      <c r="N241" s="252"/>
      <c r="O241" s="252"/>
      <c r="P241" s="252"/>
      <c r="Q241" s="252"/>
      <c r="R241" s="252"/>
    </row>
    <row r="242" spans="1:18" x14ac:dyDescent="0.2">
      <c r="A242" s="252"/>
      <c r="B242" s="252"/>
      <c r="C242" s="252"/>
      <c r="D242" s="252"/>
      <c r="E242" s="252"/>
      <c r="F242" s="252"/>
      <c r="G242" s="252"/>
      <c r="H242" s="252"/>
      <c r="I242" s="252"/>
      <c r="J242" s="252"/>
      <c r="K242" s="252"/>
      <c r="L242" s="252"/>
      <c r="M242" s="252"/>
      <c r="N242" s="252"/>
      <c r="O242" s="252"/>
      <c r="P242" s="252"/>
      <c r="Q242" s="252"/>
      <c r="R242" s="252"/>
    </row>
    <row r="243" spans="1:18" x14ac:dyDescent="0.2">
      <c r="A243" s="252"/>
      <c r="B243" s="252"/>
      <c r="C243" s="252"/>
      <c r="D243" s="252"/>
      <c r="E243" s="252"/>
      <c r="F243" s="252"/>
      <c r="G243" s="252"/>
      <c r="H243" s="252"/>
      <c r="I243" s="252"/>
      <c r="J243" s="252"/>
      <c r="K243" s="252"/>
      <c r="L243" s="252"/>
      <c r="M243" s="252"/>
      <c r="N243" s="252"/>
      <c r="O243" s="252"/>
      <c r="P243" s="252"/>
      <c r="Q243" s="252"/>
      <c r="R243" s="252"/>
    </row>
    <row r="244" spans="1:18" x14ac:dyDescent="0.2">
      <c r="A244" s="252"/>
      <c r="B244" s="252"/>
      <c r="C244" s="252"/>
      <c r="D244" s="252"/>
      <c r="E244" s="252"/>
      <c r="F244" s="252"/>
      <c r="G244" s="252"/>
      <c r="H244" s="252"/>
      <c r="I244" s="252"/>
      <c r="J244" s="252"/>
      <c r="K244" s="252"/>
      <c r="L244" s="252"/>
      <c r="M244" s="252"/>
      <c r="N244" s="252"/>
      <c r="O244" s="252"/>
      <c r="P244" s="252"/>
      <c r="Q244" s="252"/>
      <c r="R244" s="252"/>
    </row>
    <row r="245" spans="1:18" x14ac:dyDescent="0.2">
      <c r="A245" s="252"/>
      <c r="B245" s="252"/>
      <c r="C245" s="252"/>
      <c r="D245" s="252"/>
      <c r="E245" s="252"/>
      <c r="F245" s="252"/>
      <c r="G245" s="252"/>
      <c r="H245" s="252"/>
      <c r="I245" s="252"/>
      <c r="J245" s="252"/>
      <c r="K245" s="252"/>
      <c r="L245" s="252"/>
      <c r="M245" s="252"/>
      <c r="N245" s="252"/>
      <c r="O245" s="252"/>
      <c r="P245" s="252"/>
      <c r="Q245" s="252"/>
      <c r="R245" s="252"/>
    </row>
    <row r="246" spans="1:18" x14ac:dyDescent="0.2">
      <c r="A246" s="252"/>
      <c r="B246" s="252"/>
      <c r="C246" s="252"/>
      <c r="D246" s="252"/>
      <c r="E246" s="252"/>
      <c r="F246" s="252"/>
      <c r="G246" s="252"/>
      <c r="H246" s="252"/>
      <c r="I246" s="252"/>
      <c r="J246" s="252"/>
      <c r="K246" s="252"/>
      <c r="L246" s="252"/>
      <c r="M246" s="252"/>
      <c r="N246" s="252"/>
      <c r="O246" s="252"/>
      <c r="P246" s="252"/>
      <c r="Q246" s="252"/>
      <c r="R246" s="252"/>
    </row>
    <row r="247" spans="1:18" x14ac:dyDescent="0.2">
      <c r="A247" s="252"/>
      <c r="B247" s="252"/>
      <c r="C247" s="252"/>
      <c r="D247" s="252"/>
      <c r="E247" s="252"/>
      <c r="F247" s="252"/>
      <c r="G247" s="252"/>
      <c r="H247" s="252"/>
      <c r="I247" s="252"/>
      <c r="J247" s="252"/>
      <c r="K247" s="252"/>
      <c r="L247" s="252"/>
      <c r="M247" s="252"/>
      <c r="N247" s="252"/>
      <c r="O247" s="252"/>
      <c r="P247" s="252"/>
      <c r="Q247" s="252"/>
      <c r="R247" s="252"/>
    </row>
    <row r="248" spans="1:18" x14ac:dyDescent="0.2">
      <c r="A248" s="252"/>
      <c r="B248" s="252"/>
      <c r="C248" s="252"/>
      <c r="D248" s="252"/>
      <c r="E248" s="252"/>
      <c r="F248" s="252"/>
      <c r="G248" s="252"/>
      <c r="H248" s="252"/>
      <c r="I248" s="252"/>
      <c r="J248" s="252"/>
      <c r="K248" s="252"/>
      <c r="L248" s="252"/>
      <c r="M248" s="252"/>
      <c r="N248" s="252"/>
      <c r="O248" s="252"/>
      <c r="P248" s="252"/>
      <c r="Q248" s="252"/>
      <c r="R248" s="252"/>
    </row>
    <row r="249" spans="1:18" x14ac:dyDescent="0.2">
      <c r="A249" s="252"/>
      <c r="B249" s="252"/>
      <c r="C249" s="252"/>
      <c r="D249" s="252"/>
      <c r="E249" s="252"/>
      <c r="F249" s="252"/>
      <c r="G249" s="252"/>
      <c r="H249" s="252"/>
      <c r="I249" s="252"/>
      <c r="J249" s="252"/>
      <c r="K249" s="252"/>
      <c r="L249" s="252"/>
      <c r="M249" s="252"/>
      <c r="N249" s="252"/>
      <c r="O249" s="252"/>
      <c r="P249" s="252"/>
      <c r="Q249" s="252"/>
      <c r="R249" s="252"/>
    </row>
    <row r="250" spans="1:18" x14ac:dyDescent="0.2">
      <c r="A250" s="252"/>
      <c r="B250" s="252"/>
      <c r="C250" s="252"/>
      <c r="D250" s="252"/>
      <c r="E250" s="252"/>
      <c r="F250" s="252"/>
      <c r="G250" s="252"/>
      <c r="H250" s="252"/>
      <c r="I250" s="252"/>
      <c r="J250" s="252"/>
      <c r="K250" s="252"/>
      <c r="L250" s="252"/>
      <c r="M250" s="252"/>
      <c r="N250" s="252"/>
      <c r="O250" s="252"/>
      <c r="P250" s="252"/>
      <c r="Q250" s="252"/>
      <c r="R250" s="252"/>
    </row>
    <row r="251" spans="1:18" x14ac:dyDescent="0.2">
      <c r="A251" s="252"/>
      <c r="B251" s="252"/>
      <c r="C251" s="252"/>
      <c r="D251" s="252"/>
      <c r="E251" s="252"/>
      <c r="F251" s="252"/>
      <c r="G251" s="252"/>
      <c r="H251" s="252"/>
      <c r="I251" s="252"/>
      <c r="J251" s="252"/>
      <c r="K251" s="252"/>
      <c r="L251" s="252"/>
      <c r="M251" s="252"/>
      <c r="N251" s="252"/>
      <c r="O251" s="252"/>
      <c r="P251" s="252"/>
      <c r="Q251" s="252"/>
      <c r="R251" s="252"/>
    </row>
    <row r="252" spans="1:18" x14ac:dyDescent="0.2">
      <c r="A252" s="252"/>
      <c r="B252" s="252"/>
      <c r="C252" s="252"/>
      <c r="D252" s="252"/>
      <c r="E252" s="252"/>
      <c r="F252" s="252"/>
      <c r="G252" s="252"/>
      <c r="H252" s="252"/>
      <c r="I252" s="252"/>
      <c r="J252" s="252"/>
      <c r="K252" s="252"/>
      <c r="L252" s="252"/>
      <c r="M252" s="252"/>
      <c r="N252" s="252"/>
      <c r="O252" s="252"/>
      <c r="P252" s="252"/>
      <c r="Q252" s="252"/>
      <c r="R252" s="252"/>
    </row>
    <row r="253" spans="1:18" x14ac:dyDescent="0.2">
      <c r="A253" s="252"/>
      <c r="B253" s="252"/>
      <c r="C253" s="252"/>
      <c r="D253" s="252"/>
      <c r="E253" s="252"/>
      <c r="F253" s="252"/>
      <c r="G253" s="252"/>
      <c r="H253" s="252"/>
      <c r="I253" s="252"/>
      <c r="J253" s="252"/>
      <c r="K253" s="252"/>
      <c r="L253" s="252"/>
      <c r="M253" s="252"/>
      <c r="N253" s="252"/>
      <c r="O253" s="252"/>
      <c r="P253" s="252"/>
      <c r="Q253" s="252"/>
      <c r="R253" s="252"/>
    </row>
    <row r="254" spans="1:18" x14ac:dyDescent="0.2">
      <c r="A254" s="252"/>
      <c r="B254" s="252"/>
      <c r="C254" s="252"/>
      <c r="D254" s="252"/>
      <c r="E254" s="252"/>
      <c r="F254" s="252"/>
      <c r="G254" s="252"/>
      <c r="H254" s="252"/>
      <c r="I254" s="252"/>
      <c r="J254" s="252"/>
      <c r="K254" s="252"/>
      <c r="L254" s="252"/>
      <c r="M254" s="252"/>
      <c r="N254" s="252"/>
      <c r="O254" s="252"/>
      <c r="P254" s="252"/>
      <c r="Q254" s="252"/>
      <c r="R254" s="252"/>
    </row>
    <row r="255" spans="1:18" x14ac:dyDescent="0.2">
      <c r="A255" s="252"/>
      <c r="B255" s="252"/>
      <c r="C255" s="252"/>
      <c r="D255" s="252"/>
      <c r="E255" s="252"/>
      <c r="F255" s="252"/>
      <c r="G255" s="252"/>
      <c r="H255" s="252"/>
      <c r="I255" s="252"/>
      <c r="J255" s="252"/>
      <c r="K255" s="252"/>
      <c r="L255" s="252"/>
      <c r="M255" s="252"/>
      <c r="N255" s="252"/>
      <c r="O255" s="252"/>
      <c r="P255" s="252"/>
      <c r="Q255" s="252"/>
      <c r="R255" s="252"/>
    </row>
    <row r="256" spans="1:18" x14ac:dyDescent="0.2">
      <c r="A256" s="252"/>
      <c r="B256" s="252"/>
      <c r="C256" s="252"/>
      <c r="D256" s="252"/>
      <c r="E256" s="252"/>
      <c r="F256" s="252"/>
      <c r="G256" s="252"/>
      <c r="H256" s="252"/>
      <c r="I256" s="252"/>
      <c r="J256" s="252"/>
      <c r="K256" s="252"/>
      <c r="L256" s="252"/>
      <c r="M256" s="252"/>
      <c r="N256" s="252"/>
      <c r="O256" s="252"/>
      <c r="P256" s="252"/>
      <c r="Q256" s="252"/>
      <c r="R256" s="252"/>
    </row>
    <row r="257" spans="1:18" x14ac:dyDescent="0.2">
      <c r="A257" s="252"/>
      <c r="B257" s="252"/>
      <c r="C257" s="252"/>
      <c r="D257" s="252"/>
      <c r="E257" s="252"/>
      <c r="F257" s="252"/>
      <c r="G257" s="252"/>
      <c r="H257" s="252"/>
      <c r="I257" s="252"/>
      <c r="J257" s="252"/>
      <c r="K257" s="252"/>
      <c r="L257" s="252"/>
      <c r="M257" s="252"/>
      <c r="N257" s="252"/>
      <c r="O257" s="252"/>
      <c r="P257" s="252"/>
      <c r="Q257" s="252"/>
      <c r="R257" s="252"/>
    </row>
    <row r="258" spans="1:18" x14ac:dyDescent="0.2">
      <c r="A258" s="252"/>
      <c r="B258" s="252"/>
      <c r="C258" s="252"/>
      <c r="D258" s="252"/>
      <c r="E258" s="252"/>
      <c r="F258" s="252"/>
      <c r="G258" s="252"/>
      <c r="H258" s="252"/>
      <c r="I258" s="252"/>
      <c r="J258" s="252"/>
      <c r="K258" s="252"/>
      <c r="L258" s="252"/>
      <c r="M258" s="252"/>
      <c r="N258" s="252"/>
      <c r="O258" s="252"/>
      <c r="P258" s="252"/>
      <c r="Q258" s="252"/>
      <c r="R258" s="252"/>
    </row>
    <row r="259" spans="1:18" x14ac:dyDescent="0.2">
      <c r="A259" s="252"/>
      <c r="B259" s="252"/>
      <c r="C259" s="252"/>
      <c r="D259" s="252"/>
      <c r="E259" s="252"/>
      <c r="F259" s="252"/>
      <c r="G259" s="252"/>
      <c r="H259" s="252"/>
      <c r="I259" s="252"/>
      <c r="J259" s="252"/>
      <c r="K259" s="252"/>
      <c r="L259" s="252"/>
      <c r="M259" s="252"/>
      <c r="N259" s="252"/>
      <c r="O259" s="252"/>
      <c r="P259" s="252"/>
      <c r="Q259" s="252"/>
      <c r="R259" s="252"/>
    </row>
    <row r="260" spans="1:18" x14ac:dyDescent="0.2">
      <c r="A260" s="252"/>
      <c r="B260" s="252"/>
      <c r="C260" s="252"/>
      <c r="D260" s="252"/>
      <c r="E260" s="252"/>
      <c r="F260" s="252"/>
      <c r="G260" s="252"/>
      <c r="H260" s="252"/>
      <c r="I260" s="252"/>
      <c r="J260" s="252"/>
      <c r="K260" s="252"/>
      <c r="L260" s="252"/>
      <c r="M260" s="252"/>
      <c r="N260" s="252"/>
      <c r="O260" s="252"/>
      <c r="P260" s="252"/>
      <c r="Q260" s="252"/>
      <c r="R260" s="252"/>
    </row>
    <row r="261" spans="1:18" x14ac:dyDescent="0.2">
      <c r="A261" s="252"/>
      <c r="B261" s="252"/>
      <c r="C261" s="252"/>
      <c r="D261" s="252"/>
      <c r="E261" s="252"/>
      <c r="F261" s="252"/>
      <c r="G261" s="252"/>
      <c r="H261" s="252"/>
      <c r="I261" s="252"/>
      <c r="J261" s="252"/>
      <c r="K261" s="252"/>
      <c r="L261" s="252"/>
      <c r="M261" s="252"/>
      <c r="N261" s="252"/>
      <c r="O261" s="252"/>
      <c r="P261" s="252"/>
      <c r="Q261" s="252"/>
      <c r="R261" s="252"/>
    </row>
    <row r="262" spans="1:18" x14ac:dyDescent="0.2">
      <c r="A262" s="252"/>
      <c r="B262" s="252"/>
      <c r="C262" s="252"/>
      <c r="D262" s="252"/>
      <c r="E262" s="252"/>
      <c r="F262" s="252"/>
      <c r="G262" s="252"/>
      <c r="H262" s="252"/>
      <c r="I262" s="252"/>
      <c r="J262" s="252"/>
      <c r="K262" s="252"/>
      <c r="L262" s="252"/>
      <c r="M262" s="252"/>
      <c r="N262" s="252"/>
      <c r="O262" s="252"/>
      <c r="P262" s="252"/>
      <c r="Q262" s="252"/>
      <c r="R262" s="252"/>
    </row>
    <row r="263" spans="1:18" x14ac:dyDescent="0.2">
      <c r="A263" s="252"/>
      <c r="B263" s="252"/>
      <c r="C263" s="252"/>
      <c r="D263" s="252"/>
      <c r="E263" s="252"/>
      <c r="F263" s="252"/>
      <c r="G263" s="252"/>
      <c r="H263" s="252"/>
      <c r="I263" s="252"/>
      <c r="J263" s="252"/>
      <c r="K263" s="252"/>
      <c r="L263" s="252"/>
      <c r="M263" s="252"/>
      <c r="N263" s="252"/>
      <c r="O263" s="252"/>
      <c r="P263" s="252"/>
      <c r="Q263" s="252"/>
      <c r="R263" s="252"/>
    </row>
    <row r="264" spans="1:18" x14ac:dyDescent="0.2">
      <c r="A264" s="252"/>
      <c r="B264" s="252"/>
      <c r="C264" s="252"/>
      <c r="D264" s="252"/>
      <c r="E264" s="252"/>
      <c r="F264" s="252"/>
      <c r="G264" s="252"/>
      <c r="H264" s="252"/>
      <c r="I264" s="252"/>
      <c r="J264" s="252"/>
      <c r="K264" s="252"/>
      <c r="L264" s="252"/>
      <c r="M264" s="252"/>
      <c r="N264" s="252"/>
      <c r="O264" s="252"/>
      <c r="P264" s="252"/>
      <c r="Q264" s="252"/>
      <c r="R264" s="252"/>
    </row>
    <row r="265" spans="1:18" x14ac:dyDescent="0.2">
      <c r="A265" s="252"/>
      <c r="B265" s="252"/>
      <c r="C265" s="252"/>
      <c r="D265" s="252"/>
      <c r="E265" s="252"/>
      <c r="F265" s="252"/>
      <c r="G265" s="252"/>
      <c r="H265" s="252"/>
      <c r="I265" s="252"/>
      <c r="J265" s="252"/>
      <c r="K265" s="252"/>
      <c r="L265" s="252"/>
      <c r="M265" s="252"/>
      <c r="N265" s="252"/>
      <c r="O265" s="252"/>
      <c r="P265" s="252"/>
      <c r="Q265" s="252"/>
      <c r="R265" s="252"/>
    </row>
    <row r="266" spans="1:18" x14ac:dyDescent="0.2">
      <c r="A266" s="252"/>
      <c r="B266" s="252"/>
      <c r="C266" s="252"/>
      <c r="D266" s="252"/>
      <c r="E266" s="252"/>
      <c r="F266" s="252"/>
      <c r="G266" s="252"/>
      <c r="H266" s="252"/>
      <c r="I266" s="252"/>
      <c r="J266" s="252"/>
      <c r="K266" s="252"/>
      <c r="L266" s="252"/>
      <c r="M266" s="252"/>
      <c r="N266" s="252"/>
      <c r="O266" s="252"/>
      <c r="P266" s="252"/>
      <c r="Q266" s="252"/>
      <c r="R266" s="252"/>
    </row>
    <row r="267" spans="1:18" x14ac:dyDescent="0.2">
      <c r="A267" s="252"/>
      <c r="B267" s="252"/>
      <c r="C267" s="252"/>
      <c r="D267" s="252"/>
      <c r="E267" s="252"/>
      <c r="F267" s="252"/>
      <c r="G267" s="252"/>
      <c r="H267" s="252"/>
      <c r="I267" s="252"/>
      <c r="J267" s="252"/>
      <c r="K267" s="252"/>
      <c r="L267" s="252"/>
      <c r="M267" s="252"/>
      <c r="N267" s="252"/>
      <c r="O267" s="252"/>
      <c r="P267" s="252"/>
      <c r="Q267" s="252"/>
      <c r="R267" s="252"/>
    </row>
    <row r="268" spans="1:18" x14ac:dyDescent="0.2">
      <c r="A268" s="252"/>
      <c r="B268" s="252"/>
      <c r="C268" s="252"/>
      <c r="D268" s="252"/>
      <c r="E268" s="252"/>
      <c r="F268" s="252"/>
      <c r="G268" s="252"/>
      <c r="H268" s="252"/>
      <c r="I268" s="252"/>
      <c r="J268" s="252"/>
      <c r="K268" s="252"/>
      <c r="L268" s="252"/>
      <c r="M268" s="252"/>
      <c r="N268" s="252"/>
      <c r="O268" s="252"/>
      <c r="P268" s="252"/>
      <c r="Q268" s="252"/>
      <c r="R268" s="252"/>
    </row>
    <row r="269" spans="1:18" x14ac:dyDescent="0.2">
      <c r="A269" s="252"/>
      <c r="B269" s="252"/>
      <c r="C269" s="252"/>
      <c r="D269" s="252"/>
      <c r="E269" s="252"/>
      <c r="F269" s="252"/>
      <c r="G269" s="252"/>
      <c r="H269" s="252"/>
      <c r="I269" s="252"/>
      <c r="J269" s="252"/>
      <c r="K269" s="252"/>
      <c r="L269" s="252"/>
      <c r="M269" s="252"/>
      <c r="N269" s="252"/>
      <c r="O269" s="252"/>
      <c r="P269" s="252"/>
      <c r="Q269" s="252"/>
      <c r="R269" s="252"/>
    </row>
    <row r="270" spans="1:18" x14ac:dyDescent="0.2">
      <c r="A270" s="252"/>
      <c r="B270" s="252"/>
      <c r="C270" s="252"/>
      <c r="D270" s="252"/>
      <c r="E270" s="252"/>
      <c r="F270" s="252"/>
      <c r="G270" s="252"/>
      <c r="H270" s="252"/>
      <c r="I270" s="252"/>
      <c r="J270" s="252"/>
      <c r="K270" s="252"/>
      <c r="L270" s="252"/>
      <c r="M270" s="252"/>
      <c r="N270" s="252"/>
      <c r="O270" s="252"/>
      <c r="P270" s="252"/>
      <c r="Q270" s="252"/>
      <c r="R270" s="252"/>
    </row>
    <row r="271" spans="1:18" x14ac:dyDescent="0.2">
      <c r="A271" s="252"/>
      <c r="B271" s="252"/>
      <c r="C271" s="252"/>
      <c r="D271" s="252"/>
      <c r="E271" s="252"/>
      <c r="F271" s="252"/>
      <c r="G271" s="252"/>
      <c r="H271" s="252"/>
      <c r="I271" s="252"/>
      <c r="J271" s="252"/>
      <c r="K271" s="252"/>
      <c r="L271" s="252"/>
      <c r="M271" s="252"/>
      <c r="N271" s="252"/>
      <c r="O271" s="252"/>
      <c r="P271" s="252"/>
      <c r="Q271" s="252"/>
      <c r="R271" s="252"/>
    </row>
    <row r="272" spans="1:18" x14ac:dyDescent="0.2">
      <c r="A272" s="252"/>
      <c r="B272" s="252"/>
      <c r="C272" s="252"/>
      <c r="D272" s="252"/>
      <c r="E272" s="252"/>
      <c r="F272" s="252"/>
      <c r="G272" s="252"/>
      <c r="H272" s="252"/>
      <c r="I272" s="252"/>
      <c r="J272" s="252"/>
      <c r="K272" s="252"/>
      <c r="L272" s="252"/>
      <c r="M272" s="252"/>
      <c r="N272" s="252"/>
      <c r="O272" s="252"/>
      <c r="P272" s="252"/>
      <c r="Q272" s="252"/>
      <c r="R272" s="252"/>
    </row>
    <row r="273" spans="1:18" x14ac:dyDescent="0.2">
      <c r="A273" s="252"/>
      <c r="B273" s="252"/>
      <c r="C273" s="252"/>
      <c r="D273" s="252"/>
      <c r="E273" s="252"/>
      <c r="F273" s="252"/>
      <c r="G273" s="252"/>
      <c r="H273" s="252"/>
      <c r="I273" s="252"/>
      <c r="J273" s="252"/>
      <c r="K273" s="252"/>
      <c r="L273" s="252"/>
      <c r="M273" s="252"/>
      <c r="N273" s="252"/>
      <c r="O273" s="252"/>
      <c r="P273" s="252"/>
      <c r="Q273" s="252"/>
      <c r="R273" s="252"/>
    </row>
    <row r="274" spans="1:18" x14ac:dyDescent="0.2">
      <c r="A274" s="252"/>
      <c r="B274" s="252"/>
      <c r="C274" s="252"/>
      <c r="D274" s="252"/>
      <c r="E274" s="252"/>
      <c r="F274" s="252"/>
      <c r="G274" s="252"/>
      <c r="H274" s="252"/>
      <c r="I274" s="252"/>
      <c r="J274" s="252"/>
      <c r="K274" s="252"/>
      <c r="L274" s="252"/>
      <c r="M274" s="252"/>
      <c r="N274" s="252"/>
      <c r="O274" s="252"/>
      <c r="P274" s="252"/>
      <c r="Q274" s="252"/>
      <c r="R274" s="252"/>
    </row>
    <row r="275" spans="1:18" x14ac:dyDescent="0.2">
      <c r="A275" s="252"/>
      <c r="B275" s="252"/>
      <c r="C275" s="252"/>
      <c r="D275" s="252"/>
      <c r="E275" s="252"/>
      <c r="F275" s="252"/>
      <c r="G275" s="252"/>
      <c r="H275" s="252"/>
      <c r="I275" s="252"/>
      <c r="J275" s="252"/>
      <c r="K275" s="252"/>
      <c r="L275" s="252"/>
      <c r="M275" s="252"/>
      <c r="N275" s="252"/>
      <c r="O275" s="252"/>
      <c r="P275" s="252"/>
      <c r="Q275" s="252"/>
      <c r="R275" s="252"/>
    </row>
    <row r="276" spans="1:18" x14ac:dyDescent="0.2">
      <c r="A276" s="252"/>
      <c r="B276" s="252"/>
      <c r="C276" s="252"/>
      <c r="D276" s="252"/>
      <c r="E276" s="252"/>
      <c r="F276" s="252"/>
      <c r="G276" s="252"/>
      <c r="H276" s="252"/>
      <c r="I276" s="252"/>
      <c r="J276" s="252"/>
      <c r="K276" s="252"/>
      <c r="L276" s="252"/>
      <c r="M276" s="252"/>
      <c r="N276" s="252"/>
      <c r="O276" s="252"/>
      <c r="P276" s="252"/>
      <c r="Q276" s="252"/>
      <c r="R276" s="252"/>
    </row>
    <row r="277" spans="1:18" x14ac:dyDescent="0.2">
      <c r="A277" s="252"/>
      <c r="B277" s="252"/>
      <c r="C277" s="252"/>
      <c r="D277" s="252"/>
      <c r="E277" s="252"/>
      <c r="F277" s="252"/>
      <c r="G277" s="252"/>
      <c r="H277" s="252"/>
      <c r="I277" s="252"/>
      <c r="J277" s="252"/>
      <c r="K277" s="252"/>
      <c r="L277" s="252"/>
      <c r="M277" s="252"/>
      <c r="N277" s="252"/>
      <c r="O277" s="252"/>
      <c r="P277" s="252"/>
      <c r="Q277" s="252"/>
      <c r="R277" s="252"/>
    </row>
    <row r="278" spans="1:18" x14ac:dyDescent="0.2">
      <c r="A278" s="252"/>
      <c r="B278" s="252"/>
      <c r="C278" s="252"/>
      <c r="D278" s="252"/>
      <c r="E278" s="252"/>
      <c r="F278" s="252"/>
      <c r="G278" s="252"/>
      <c r="H278" s="252"/>
      <c r="I278" s="252"/>
      <c r="J278" s="252"/>
      <c r="K278" s="252"/>
      <c r="L278" s="252"/>
      <c r="M278" s="252"/>
      <c r="N278" s="252"/>
      <c r="O278" s="252"/>
      <c r="P278" s="252"/>
      <c r="Q278" s="252"/>
      <c r="R278" s="252"/>
    </row>
    <row r="279" spans="1:18" x14ac:dyDescent="0.2">
      <c r="A279" s="252"/>
      <c r="B279" s="252"/>
      <c r="C279" s="252"/>
      <c r="D279" s="252"/>
      <c r="E279" s="252"/>
      <c r="F279" s="252"/>
      <c r="G279" s="252"/>
      <c r="H279" s="252"/>
      <c r="I279" s="252"/>
      <c r="J279" s="252"/>
      <c r="K279" s="252"/>
      <c r="L279" s="252"/>
      <c r="M279" s="252"/>
      <c r="N279" s="252"/>
      <c r="O279" s="252"/>
      <c r="P279" s="252"/>
      <c r="Q279" s="252"/>
      <c r="R279" s="252"/>
    </row>
    <row r="280" spans="1:18" x14ac:dyDescent="0.2">
      <c r="A280" s="252"/>
      <c r="B280" s="252"/>
      <c r="C280" s="252"/>
      <c r="D280" s="252"/>
      <c r="E280" s="252"/>
      <c r="F280" s="252"/>
      <c r="G280" s="252"/>
      <c r="H280" s="252"/>
      <c r="I280" s="252"/>
      <c r="J280" s="252"/>
      <c r="K280" s="252"/>
      <c r="L280" s="252"/>
      <c r="M280" s="252"/>
      <c r="N280" s="252"/>
      <c r="O280" s="252"/>
      <c r="P280" s="252"/>
      <c r="Q280" s="252"/>
      <c r="R280" s="252"/>
    </row>
    <row r="281" spans="1:18" x14ac:dyDescent="0.2">
      <c r="A281" s="252"/>
      <c r="B281" s="252"/>
      <c r="C281" s="252"/>
      <c r="D281" s="252"/>
      <c r="E281" s="252"/>
      <c r="F281" s="252"/>
      <c r="G281" s="252"/>
      <c r="H281" s="252"/>
      <c r="I281" s="252"/>
      <c r="J281" s="252"/>
      <c r="K281" s="252"/>
      <c r="L281" s="252"/>
      <c r="M281" s="252"/>
      <c r="N281" s="252"/>
      <c r="O281" s="252"/>
      <c r="P281" s="252"/>
      <c r="Q281" s="252"/>
      <c r="R281" s="252"/>
    </row>
    <row r="282" spans="1:18" x14ac:dyDescent="0.2">
      <c r="A282" s="252"/>
      <c r="B282" s="252"/>
      <c r="C282" s="252"/>
      <c r="D282" s="252"/>
      <c r="E282" s="252"/>
      <c r="F282" s="252"/>
      <c r="G282" s="252"/>
      <c r="H282" s="252"/>
      <c r="I282" s="252"/>
      <c r="J282" s="252"/>
      <c r="K282" s="252"/>
      <c r="L282" s="252"/>
      <c r="M282" s="252"/>
      <c r="N282" s="252"/>
      <c r="O282" s="252"/>
      <c r="P282" s="252"/>
      <c r="Q282" s="252"/>
      <c r="R282" s="252"/>
    </row>
    <row r="283" spans="1:18" x14ac:dyDescent="0.2">
      <c r="A283" s="252"/>
      <c r="B283" s="252"/>
      <c r="C283" s="252"/>
      <c r="D283" s="252"/>
      <c r="E283" s="252"/>
      <c r="F283" s="252"/>
      <c r="G283" s="252"/>
      <c r="H283" s="252"/>
      <c r="I283" s="252"/>
      <c r="J283" s="252"/>
      <c r="K283" s="252"/>
      <c r="L283" s="252"/>
      <c r="M283" s="252"/>
      <c r="N283" s="252"/>
      <c r="O283" s="252"/>
      <c r="P283" s="252"/>
      <c r="Q283" s="252"/>
      <c r="R283" s="252"/>
    </row>
    <row r="284" spans="1:18" x14ac:dyDescent="0.2">
      <c r="A284" s="252"/>
      <c r="B284" s="252"/>
      <c r="C284" s="252"/>
      <c r="D284" s="252"/>
      <c r="E284" s="252"/>
      <c r="F284" s="252"/>
      <c r="G284" s="252"/>
      <c r="H284" s="252"/>
      <c r="I284" s="252"/>
      <c r="J284" s="252"/>
      <c r="K284" s="252"/>
      <c r="L284" s="252"/>
      <c r="M284" s="252"/>
      <c r="N284" s="252"/>
      <c r="O284" s="252"/>
      <c r="P284" s="252"/>
      <c r="Q284" s="252"/>
      <c r="R284" s="252"/>
    </row>
    <row r="285" spans="1:18" x14ac:dyDescent="0.2">
      <c r="A285" s="252"/>
      <c r="B285" s="252"/>
      <c r="C285" s="252"/>
      <c r="D285" s="252"/>
      <c r="E285" s="252"/>
      <c r="F285" s="252"/>
      <c r="G285" s="252"/>
      <c r="H285" s="252"/>
      <c r="I285" s="252"/>
      <c r="J285" s="252"/>
      <c r="K285" s="252"/>
      <c r="L285" s="252"/>
      <c r="M285" s="252"/>
      <c r="N285" s="252"/>
      <c r="O285" s="252"/>
      <c r="P285" s="252"/>
      <c r="Q285" s="252"/>
      <c r="R285" s="252"/>
    </row>
    <row r="286" spans="1:18" x14ac:dyDescent="0.2">
      <c r="A286" s="252"/>
      <c r="B286" s="252"/>
      <c r="C286" s="252"/>
      <c r="D286" s="252"/>
      <c r="E286" s="252"/>
      <c r="F286" s="252"/>
      <c r="G286" s="252"/>
      <c r="H286" s="252"/>
      <c r="I286" s="252"/>
      <c r="J286" s="252"/>
      <c r="K286" s="252"/>
      <c r="L286" s="252"/>
      <c r="M286" s="252"/>
      <c r="N286" s="252"/>
      <c r="O286" s="252"/>
      <c r="P286" s="252"/>
      <c r="Q286" s="252"/>
      <c r="R286" s="252"/>
    </row>
    <row r="287" spans="1:18" x14ac:dyDescent="0.2">
      <c r="A287" s="252"/>
      <c r="B287" s="252"/>
      <c r="C287" s="252"/>
      <c r="D287" s="252"/>
      <c r="E287" s="252"/>
      <c r="F287" s="252"/>
      <c r="G287" s="252"/>
      <c r="H287" s="252"/>
      <c r="I287" s="252"/>
      <c r="J287" s="252"/>
      <c r="K287" s="252"/>
      <c r="L287" s="252"/>
      <c r="M287" s="252"/>
      <c r="N287" s="252"/>
      <c r="O287" s="252"/>
      <c r="P287" s="252"/>
      <c r="Q287" s="252"/>
      <c r="R287" s="252"/>
    </row>
    <row r="288" spans="1:18" x14ac:dyDescent="0.2">
      <c r="A288" s="252"/>
      <c r="B288" s="252"/>
      <c r="C288" s="252"/>
      <c r="D288" s="252"/>
      <c r="E288" s="252"/>
      <c r="F288" s="252"/>
      <c r="G288" s="252"/>
      <c r="H288" s="252"/>
      <c r="I288" s="252"/>
      <c r="J288" s="252"/>
      <c r="K288" s="252"/>
      <c r="L288" s="252"/>
      <c r="M288" s="252"/>
      <c r="N288" s="252"/>
      <c r="O288" s="252"/>
      <c r="P288" s="252"/>
      <c r="Q288" s="252"/>
      <c r="R288" s="252"/>
    </row>
    <row r="289" spans="1:18" x14ac:dyDescent="0.2">
      <c r="A289" s="252"/>
      <c r="B289" s="252"/>
      <c r="C289" s="252"/>
      <c r="D289" s="252"/>
      <c r="E289" s="252"/>
      <c r="F289" s="252"/>
      <c r="G289" s="252"/>
      <c r="H289" s="252"/>
      <c r="I289" s="252"/>
      <c r="J289" s="252"/>
      <c r="K289" s="252"/>
      <c r="L289" s="252"/>
      <c r="M289" s="252"/>
      <c r="N289" s="252"/>
      <c r="O289" s="252"/>
      <c r="P289" s="252"/>
      <c r="Q289" s="252"/>
      <c r="R289" s="252"/>
    </row>
    <row r="290" spans="1:18" x14ac:dyDescent="0.2">
      <c r="A290" s="252"/>
      <c r="B290" s="252"/>
      <c r="C290" s="252"/>
      <c r="D290" s="252"/>
      <c r="E290" s="252"/>
      <c r="F290" s="252"/>
      <c r="G290" s="252"/>
      <c r="H290" s="252"/>
      <c r="I290" s="252"/>
      <c r="J290" s="252"/>
      <c r="K290" s="252"/>
      <c r="L290" s="252"/>
      <c r="M290" s="252"/>
      <c r="N290" s="252"/>
      <c r="O290" s="252"/>
      <c r="P290" s="252"/>
      <c r="Q290" s="252"/>
      <c r="R290" s="252"/>
    </row>
    <row r="291" spans="1:18" x14ac:dyDescent="0.2">
      <c r="A291" s="252"/>
      <c r="B291" s="252"/>
      <c r="C291" s="252"/>
      <c r="D291" s="252"/>
      <c r="E291" s="252"/>
      <c r="F291" s="252"/>
      <c r="G291" s="252"/>
      <c r="H291" s="252"/>
      <c r="I291" s="252"/>
      <c r="J291" s="252"/>
      <c r="K291" s="252"/>
      <c r="L291" s="252"/>
      <c r="M291" s="252"/>
      <c r="N291" s="252"/>
      <c r="O291" s="252"/>
      <c r="P291" s="252"/>
      <c r="Q291" s="252"/>
      <c r="R291" s="252"/>
    </row>
    <row r="292" spans="1:18" x14ac:dyDescent="0.2">
      <c r="A292" s="252"/>
      <c r="B292" s="252"/>
      <c r="C292" s="252"/>
      <c r="D292" s="252"/>
      <c r="E292" s="252"/>
      <c r="F292" s="252"/>
      <c r="G292" s="252"/>
      <c r="H292" s="252"/>
      <c r="I292" s="252"/>
      <c r="J292" s="252"/>
      <c r="K292" s="252"/>
      <c r="L292" s="252"/>
      <c r="M292" s="252"/>
      <c r="N292" s="252"/>
      <c r="O292" s="252"/>
      <c r="P292" s="252"/>
      <c r="Q292" s="252"/>
      <c r="R292" s="252"/>
    </row>
    <row r="293" spans="1:18" x14ac:dyDescent="0.2">
      <c r="A293" s="252"/>
      <c r="B293" s="252"/>
      <c r="C293" s="252"/>
      <c r="D293" s="252"/>
      <c r="E293" s="252"/>
      <c r="F293" s="252"/>
      <c r="G293" s="252"/>
      <c r="H293" s="252"/>
      <c r="I293" s="252"/>
      <c r="J293" s="252"/>
      <c r="K293" s="252"/>
      <c r="L293" s="252"/>
      <c r="M293" s="252"/>
      <c r="N293" s="252"/>
      <c r="O293" s="252"/>
      <c r="P293" s="252"/>
      <c r="Q293" s="252"/>
      <c r="R293" s="252"/>
    </row>
    <row r="294" spans="1:18" x14ac:dyDescent="0.2">
      <c r="A294" s="252"/>
      <c r="B294" s="252"/>
      <c r="C294" s="252"/>
      <c r="D294" s="252"/>
      <c r="E294" s="252"/>
      <c r="F294" s="252"/>
      <c r="G294" s="252"/>
      <c r="H294" s="252"/>
      <c r="I294" s="252"/>
      <c r="J294" s="252"/>
      <c r="K294" s="252"/>
      <c r="L294" s="252"/>
      <c r="M294" s="252"/>
      <c r="N294" s="252"/>
      <c r="O294" s="252"/>
      <c r="P294" s="252"/>
      <c r="Q294" s="252"/>
      <c r="R294" s="252"/>
    </row>
    <row r="295" spans="1:18" x14ac:dyDescent="0.2">
      <c r="A295" s="252"/>
      <c r="B295" s="252"/>
      <c r="C295" s="252"/>
      <c r="D295" s="252"/>
      <c r="E295" s="252"/>
      <c r="F295" s="252"/>
      <c r="G295" s="252"/>
      <c r="H295" s="252"/>
      <c r="I295" s="252"/>
      <c r="J295" s="252"/>
      <c r="K295" s="252"/>
      <c r="L295" s="252"/>
      <c r="M295" s="252"/>
      <c r="N295" s="252"/>
      <c r="O295" s="252"/>
      <c r="P295" s="252"/>
      <c r="Q295" s="252"/>
      <c r="R295" s="252"/>
    </row>
    <row r="296" spans="1:18" x14ac:dyDescent="0.2">
      <c r="A296" s="252"/>
      <c r="B296" s="252"/>
      <c r="C296" s="252"/>
      <c r="D296" s="252"/>
      <c r="E296" s="252"/>
      <c r="F296" s="252"/>
      <c r="G296" s="252"/>
      <c r="H296" s="252"/>
      <c r="I296" s="252"/>
      <c r="J296" s="252"/>
      <c r="K296" s="252"/>
      <c r="L296" s="252"/>
      <c r="M296" s="252"/>
      <c r="N296" s="252"/>
      <c r="O296" s="252"/>
      <c r="P296" s="252"/>
      <c r="Q296" s="252"/>
      <c r="R296" s="252"/>
    </row>
    <row r="297" spans="1:18" x14ac:dyDescent="0.2">
      <c r="A297" s="252"/>
      <c r="B297" s="252"/>
      <c r="C297" s="252"/>
      <c r="D297" s="252"/>
      <c r="E297" s="252"/>
      <c r="F297" s="252"/>
      <c r="G297" s="252"/>
      <c r="H297" s="252"/>
      <c r="I297" s="252"/>
      <c r="J297" s="252"/>
      <c r="K297" s="252"/>
      <c r="L297" s="252"/>
      <c r="M297" s="252"/>
      <c r="N297" s="252"/>
      <c r="O297" s="252"/>
      <c r="P297" s="252"/>
      <c r="Q297" s="252"/>
      <c r="R297" s="252"/>
    </row>
    <row r="298" spans="1:18" x14ac:dyDescent="0.2">
      <c r="A298" s="252"/>
      <c r="B298" s="252"/>
      <c r="C298" s="252"/>
      <c r="D298" s="252"/>
      <c r="E298" s="252"/>
      <c r="F298" s="252"/>
      <c r="G298" s="252"/>
      <c r="H298" s="252"/>
      <c r="I298" s="252"/>
      <c r="J298" s="252"/>
      <c r="K298" s="252"/>
      <c r="L298" s="252"/>
      <c r="M298" s="252"/>
      <c r="N298" s="252"/>
      <c r="O298" s="252"/>
      <c r="P298" s="252"/>
      <c r="Q298" s="252"/>
      <c r="R298" s="252"/>
    </row>
    <row r="299" spans="1:18" x14ac:dyDescent="0.2">
      <c r="A299" s="252"/>
      <c r="B299" s="252"/>
      <c r="C299" s="252"/>
      <c r="D299" s="252"/>
      <c r="E299" s="252"/>
      <c r="F299" s="252"/>
      <c r="G299" s="252"/>
      <c r="H299" s="252"/>
      <c r="I299" s="252"/>
      <c r="J299" s="252"/>
      <c r="K299" s="252"/>
      <c r="L299" s="252"/>
      <c r="M299" s="252"/>
      <c r="N299" s="252"/>
      <c r="O299" s="252"/>
      <c r="P299" s="252"/>
      <c r="Q299" s="252"/>
      <c r="R299" s="252"/>
    </row>
    <row r="300" spans="1:18" x14ac:dyDescent="0.2">
      <c r="A300" s="252"/>
      <c r="B300" s="252"/>
      <c r="C300" s="252"/>
      <c r="D300" s="252"/>
      <c r="E300" s="252"/>
      <c r="F300" s="252"/>
      <c r="G300" s="252"/>
      <c r="H300" s="252"/>
      <c r="I300" s="252"/>
      <c r="J300" s="252"/>
      <c r="K300" s="252"/>
      <c r="L300" s="252"/>
      <c r="M300" s="252"/>
      <c r="N300" s="252"/>
      <c r="O300" s="252"/>
      <c r="P300" s="252"/>
      <c r="Q300" s="252"/>
      <c r="R300" s="252"/>
    </row>
  </sheetData>
  <sheetProtection sheet="1" objects="1" scenarios="1"/>
  <mergeCells count="11">
    <mergeCell ref="A14:Q14"/>
    <mergeCell ref="BZ4:CE4"/>
    <mergeCell ref="A1:D3"/>
    <mergeCell ref="E1:BP1"/>
    <mergeCell ref="BQ1:BY2"/>
    <mergeCell ref="E2:BP2"/>
    <mergeCell ref="E3:BP3"/>
    <mergeCell ref="BQ3:BY3"/>
    <mergeCell ref="A4:AC4"/>
    <mergeCell ref="AD4:BA4"/>
    <mergeCell ref="BB4:BY4"/>
  </mergeCells>
  <dataValidations count="45">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BX6:BX13">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BV6:BV13">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T6:BT13">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R6:BR13">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P6:BP13">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N6:BN13">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L6:BL13">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J6:BJ13">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H6:BH13">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F6:BF13">
      <formula1>10</formula1>
      <formula2>1000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D6:BD13">
      <formula1>10</formula1>
      <formula2>1000</formula2>
    </dataValidation>
    <dataValidation type="decimal" allowBlank="1" showInputMessage="1" showErrorMessage="1" errorTitle="Dato Inválido" error="Debe Registrar Valores Enteros y/o con Valores Decimales (Mayor a 0 e Inferior o Igual a 100)" sqref="BC6:BC13 BE6:BE13 BG6:BG13 BI6:BI13 BK6:BK13 BM6:BM13 BO6:BO13 BQ6:BQ13 BS6:BS13 BU6:BU13 BW6:BW13 BY6:BY13">
      <formula1>1</formula1>
      <formula2>100</formula2>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B6:BB13">
      <formula1>10</formula1>
      <formula2>1000</formula2>
    </dataValidation>
    <dataValidation type="list" errorStyle="warning" allowBlank="1" showInputMessage="1" showErrorMessage="1" errorTitle="Líder Responsable" error="Desea Ingresar Nuevo Líder Responsable?" sqref="BA6:BA13">
      <formula1>lider</formula1>
    </dataValidation>
    <dataValidation type="list" errorStyle="warning" allowBlank="1" showInputMessage="1" showErrorMessage="1" errorTitle="Meta Indicador de Resultado" error="Desea Ingresar Nueva Meta Indicador de Resultado?" sqref="AZ6:AZ13">
      <formula1>"No Aplica"</formula1>
    </dataValidation>
    <dataValidation type="list" errorStyle="warning" allowBlank="1" showInputMessage="1" showErrorMessage="1" errorTitle="Clasificación de Desempeño" error="Desea Ingresar Nueva Clasificación de Desempeño y Calidad?" sqref="AY6:AY13">
      <formula1>clasificacion_desempeño</formula1>
    </dataValidation>
    <dataValidation type="list" errorStyle="warning" allowBlank="1" showInputMessage="1" showErrorMessage="1" errorTitle="Municipio" error="Desea Ingresar Nuevo Municipio?" sqref="AW6:AW13">
      <formula1>municipio</formula1>
    </dataValidation>
    <dataValidation type="list" errorStyle="warning" allowBlank="1" showInputMessage="1" showErrorMessage="1" errorTitle="Departamento" error="Desea Ingresar Nuevo Departamento?" sqref="AU6:AU13">
      <formula1>departamento</formula1>
    </dataValidation>
    <dataValidation type="list" errorStyle="warning" allowBlank="1" showInputMessage="1" showErrorMessage="1" errorTitle="Región" error="Desea Ingresar Nueva Región?" sqref="AT6:AT13">
      <formula1>region</formula1>
    </dataValidation>
    <dataValidation type="list" errorStyle="warning" allowBlank="1" showInputMessage="1" showErrorMessage="1" errorTitle="Género" error="Desea Ingresar Nuevo Género?" sqref="AR6:AR13">
      <formula1>genero</formula1>
    </dataValidation>
    <dataValidation type="list" errorStyle="warning" allowBlank="1" showInputMessage="1" showErrorMessage="1" errorTitle="Grupo Poblacional" error="Desea Ingresar Nuevo Grupo Poblacional?" sqref="AQ6:AQ13">
      <formula1>grupo_poblacional</formula1>
    </dataValidation>
    <dataValidation type="list" errorStyle="warning" allowBlank="1" showInputMessage="1" showErrorMessage="1" errorTitle="Fuente Compromiso Étnico" error="Desea Ingresar Nueva Fuente Compromiso Étnico?" sqref="AP6:AP13">
      <formula1>compromiso_etnico</formula1>
    </dataValidation>
    <dataValidation type="list" errorStyle="warning" allowBlank="1" showInputMessage="1" showErrorMessage="1" errorTitle="Grupo Étnico" error="Desea Ingresar Nuevo Grupo Étnico?" sqref="AO6:AO13">
      <formula1>grupo_etnico</formula1>
    </dataValidation>
    <dataValidation type="list" allowBlank="1" showInputMessage="1" showErrorMessage="1" errorTitle="Dato Inválido" error="Debe Seleccionar Si Aplica o No Aplica?" sqref="AM6:AN13">
      <formula1>"Si Aplica,No Aplica"</formula1>
    </dataValidation>
    <dataValidation type="list" errorStyle="warning" allowBlank="1" showInputMessage="1" showErrorMessage="1" errorTitle="Acuerdos Internacionales" error="Desea Ingresar Nuevo Compromiso Acuerdo Internacional?" sqref="AL6:AL13">
      <formula1>"No Aplica"</formula1>
    </dataValidation>
    <dataValidation type="list" errorStyle="warning" allowBlank="1" showInputMessage="1" showErrorMessage="1" errorTitle="Política Ambiental" error="Desea Ingresar Nueva Política Ambiental?" sqref="AJ6:AJ13">
      <formula1>politica_ambiental</formula1>
    </dataValidation>
    <dataValidation type="list" errorStyle="warning" allowBlank="1" showInputMessage="1" showErrorMessage="1" errorTitle="Tablero Control Ministro" error="Desea Ingresar Nueva Meta Control Ministro?" sqref="AI6:AI13">
      <formula1>tablero_ministro</formula1>
    </dataValidation>
    <dataValidation type="list" errorStyle="warning" allowBlank="1" showInputMessage="1" showErrorMessage="1" errorTitle="Meta Grupo Étnico" error="Desea Ingresar Nueva Meta Grupo Étnico?" sqref="AH6:AH13">
      <formula1>meta_grupo_etnico</formula1>
    </dataValidation>
    <dataValidation type="list" errorStyle="warning" allowBlank="1" showInputMessage="1" showErrorMessage="1" errorTitle="Meta Sinergia Regional" error="Desea Ingresar Nueva Meta Sinergia Regional?" sqref="AG6:AG13">
      <formula1>meta_sinergia_regional</formula1>
    </dataValidation>
    <dataValidation type="list" errorStyle="warning" allowBlank="1" showInputMessage="1" showErrorMessage="1" errorTitle="Meta Sinergia Nacional" error="Desea Ingresar Nueva Meta Sinergia Nacional?" sqref="AF6:AF13">
      <formula1>meta_sinergia_nal</formula1>
    </dataValidation>
    <dataValidation type="list" errorStyle="warning" allowBlank="1" showInputMessage="1" showErrorMessage="1" errorTitle="Articulado PND" error="Desea Ingresar Nuevo Articulado PND?" sqref="AE6:AE13">
      <formula1>"No Aplica"</formula1>
    </dataValidation>
    <dataValidation type="list" errorStyle="warning" allowBlank="1" showInputMessage="1" showErrorMessage="1" errorTitle="Compromiso PND" error="Desea Ingresar Nuevo Compromiso PND?" sqref="AD6:AD13">
      <formula1>compromiso_PND</formula1>
    </dataValidation>
    <dataValidation type="list" errorStyle="warning" allowBlank="1" showInputMessage="1" showErrorMessage="1" errorTitle="Fuente Financiación" error="Desea Ingresar Nueva Fuente de Financiación?" sqref="R5:AC5">
      <formula1>fuente_financiacion</formula1>
    </dataValidation>
    <dataValidation type="decimal" allowBlank="1" showInputMessage="1" showErrorMessage="1" errorTitle="Dato Inválido" error="Debe Registrar Valores Enteros y/o con Valores Decimales" sqref="AC6:AC13 N6:N13 AS6:AS13">
      <formula1>0</formula1>
      <formula2>9.99999999999999E+24</formula2>
    </dataValidation>
    <dataValidation type="list" errorStyle="warning" allowBlank="1" showInputMessage="1" showErrorMessage="1" errorTitle="Unidad de Medida" error="Desea Ingresar Nueva Unidad de Medida?" sqref="P6:P13">
      <formula1>unidad_medida</formula1>
    </dataValidation>
    <dataValidation type="list" allowBlank="1" showInputMessage="1" showErrorMessage="1" errorTitle="Dato Inválido" error="Debe Registrar un Valor Entre 1 y 3" sqref="M6:M13">
      <formula1>peso</formula1>
    </dataValidation>
    <dataValidation type="list" errorStyle="warning" allowBlank="1" showInputMessage="1" showErrorMessage="1" errorTitle="Línea de Gestión PND" error="Desea Ingresar Nueva Línea de Gestión PND?" sqref="K6:K13">
      <formula1>linea_gestion</formula1>
    </dataValidation>
    <dataValidation type="list" errorStyle="warning" allowBlank="1" showInputMessage="1" showErrorMessage="1" errorTitle="Actividad Desagregada" error="Registrar Actividad Desagregada?" sqref="J6:J13">
      <formula1>"Inactivar"</formula1>
    </dataValidation>
    <dataValidation type="list" errorStyle="warning" allowBlank="1" showInputMessage="1" showErrorMessage="1" errorTitle="Actividad Principal" error="Registrar Actividad Principal?" sqref="I6:I13">
      <formula1>"Inactivar"</formula1>
    </dataValidation>
    <dataValidation type="list" errorStyle="warning" allowBlank="1" showInputMessage="1" showErrorMessage="1" errorTitle="Estrategia Sectorial" error="Desea Ingresar Nueva Estrategia Sectorial?" sqref="H6:H13">
      <formula1>est_sec</formula1>
    </dataValidation>
    <dataValidation type="list" errorStyle="warning" allowBlank="1" showInputMessage="1" showErrorMessage="1" errorTitle="Objetivo Sectorial" error="Desea Ingresar Nuevo Objetivo Sectorial?" sqref="G6:G13">
      <formula1>obj_sec</formula1>
    </dataValidation>
    <dataValidation type="list" errorStyle="warning" allowBlank="1" showInputMessage="1" showErrorMessage="1" errorTitle="Línea de Gestión PND" error="Desea Ingresar Nueva Línea de Gestión PND?" sqref="L6:L13">
      <formula1>proceso</formula1>
    </dataValidation>
    <dataValidation type="textLength" showInputMessage="1" showErrorMessage="1" error="El largo de texto no corresponde a lo definido (10 a 1000 caracteres)" prompt="Registra mínimo 10 y máximo 1000 caracteres" sqref="CB5:CB300 CE5:CE300">
      <formula1>10</formula1>
      <formula2>1000</formula2>
    </dataValidation>
    <dataValidation type="decimal" showInputMessage="1" showErrorMessage="1" error="Se debe ingresar números entre 0 y 100" prompt="Ingrese números entre 0 y 100" sqref="CA6:CA300 CD6:CD300">
      <formula1>0</formula1>
      <formula2>100</formula2>
    </dataValidation>
    <dataValidation type="decimal" operator="greaterThan" showInputMessage="1" showErrorMessage="1" error="Sólo puede ingresar números mayores a 0" prompt="Ingrese un números" sqref="BZ6:BZ300 CC6:CC300">
      <formula1>0</formula1>
    </dataValidation>
  </dataValidations>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3366FF"/>
  </sheetPr>
  <dimension ref="A1:CE300"/>
  <sheetViews>
    <sheetView topLeftCell="BQ1" zoomScale="73" zoomScaleNormal="73" workbookViewId="0">
      <selection activeCell="BZ6" sqref="BZ6:BZ300 CC6:CC300"/>
    </sheetView>
  </sheetViews>
  <sheetFormatPr baseColWidth="10" defaultRowHeight="12.75" x14ac:dyDescent="0.2"/>
  <cols>
    <col min="1" max="1" width="17.140625" style="99" customWidth="1"/>
    <col min="2" max="2" width="11.5703125" style="99" customWidth="1"/>
    <col min="3" max="3" width="22" style="99" customWidth="1"/>
    <col min="4" max="5" width="11.42578125" style="99" customWidth="1"/>
    <col min="6" max="6" width="15.7109375" style="99" customWidth="1"/>
    <col min="7" max="7" width="24.140625" style="99" customWidth="1"/>
    <col min="8" max="8" width="27.42578125" style="99" customWidth="1"/>
    <col min="9" max="9" width="42.5703125" style="99" customWidth="1"/>
    <col min="10" max="10" width="39.28515625" style="99" customWidth="1"/>
    <col min="11" max="11" width="21.7109375" style="99" customWidth="1"/>
    <col min="12" max="12" width="19.28515625" style="99" customWidth="1"/>
    <col min="13" max="13" width="10.28515625" style="99" customWidth="1"/>
    <col min="14" max="14" width="12.7109375" style="99" customWidth="1"/>
    <col min="15" max="15" width="39.28515625" style="99" customWidth="1"/>
    <col min="16" max="16" width="17.140625" style="99" customWidth="1"/>
    <col min="17" max="17" width="28.140625" style="99" customWidth="1"/>
    <col min="18" max="18" width="24" style="99" customWidth="1"/>
    <col min="19" max="19" width="26.5703125" style="99" customWidth="1"/>
    <col min="20" max="29" width="39.28515625" style="99" hidden="1" customWidth="1"/>
    <col min="30" max="30" width="15.140625" style="99" customWidth="1"/>
    <col min="31" max="31" width="14.7109375" style="99" customWidth="1"/>
    <col min="32" max="32" width="15.140625" style="99" customWidth="1"/>
    <col min="33" max="33" width="14.85546875" style="99" customWidth="1"/>
    <col min="34" max="50" width="11.5703125" style="99" customWidth="1"/>
    <col min="51" max="52" width="11.7109375" style="99" customWidth="1"/>
    <col min="53" max="54" width="11.42578125" style="99" customWidth="1"/>
    <col min="55" max="72" width="11.5703125" style="99" customWidth="1"/>
    <col min="73" max="73" width="12.140625" style="99" customWidth="1"/>
    <col min="74" max="76" width="11.5703125" style="99" customWidth="1"/>
    <col min="77" max="77" width="11.42578125" style="99" customWidth="1"/>
    <col min="78" max="79" width="40.7109375" style="99" customWidth="1"/>
    <col min="80" max="80" width="67.7109375" style="99" customWidth="1"/>
    <col min="81" max="82" width="40.7109375" style="99" customWidth="1"/>
    <col min="83" max="83" width="67.7109375" style="99" customWidth="1"/>
    <col min="84" max="16384" width="11.42578125" style="99"/>
  </cols>
  <sheetData>
    <row r="1" spans="1:83" s="159" customFormat="1" ht="54.75" customHeight="1" x14ac:dyDescent="0.2">
      <c r="A1" s="696"/>
      <c r="B1" s="697"/>
      <c r="C1" s="697"/>
      <c r="D1" s="698"/>
      <c r="E1" s="702" t="s">
        <v>1848</v>
      </c>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c r="BA1" s="702"/>
      <c r="BB1" s="702"/>
      <c r="BC1" s="702"/>
      <c r="BD1" s="702"/>
      <c r="BE1" s="702"/>
      <c r="BF1" s="702"/>
      <c r="BG1" s="702"/>
      <c r="BH1" s="702"/>
      <c r="BI1" s="702"/>
      <c r="BJ1" s="702"/>
      <c r="BK1" s="702"/>
      <c r="BL1" s="702"/>
      <c r="BM1" s="702"/>
      <c r="BN1" s="702"/>
      <c r="BO1" s="702"/>
      <c r="BP1" s="703"/>
      <c r="BQ1" s="704"/>
      <c r="BR1" s="705"/>
      <c r="BS1" s="705"/>
      <c r="BT1" s="705"/>
      <c r="BU1" s="705"/>
      <c r="BV1" s="705"/>
      <c r="BW1" s="705"/>
      <c r="BX1" s="705"/>
      <c r="BY1" s="706"/>
    </row>
    <row r="2" spans="1:83" s="159" customFormat="1" ht="44.25" customHeight="1" x14ac:dyDescent="0.2">
      <c r="A2" s="699"/>
      <c r="B2" s="700"/>
      <c r="C2" s="700"/>
      <c r="D2" s="701"/>
      <c r="E2" s="702" t="s">
        <v>1849</v>
      </c>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c r="AJ2" s="702"/>
      <c r="AK2" s="702"/>
      <c r="AL2" s="702"/>
      <c r="AM2" s="702"/>
      <c r="AN2" s="702"/>
      <c r="AO2" s="702"/>
      <c r="AP2" s="702"/>
      <c r="AQ2" s="702"/>
      <c r="AR2" s="702"/>
      <c r="AS2" s="702"/>
      <c r="AT2" s="702"/>
      <c r="AU2" s="702"/>
      <c r="AV2" s="702"/>
      <c r="AW2" s="702"/>
      <c r="AX2" s="702"/>
      <c r="AY2" s="702"/>
      <c r="AZ2" s="702"/>
      <c r="BA2" s="702"/>
      <c r="BB2" s="702"/>
      <c r="BC2" s="702"/>
      <c r="BD2" s="702"/>
      <c r="BE2" s="702"/>
      <c r="BF2" s="702"/>
      <c r="BG2" s="702"/>
      <c r="BH2" s="702"/>
      <c r="BI2" s="702"/>
      <c r="BJ2" s="702"/>
      <c r="BK2" s="702"/>
      <c r="BL2" s="702"/>
      <c r="BM2" s="702"/>
      <c r="BN2" s="702"/>
      <c r="BO2" s="702"/>
      <c r="BP2" s="703"/>
      <c r="BQ2" s="707"/>
      <c r="BR2" s="708"/>
      <c r="BS2" s="708"/>
      <c r="BT2" s="708"/>
      <c r="BU2" s="708"/>
      <c r="BV2" s="708"/>
      <c r="BW2" s="708"/>
      <c r="BX2" s="708"/>
      <c r="BY2" s="709"/>
    </row>
    <row r="3" spans="1:83" s="159" customFormat="1" ht="43.5" customHeight="1" thickBot="1" x14ac:dyDescent="0.25">
      <c r="A3" s="699"/>
      <c r="B3" s="700"/>
      <c r="C3" s="700"/>
      <c r="D3" s="701"/>
      <c r="E3" s="710" t="s">
        <v>1850</v>
      </c>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0"/>
      <c r="AL3" s="710"/>
      <c r="AM3" s="710"/>
      <c r="AN3" s="710"/>
      <c r="AO3" s="710"/>
      <c r="AP3" s="710"/>
      <c r="AQ3" s="710"/>
      <c r="AR3" s="710"/>
      <c r="AS3" s="710"/>
      <c r="AT3" s="710"/>
      <c r="AU3" s="710"/>
      <c r="AV3" s="710"/>
      <c r="AW3" s="710"/>
      <c r="AX3" s="710"/>
      <c r="AY3" s="710"/>
      <c r="AZ3" s="710"/>
      <c r="BA3" s="710"/>
      <c r="BB3" s="710"/>
      <c r="BC3" s="710"/>
      <c r="BD3" s="710"/>
      <c r="BE3" s="710"/>
      <c r="BF3" s="710"/>
      <c r="BG3" s="710"/>
      <c r="BH3" s="710"/>
      <c r="BI3" s="710"/>
      <c r="BJ3" s="710"/>
      <c r="BK3" s="710"/>
      <c r="BL3" s="710"/>
      <c r="BM3" s="710"/>
      <c r="BN3" s="710"/>
      <c r="BO3" s="710"/>
      <c r="BP3" s="711"/>
      <c r="BQ3" s="712" t="s">
        <v>1851</v>
      </c>
      <c r="BR3" s="713"/>
      <c r="BS3" s="713"/>
      <c r="BT3" s="713"/>
      <c r="BU3" s="713"/>
      <c r="BV3" s="713"/>
      <c r="BW3" s="713"/>
      <c r="BX3" s="713"/>
      <c r="BY3" s="714"/>
    </row>
    <row r="4" spans="1:83" s="159" customFormat="1" ht="55.5" customHeight="1" thickBot="1" x14ac:dyDescent="0.25">
      <c r="A4" s="578" t="s">
        <v>1852</v>
      </c>
      <c r="B4" s="579"/>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t="s">
        <v>1853</v>
      </c>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79" t="s">
        <v>1942</v>
      </c>
      <c r="BC4" s="579"/>
      <c r="BD4" s="579"/>
      <c r="BE4" s="579"/>
      <c r="BF4" s="579"/>
      <c r="BG4" s="579"/>
      <c r="BH4" s="579"/>
      <c r="BI4" s="579"/>
      <c r="BJ4" s="579"/>
      <c r="BK4" s="579"/>
      <c r="BL4" s="579"/>
      <c r="BM4" s="579"/>
      <c r="BN4" s="579"/>
      <c r="BO4" s="579"/>
      <c r="BP4" s="579"/>
      <c r="BQ4" s="579"/>
      <c r="BR4" s="579"/>
      <c r="BS4" s="579"/>
      <c r="BT4" s="579"/>
      <c r="BU4" s="579"/>
      <c r="BV4" s="579"/>
      <c r="BW4" s="579"/>
      <c r="BX4" s="579"/>
      <c r="BY4" s="715"/>
      <c r="BZ4" s="530" t="s">
        <v>3529</v>
      </c>
      <c r="CA4" s="531"/>
      <c r="CB4" s="531"/>
      <c r="CC4" s="531"/>
      <c r="CD4" s="531"/>
      <c r="CE4" s="532"/>
    </row>
    <row r="5" spans="1:83" s="159" customFormat="1" ht="115.5" thickBot="1" x14ac:dyDescent="0.25">
      <c r="A5" s="230" t="s">
        <v>1854</v>
      </c>
      <c r="B5" s="231" t="s">
        <v>1855</v>
      </c>
      <c r="C5" s="232" t="s">
        <v>1856</v>
      </c>
      <c r="D5" s="231" t="s">
        <v>1857</v>
      </c>
      <c r="E5" s="231" t="s">
        <v>1858</v>
      </c>
      <c r="F5" s="232" t="s">
        <v>1859</v>
      </c>
      <c r="G5" s="233" t="s">
        <v>1847</v>
      </c>
      <c r="H5" s="233" t="s">
        <v>1862</v>
      </c>
      <c r="I5" s="233" t="s">
        <v>1860</v>
      </c>
      <c r="J5" s="233" t="s">
        <v>1861</v>
      </c>
      <c r="K5" s="233" t="s">
        <v>1863</v>
      </c>
      <c r="L5" s="233" t="s">
        <v>1864</v>
      </c>
      <c r="M5" s="233" t="s">
        <v>1865</v>
      </c>
      <c r="N5" s="231" t="s">
        <v>1869</v>
      </c>
      <c r="O5" s="231" t="s">
        <v>1866</v>
      </c>
      <c r="P5" s="231" t="s">
        <v>1867</v>
      </c>
      <c r="Q5" s="233" t="s">
        <v>1868</v>
      </c>
      <c r="R5" s="395" t="s">
        <v>2979</v>
      </c>
      <c r="S5" s="395" t="s">
        <v>2984</v>
      </c>
      <c r="T5" s="73" t="s">
        <v>1925</v>
      </c>
      <c r="U5" s="73" t="s">
        <v>1925</v>
      </c>
      <c r="V5" s="73" t="s">
        <v>1925</v>
      </c>
      <c r="W5" s="73" t="s">
        <v>1925</v>
      </c>
      <c r="X5" s="73" t="s">
        <v>1925</v>
      </c>
      <c r="Y5" s="73" t="s">
        <v>1925</v>
      </c>
      <c r="Z5" s="73" t="s">
        <v>1925</v>
      </c>
      <c r="AA5" s="73" t="s">
        <v>1925</v>
      </c>
      <c r="AB5" s="73" t="s">
        <v>1925</v>
      </c>
      <c r="AC5" s="73" t="s">
        <v>1925</v>
      </c>
      <c r="AD5" s="72" t="s">
        <v>1870</v>
      </c>
      <c r="AE5" s="72" t="s">
        <v>1871</v>
      </c>
      <c r="AF5" s="72" t="s">
        <v>1872</v>
      </c>
      <c r="AG5" s="72" t="s">
        <v>1873</v>
      </c>
      <c r="AH5" s="72" t="s">
        <v>1874</v>
      </c>
      <c r="AI5" s="72" t="s">
        <v>1875</v>
      </c>
      <c r="AJ5" s="72" t="s">
        <v>1876</v>
      </c>
      <c r="AK5" s="72" t="s">
        <v>1877</v>
      </c>
      <c r="AL5" s="72" t="s">
        <v>1878</v>
      </c>
      <c r="AM5" s="72" t="s">
        <v>1879</v>
      </c>
      <c r="AN5" s="72" t="s">
        <v>1880</v>
      </c>
      <c r="AO5" s="72" t="s">
        <v>1881</v>
      </c>
      <c r="AP5" s="72" t="s">
        <v>1882</v>
      </c>
      <c r="AQ5" s="72" t="s">
        <v>1883</v>
      </c>
      <c r="AR5" s="72" t="s">
        <v>1884</v>
      </c>
      <c r="AS5" s="72" t="s">
        <v>1885</v>
      </c>
      <c r="AT5" s="72" t="s">
        <v>1886</v>
      </c>
      <c r="AU5" s="72" t="s">
        <v>1887</v>
      </c>
      <c r="AV5" s="72" t="s">
        <v>1888</v>
      </c>
      <c r="AW5" s="72" t="s">
        <v>1889</v>
      </c>
      <c r="AX5" s="72" t="s">
        <v>1890</v>
      </c>
      <c r="AY5" s="156" t="s">
        <v>1891</v>
      </c>
      <c r="AZ5" s="156" t="s">
        <v>1892</v>
      </c>
      <c r="BA5" s="46" t="s">
        <v>1893</v>
      </c>
      <c r="BB5" s="46" t="s">
        <v>1894</v>
      </c>
      <c r="BC5" s="156" t="s">
        <v>1895</v>
      </c>
      <c r="BD5" s="46" t="s">
        <v>1896</v>
      </c>
      <c r="BE5" s="156" t="s">
        <v>1897</v>
      </c>
      <c r="BF5" s="46" t="s">
        <v>1898</v>
      </c>
      <c r="BG5" s="156" t="s">
        <v>1899</v>
      </c>
      <c r="BH5" s="46" t="s">
        <v>1900</v>
      </c>
      <c r="BI5" s="156" t="s">
        <v>1901</v>
      </c>
      <c r="BJ5" s="46" t="s">
        <v>1902</v>
      </c>
      <c r="BK5" s="156" t="s">
        <v>1903</v>
      </c>
      <c r="BL5" s="46" t="s">
        <v>1904</v>
      </c>
      <c r="BM5" s="156" t="s">
        <v>1905</v>
      </c>
      <c r="BN5" s="46" t="s">
        <v>1906</v>
      </c>
      <c r="BO5" s="156" t="s">
        <v>1907</v>
      </c>
      <c r="BP5" s="46" t="s">
        <v>1908</v>
      </c>
      <c r="BQ5" s="156" t="s">
        <v>1909</v>
      </c>
      <c r="BR5" s="46" t="s">
        <v>1910</v>
      </c>
      <c r="BS5" s="156" t="s">
        <v>1911</v>
      </c>
      <c r="BT5" s="46" t="s">
        <v>1912</v>
      </c>
      <c r="BU5" s="156" t="s">
        <v>1913</v>
      </c>
      <c r="BV5" s="46" t="s">
        <v>1914</v>
      </c>
      <c r="BW5" s="156" t="s">
        <v>1915</v>
      </c>
      <c r="BX5" s="46" t="s">
        <v>1916</v>
      </c>
      <c r="BY5" s="175" t="s">
        <v>1917</v>
      </c>
      <c r="BZ5" s="178" t="s">
        <v>3526</v>
      </c>
      <c r="CA5" s="178" t="s">
        <v>3527</v>
      </c>
      <c r="CB5" s="178" t="s">
        <v>3528</v>
      </c>
      <c r="CC5" s="178" t="s">
        <v>3530</v>
      </c>
      <c r="CD5" s="178" t="s">
        <v>3531</v>
      </c>
      <c r="CE5" s="178" t="s">
        <v>3532</v>
      </c>
    </row>
    <row r="6" spans="1:83" ht="98.25" customHeight="1" x14ac:dyDescent="0.2">
      <c r="A6" s="316" t="s">
        <v>0</v>
      </c>
      <c r="B6" s="317">
        <v>2017</v>
      </c>
      <c r="C6" s="317" t="s">
        <v>2</v>
      </c>
      <c r="D6" s="317" t="s">
        <v>20</v>
      </c>
      <c r="E6" s="317" t="s">
        <v>1918</v>
      </c>
      <c r="F6" s="318" t="s">
        <v>2872</v>
      </c>
      <c r="G6" s="241" t="s">
        <v>1447</v>
      </c>
      <c r="H6" s="241" t="s">
        <v>1457</v>
      </c>
      <c r="I6" s="319" t="s">
        <v>2873</v>
      </c>
      <c r="J6" s="241"/>
      <c r="K6" s="241"/>
      <c r="L6" s="241"/>
      <c r="M6" s="241"/>
      <c r="N6" s="241">
        <v>5</v>
      </c>
      <c r="O6" s="241" t="s">
        <v>2874</v>
      </c>
      <c r="P6" s="242" t="s">
        <v>1920</v>
      </c>
      <c r="Q6" s="241"/>
      <c r="R6" s="281"/>
      <c r="S6" s="281"/>
      <c r="T6" s="78"/>
      <c r="U6" s="78"/>
      <c r="V6" s="78"/>
      <c r="W6" s="78"/>
      <c r="X6" s="78"/>
      <c r="Y6" s="78"/>
      <c r="Z6" s="78"/>
      <c r="AA6" s="78"/>
      <c r="AB6" s="78"/>
      <c r="AC6" s="79"/>
      <c r="AD6" s="160"/>
      <c r="AE6" s="160"/>
      <c r="AF6" s="160"/>
      <c r="AG6" s="160"/>
      <c r="AH6" s="160"/>
      <c r="AI6" s="160"/>
      <c r="AJ6" s="160"/>
      <c r="AK6" s="160"/>
      <c r="AL6" s="160"/>
      <c r="AM6" s="160"/>
      <c r="AN6" s="160"/>
      <c r="AO6" s="160"/>
      <c r="AP6" s="160"/>
      <c r="AQ6" s="160"/>
      <c r="AR6" s="160"/>
      <c r="AS6" s="77"/>
      <c r="AT6" s="160"/>
      <c r="AU6" s="160"/>
      <c r="AV6" s="160"/>
      <c r="AW6" s="160"/>
      <c r="AX6" s="160"/>
      <c r="AY6" s="161"/>
      <c r="AZ6" s="160"/>
      <c r="BA6" s="82"/>
      <c r="BB6" s="83" t="s">
        <v>2875</v>
      </c>
      <c r="BC6" s="84">
        <v>20</v>
      </c>
      <c r="BD6" s="83" t="s">
        <v>2876</v>
      </c>
      <c r="BE6" s="84">
        <v>40</v>
      </c>
      <c r="BF6" s="83" t="s">
        <v>2876</v>
      </c>
      <c r="BG6" s="84">
        <v>40</v>
      </c>
      <c r="BH6" s="83" t="s">
        <v>2877</v>
      </c>
      <c r="BI6" s="84">
        <v>60</v>
      </c>
      <c r="BJ6" s="83" t="s">
        <v>2878</v>
      </c>
      <c r="BK6" s="84">
        <v>80</v>
      </c>
      <c r="BL6" s="83" t="s">
        <v>2878</v>
      </c>
      <c r="BM6" s="84">
        <v>80</v>
      </c>
      <c r="BN6" s="83" t="s">
        <v>2879</v>
      </c>
      <c r="BO6" s="84">
        <v>100</v>
      </c>
      <c r="BP6" s="83" t="s">
        <v>2879</v>
      </c>
      <c r="BQ6" s="84">
        <v>100</v>
      </c>
      <c r="BR6" s="83" t="s">
        <v>2879</v>
      </c>
      <c r="BS6" s="84">
        <v>100</v>
      </c>
      <c r="BT6" s="83" t="s">
        <v>2879</v>
      </c>
      <c r="BU6" s="84">
        <v>100</v>
      </c>
      <c r="BV6" s="83" t="s">
        <v>2879</v>
      </c>
      <c r="BW6" s="84">
        <v>100</v>
      </c>
      <c r="BX6" s="83" t="s">
        <v>2879</v>
      </c>
      <c r="BY6" s="85">
        <v>100</v>
      </c>
      <c r="BZ6" s="179"/>
      <c r="CA6" s="180"/>
      <c r="CB6" s="181"/>
      <c r="CC6" s="179"/>
      <c r="CD6" s="180"/>
      <c r="CE6" s="181"/>
    </row>
    <row r="7" spans="1:83" ht="204" x14ac:dyDescent="0.2">
      <c r="A7" s="384" t="s">
        <v>0</v>
      </c>
      <c r="B7" s="385">
        <v>2017</v>
      </c>
      <c r="C7" s="385" t="s">
        <v>2</v>
      </c>
      <c r="D7" s="385" t="s">
        <v>20</v>
      </c>
      <c r="E7" s="385" t="s">
        <v>1918</v>
      </c>
      <c r="F7" s="386" t="s">
        <v>2872</v>
      </c>
      <c r="G7" s="246" t="s">
        <v>1447</v>
      </c>
      <c r="H7" s="246" t="s">
        <v>1457</v>
      </c>
      <c r="I7" s="417" t="s">
        <v>2873</v>
      </c>
      <c r="J7" s="246" t="s">
        <v>2880</v>
      </c>
      <c r="K7" s="246"/>
      <c r="L7" s="246"/>
      <c r="M7" s="246"/>
      <c r="N7" s="246">
        <v>52</v>
      </c>
      <c r="O7" s="246" t="s">
        <v>2881</v>
      </c>
      <c r="P7" s="247" t="s">
        <v>1920</v>
      </c>
      <c r="Q7" s="246"/>
      <c r="R7" s="282">
        <v>77800000</v>
      </c>
      <c r="S7" s="282"/>
      <c r="T7" s="87"/>
      <c r="U7" s="87"/>
      <c r="V7" s="87"/>
      <c r="W7" s="87"/>
      <c r="X7" s="87"/>
      <c r="Y7" s="87"/>
      <c r="Z7" s="87"/>
      <c r="AA7" s="87"/>
      <c r="AB7" s="87"/>
      <c r="AC7" s="88"/>
      <c r="AD7" s="162"/>
      <c r="AE7" s="162"/>
      <c r="AF7" s="162"/>
      <c r="AG7" s="162"/>
      <c r="AH7" s="162"/>
      <c r="AI7" s="162"/>
      <c r="AJ7" s="162"/>
      <c r="AK7" s="162"/>
      <c r="AL7" s="162"/>
      <c r="AM7" s="162"/>
      <c r="AN7" s="162"/>
      <c r="AO7" s="162"/>
      <c r="AP7" s="162"/>
      <c r="AQ7" s="162"/>
      <c r="AR7" s="162"/>
      <c r="AS7" s="86"/>
      <c r="AT7" s="162"/>
      <c r="AU7" s="162"/>
      <c r="AV7" s="162"/>
      <c r="AW7" s="162"/>
      <c r="AX7" s="162"/>
      <c r="AY7" s="164"/>
      <c r="AZ7" s="162"/>
      <c r="BA7" s="91"/>
      <c r="BB7" s="92" t="s">
        <v>2882</v>
      </c>
      <c r="BC7" s="93">
        <v>7</v>
      </c>
      <c r="BD7" s="92" t="s">
        <v>2882</v>
      </c>
      <c r="BE7" s="93">
        <v>15</v>
      </c>
      <c r="BF7" s="92" t="s">
        <v>2883</v>
      </c>
      <c r="BG7" s="93">
        <v>25</v>
      </c>
      <c r="BH7" s="92" t="s">
        <v>2882</v>
      </c>
      <c r="BI7" s="93">
        <v>33</v>
      </c>
      <c r="BJ7" s="92" t="s">
        <v>2883</v>
      </c>
      <c r="BK7" s="93">
        <v>42</v>
      </c>
      <c r="BL7" s="92" t="s">
        <v>2882</v>
      </c>
      <c r="BM7" s="93">
        <v>50</v>
      </c>
      <c r="BN7" s="92" t="s">
        <v>2883</v>
      </c>
      <c r="BO7" s="93">
        <v>60</v>
      </c>
      <c r="BP7" s="92" t="s">
        <v>2882</v>
      </c>
      <c r="BQ7" s="93">
        <v>67</v>
      </c>
      <c r="BR7" s="92" t="s">
        <v>2882</v>
      </c>
      <c r="BS7" s="93">
        <v>75</v>
      </c>
      <c r="BT7" s="92" t="s">
        <v>2883</v>
      </c>
      <c r="BU7" s="93">
        <v>85</v>
      </c>
      <c r="BV7" s="92" t="s">
        <v>2883</v>
      </c>
      <c r="BW7" s="93">
        <v>94</v>
      </c>
      <c r="BX7" s="92" t="s">
        <v>2884</v>
      </c>
      <c r="BY7" s="94">
        <v>100</v>
      </c>
      <c r="BZ7" s="182"/>
      <c r="CA7" s="183"/>
      <c r="CB7" s="184"/>
      <c r="CC7" s="182"/>
      <c r="CD7" s="183"/>
      <c r="CE7" s="184"/>
    </row>
    <row r="8" spans="1:83" ht="114.75" x14ac:dyDescent="0.2">
      <c r="A8" s="384" t="s">
        <v>0</v>
      </c>
      <c r="B8" s="385">
        <v>2017</v>
      </c>
      <c r="C8" s="385" t="s">
        <v>2</v>
      </c>
      <c r="D8" s="385" t="s">
        <v>20</v>
      </c>
      <c r="E8" s="385" t="s">
        <v>1918</v>
      </c>
      <c r="F8" s="386" t="s">
        <v>2872</v>
      </c>
      <c r="G8" s="246" t="s">
        <v>1447</v>
      </c>
      <c r="H8" s="246" t="s">
        <v>1457</v>
      </c>
      <c r="I8" s="417" t="s">
        <v>2873</v>
      </c>
      <c r="J8" s="246" t="s">
        <v>2885</v>
      </c>
      <c r="K8" s="246"/>
      <c r="L8" s="246"/>
      <c r="M8" s="246"/>
      <c r="N8" s="246">
        <v>5</v>
      </c>
      <c r="O8" s="246" t="s">
        <v>2886</v>
      </c>
      <c r="P8" s="247" t="s">
        <v>1920</v>
      </c>
      <c r="Q8" s="246"/>
      <c r="R8" s="282"/>
      <c r="S8" s="282"/>
      <c r="T8" s="87"/>
      <c r="U8" s="87"/>
      <c r="V8" s="87"/>
      <c r="W8" s="87"/>
      <c r="X8" s="87"/>
      <c r="Y8" s="87"/>
      <c r="Z8" s="87"/>
      <c r="AA8" s="87"/>
      <c r="AB8" s="87"/>
      <c r="AC8" s="88"/>
      <c r="AD8" s="162"/>
      <c r="AE8" s="162"/>
      <c r="AF8" s="162"/>
      <c r="AG8" s="162"/>
      <c r="AH8" s="162"/>
      <c r="AI8" s="162"/>
      <c r="AJ8" s="162"/>
      <c r="AK8" s="162"/>
      <c r="AL8" s="162"/>
      <c r="AM8" s="162"/>
      <c r="AN8" s="162"/>
      <c r="AO8" s="162"/>
      <c r="AP8" s="162"/>
      <c r="AQ8" s="162"/>
      <c r="AR8" s="162"/>
      <c r="AS8" s="86"/>
      <c r="AT8" s="162"/>
      <c r="AU8" s="162"/>
      <c r="AV8" s="162"/>
      <c r="AW8" s="162"/>
      <c r="AX8" s="162"/>
      <c r="AY8" s="164"/>
      <c r="AZ8" s="162"/>
      <c r="BA8" s="91"/>
      <c r="BB8" s="92" t="s">
        <v>2887</v>
      </c>
      <c r="BC8" s="93">
        <v>0</v>
      </c>
      <c r="BD8" s="92" t="s">
        <v>2888</v>
      </c>
      <c r="BE8" s="93">
        <v>20</v>
      </c>
      <c r="BF8" s="92" t="s">
        <v>2887</v>
      </c>
      <c r="BG8" s="93">
        <v>20</v>
      </c>
      <c r="BH8" s="92" t="s">
        <v>2888</v>
      </c>
      <c r="BI8" s="93">
        <v>40</v>
      </c>
      <c r="BJ8" s="92" t="s">
        <v>2887</v>
      </c>
      <c r="BK8" s="93">
        <v>40</v>
      </c>
      <c r="BL8" s="92" t="s">
        <v>2888</v>
      </c>
      <c r="BM8" s="93">
        <v>60</v>
      </c>
      <c r="BN8" s="92" t="s">
        <v>2887</v>
      </c>
      <c r="BO8" s="93">
        <v>60</v>
      </c>
      <c r="BP8" s="92" t="s">
        <v>2888</v>
      </c>
      <c r="BQ8" s="93">
        <v>80</v>
      </c>
      <c r="BR8" s="92" t="s">
        <v>2887</v>
      </c>
      <c r="BS8" s="93">
        <v>80</v>
      </c>
      <c r="BT8" s="92" t="s">
        <v>2888</v>
      </c>
      <c r="BU8" s="93">
        <v>100</v>
      </c>
      <c r="BV8" s="92" t="s">
        <v>2887</v>
      </c>
      <c r="BW8" s="93">
        <v>100</v>
      </c>
      <c r="BX8" s="92" t="s">
        <v>2887</v>
      </c>
      <c r="BY8" s="94">
        <v>100</v>
      </c>
      <c r="BZ8" s="182"/>
      <c r="CA8" s="183"/>
      <c r="CB8" s="184"/>
      <c r="CC8" s="182"/>
      <c r="CD8" s="183"/>
      <c r="CE8" s="184"/>
    </row>
    <row r="9" spans="1:83" ht="127.5" x14ac:dyDescent="0.2">
      <c r="A9" s="388" t="s">
        <v>0</v>
      </c>
      <c r="B9" s="389">
        <v>2017</v>
      </c>
      <c r="C9" s="389" t="s">
        <v>2</v>
      </c>
      <c r="D9" s="389" t="s">
        <v>20</v>
      </c>
      <c r="E9" s="389" t="s">
        <v>1918</v>
      </c>
      <c r="F9" s="386" t="s">
        <v>2872</v>
      </c>
      <c r="G9" s="246" t="s">
        <v>1447</v>
      </c>
      <c r="H9" s="246" t="s">
        <v>1457</v>
      </c>
      <c r="I9" s="417" t="s">
        <v>2873</v>
      </c>
      <c r="J9" s="246" t="s">
        <v>2889</v>
      </c>
      <c r="K9" s="246"/>
      <c r="L9" s="246"/>
      <c r="M9" s="246"/>
      <c r="N9" s="246">
        <v>48</v>
      </c>
      <c r="O9" s="246" t="s">
        <v>2890</v>
      </c>
      <c r="P9" s="247" t="s">
        <v>1920</v>
      </c>
      <c r="Q9" s="246"/>
      <c r="R9" s="282"/>
      <c r="S9" s="282">
        <v>107295000</v>
      </c>
      <c r="T9" s="87"/>
      <c r="U9" s="87"/>
      <c r="V9" s="87"/>
      <c r="W9" s="87"/>
      <c r="X9" s="87"/>
      <c r="Y9" s="87"/>
      <c r="Z9" s="87"/>
      <c r="AA9" s="87"/>
      <c r="AB9" s="87"/>
      <c r="AC9" s="88"/>
      <c r="AD9" s="162"/>
      <c r="AE9" s="162"/>
      <c r="AF9" s="162"/>
      <c r="AG9" s="162"/>
      <c r="AH9" s="162"/>
      <c r="AI9" s="162"/>
      <c r="AJ9" s="162"/>
      <c r="AK9" s="162"/>
      <c r="AL9" s="162"/>
      <c r="AM9" s="162"/>
      <c r="AN9" s="162"/>
      <c r="AO9" s="162"/>
      <c r="AP9" s="162"/>
      <c r="AQ9" s="162"/>
      <c r="AR9" s="162"/>
      <c r="AS9" s="86"/>
      <c r="AT9" s="162"/>
      <c r="AU9" s="162"/>
      <c r="AV9" s="162"/>
      <c r="AW9" s="162"/>
      <c r="AX9" s="162"/>
      <c r="AY9" s="164"/>
      <c r="AZ9" s="162"/>
      <c r="BA9" s="91"/>
      <c r="BB9" s="92" t="s">
        <v>2891</v>
      </c>
      <c r="BC9" s="93">
        <v>8</v>
      </c>
      <c r="BD9" s="92" t="s">
        <v>2891</v>
      </c>
      <c r="BE9" s="93">
        <v>17</v>
      </c>
      <c r="BF9" s="92" t="s">
        <v>2891</v>
      </c>
      <c r="BG9" s="93">
        <v>25</v>
      </c>
      <c r="BH9" s="92" t="s">
        <v>2891</v>
      </c>
      <c r="BI9" s="93">
        <v>33</v>
      </c>
      <c r="BJ9" s="92" t="s">
        <v>2891</v>
      </c>
      <c r="BK9" s="93">
        <v>42</v>
      </c>
      <c r="BL9" s="92" t="s">
        <v>2891</v>
      </c>
      <c r="BM9" s="93">
        <v>50</v>
      </c>
      <c r="BN9" s="92" t="s">
        <v>2891</v>
      </c>
      <c r="BO9" s="93">
        <v>58</v>
      </c>
      <c r="BP9" s="92" t="s">
        <v>2891</v>
      </c>
      <c r="BQ9" s="93">
        <v>67</v>
      </c>
      <c r="BR9" s="92" t="s">
        <v>2891</v>
      </c>
      <c r="BS9" s="93">
        <v>75</v>
      </c>
      <c r="BT9" s="92" t="s">
        <v>2891</v>
      </c>
      <c r="BU9" s="93">
        <v>83</v>
      </c>
      <c r="BV9" s="92" t="s">
        <v>2891</v>
      </c>
      <c r="BW9" s="93">
        <v>92</v>
      </c>
      <c r="BX9" s="92" t="s">
        <v>2891</v>
      </c>
      <c r="BY9" s="94">
        <v>100</v>
      </c>
      <c r="BZ9" s="182"/>
      <c r="CA9" s="183"/>
      <c r="CB9" s="184"/>
      <c r="CC9" s="182"/>
      <c r="CD9" s="183"/>
      <c r="CE9" s="184"/>
    </row>
    <row r="10" spans="1:83" ht="127.5" x14ac:dyDescent="0.2">
      <c r="A10" s="388" t="s">
        <v>0</v>
      </c>
      <c r="B10" s="389">
        <v>2017</v>
      </c>
      <c r="C10" s="389" t="s">
        <v>2</v>
      </c>
      <c r="D10" s="389" t="s">
        <v>20</v>
      </c>
      <c r="E10" s="389" t="s">
        <v>1918</v>
      </c>
      <c r="F10" s="386" t="s">
        <v>2872</v>
      </c>
      <c r="G10" s="246" t="s">
        <v>1447</v>
      </c>
      <c r="H10" s="246" t="s">
        <v>1457</v>
      </c>
      <c r="I10" s="417" t="s">
        <v>2873</v>
      </c>
      <c r="J10" s="246" t="s">
        <v>2892</v>
      </c>
      <c r="K10" s="246"/>
      <c r="L10" s="246"/>
      <c r="M10" s="246"/>
      <c r="N10" s="246">
        <v>5</v>
      </c>
      <c r="O10" s="246" t="s">
        <v>2893</v>
      </c>
      <c r="P10" s="247" t="s">
        <v>1920</v>
      </c>
      <c r="Q10" s="246"/>
      <c r="R10" s="282"/>
      <c r="S10" s="282"/>
      <c r="T10" s="87"/>
      <c r="U10" s="87"/>
      <c r="V10" s="87"/>
      <c r="W10" s="87"/>
      <c r="X10" s="87"/>
      <c r="Y10" s="87"/>
      <c r="Z10" s="87"/>
      <c r="AA10" s="87"/>
      <c r="AB10" s="87"/>
      <c r="AC10" s="88"/>
      <c r="AD10" s="162"/>
      <c r="AE10" s="162"/>
      <c r="AF10" s="162"/>
      <c r="AG10" s="162"/>
      <c r="AH10" s="162"/>
      <c r="AI10" s="162"/>
      <c r="AJ10" s="162"/>
      <c r="AK10" s="162"/>
      <c r="AL10" s="162"/>
      <c r="AM10" s="162"/>
      <c r="AN10" s="162"/>
      <c r="AO10" s="162"/>
      <c r="AP10" s="162"/>
      <c r="AQ10" s="162"/>
      <c r="AR10" s="162"/>
      <c r="AS10" s="86"/>
      <c r="AT10" s="162"/>
      <c r="AU10" s="162"/>
      <c r="AV10" s="162"/>
      <c r="AW10" s="162"/>
      <c r="AX10" s="162"/>
      <c r="AY10" s="164"/>
      <c r="AZ10" s="162"/>
      <c r="BA10" s="91"/>
      <c r="BB10" s="92" t="s">
        <v>2894</v>
      </c>
      <c r="BC10" s="93">
        <v>20</v>
      </c>
      <c r="BD10" s="92" t="s">
        <v>2887</v>
      </c>
      <c r="BE10" s="93">
        <v>20</v>
      </c>
      <c r="BF10" s="92" t="s">
        <v>2887</v>
      </c>
      <c r="BG10" s="93">
        <v>20</v>
      </c>
      <c r="BH10" s="92" t="s">
        <v>2887</v>
      </c>
      <c r="BI10" s="93">
        <v>20</v>
      </c>
      <c r="BJ10" s="92" t="s">
        <v>2894</v>
      </c>
      <c r="BK10" s="93">
        <v>40</v>
      </c>
      <c r="BL10" s="92" t="s">
        <v>2895</v>
      </c>
      <c r="BM10" s="93">
        <v>60</v>
      </c>
      <c r="BN10" s="92" t="s">
        <v>2887</v>
      </c>
      <c r="BO10" s="93">
        <v>60</v>
      </c>
      <c r="BP10" s="92" t="s">
        <v>2887</v>
      </c>
      <c r="BQ10" s="93">
        <v>60</v>
      </c>
      <c r="BR10" s="92" t="s">
        <v>2894</v>
      </c>
      <c r="BS10" s="93">
        <v>80</v>
      </c>
      <c r="BT10" s="92" t="s">
        <v>2887</v>
      </c>
      <c r="BU10" s="93">
        <v>80</v>
      </c>
      <c r="BV10" s="92" t="s">
        <v>2896</v>
      </c>
      <c r="BW10" s="93">
        <v>100</v>
      </c>
      <c r="BX10" s="92" t="s">
        <v>2887</v>
      </c>
      <c r="BY10" s="94">
        <v>100</v>
      </c>
      <c r="BZ10" s="182"/>
      <c r="CA10" s="183"/>
      <c r="CB10" s="184"/>
      <c r="CC10" s="182"/>
      <c r="CD10" s="183"/>
      <c r="CE10" s="184"/>
    </row>
    <row r="11" spans="1:83" ht="191.25" x14ac:dyDescent="0.2">
      <c r="A11" s="388" t="s">
        <v>0</v>
      </c>
      <c r="B11" s="389">
        <v>2017</v>
      </c>
      <c r="C11" s="389" t="s">
        <v>2</v>
      </c>
      <c r="D11" s="389" t="s">
        <v>20</v>
      </c>
      <c r="E11" s="389" t="s">
        <v>1918</v>
      </c>
      <c r="F11" s="386" t="s">
        <v>2872</v>
      </c>
      <c r="G11" s="246" t="s">
        <v>1447</v>
      </c>
      <c r="H11" s="246" t="s">
        <v>1457</v>
      </c>
      <c r="I11" s="417" t="s">
        <v>2873</v>
      </c>
      <c r="J11" s="246" t="s">
        <v>2897</v>
      </c>
      <c r="K11" s="246"/>
      <c r="L11" s="246"/>
      <c r="M11" s="246"/>
      <c r="N11" s="246">
        <v>36</v>
      </c>
      <c r="O11" s="246" t="s">
        <v>2898</v>
      </c>
      <c r="P11" s="247" t="s">
        <v>1920</v>
      </c>
      <c r="Q11" s="246"/>
      <c r="R11" s="282"/>
      <c r="S11" s="282"/>
      <c r="T11" s="87"/>
      <c r="U11" s="87"/>
      <c r="V11" s="87"/>
      <c r="W11" s="87"/>
      <c r="X11" s="87"/>
      <c r="Y11" s="87"/>
      <c r="Z11" s="87"/>
      <c r="AA11" s="87"/>
      <c r="AB11" s="87"/>
      <c r="AC11" s="88"/>
      <c r="AD11" s="162"/>
      <c r="AE11" s="162"/>
      <c r="AF11" s="162"/>
      <c r="AG11" s="162"/>
      <c r="AH11" s="162"/>
      <c r="AI11" s="162"/>
      <c r="AJ11" s="162"/>
      <c r="AK11" s="162"/>
      <c r="AL11" s="162"/>
      <c r="AM11" s="162"/>
      <c r="AN11" s="162"/>
      <c r="AO11" s="162"/>
      <c r="AP11" s="162"/>
      <c r="AQ11" s="162"/>
      <c r="AR11" s="162"/>
      <c r="AS11" s="86"/>
      <c r="AT11" s="162"/>
      <c r="AU11" s="162"/>
      <c r="AV11" s="162"/>
      <c r="AW11" s="162"/>
      <c r="AX11" s="162"/>
      <c r="AY11" s="164"/>
      <c r="AZ11" s="162"/>
      <c r="BA11" s="91"/>
      <c r="BB11" s="92" t="s">
        <v>2899</v>
      </c>
      <c r="BC11" s="93">
        <v>8</v>
      </c>
      <c r="BD11" s="92" t="s">
        <v>2899</v>
      </c>
      <c r="BE11" s="93">
        <v>17</v>
      </c>
      <c r="BF11" s="92" t="s">
        <v>2899</v>
      </c>
      <c r="BG11" s="93">
        <v>25</v>
      </c>
      <c r="BH11" s="92" t="s">
        <v>2899</v>
      </c>
      <c r="BI11" s="93">
        <v>33</v>
      </c>
      <c r="BJ11" s="92" t="s">
        <v>2899</v>
      </c>
      <c r="BK11" s="93">
        <v>42</v>
      </c>
      <c r="BL11" s="92" t="s">
        <v>2899</v>
      </c>
      <c r="BM11" s="93">
        <v>50</v>
      </c>
      <c r="BN11" s="92" t="s">
        <v>2899</v>
      </c>
      <c r="BO11" s="93">
        <v>58</v>
      </c>
      <c r="BP11" s="92" t="s">
        <v>2899</v>
      </c>
      <c r="BQ11" s="93">
        <v>67</v>
      </c>
      <c r="BR11" s="92" t="s">
        <v>2899</v>
      </c>
      <c r="BS11" s="93">
        <v>73</v>
      </c>
      <c r="BT11" s="92" t="s">
        <v>2899</v>
      </c>
      <c r="BU11" s="93">
        <v>83</v>
      </c>
      <c r="BV11" s="92" t="s">
        <v>2899</v>
      </c>
      <c r="BW11" s="93">
        <v>92</v>
      </c>
      <c r="BX11" s="92" t="s">
        <v>2899</v>
      </c>
      <c r="BY11" s="94">
        <v>100</v>
      </c>
      <c r="BZ11" s="218"/>
      <c r="CA11" s="183"/>
      <c r="CB11" s="184"/>
      <c r="CC11" s="182"/>
      <c r="CD11" s="183"/>
      <c r="CE11" s="184"/>
    </row>
    <row r="12" spans="1:83" ht="26.25" customHeight="1" x14ac:dyDescent="0.4">
      <c r="A12" s="672" t="s">
        <v>1956</v>
      </c>
      <c r="B12" s="673"/>
      <c r="C12" s="673"/>
      <c r="D12" s="673"/>
      <c r="E12" s="673"/>
      <c r="F12" s="673"/>
      <c r="G12" s="673"/>
      <c r="H12" s="673"/>
      <c r="I12" s="673"/>
      <c r="J12" s="673"/>
      <c r="K12" s="673"/>
      <c r="L12" s="673"/>
      <c r="M12" s="673"/>
      <c r="N12" s="673"/>
      <c r="O12" s="673"/>
      <c r="P12" s="673"/>
      <c r="Q12" s="674"/>
      <c r="R12" s="251">
        <f t="shared" ref="R12:AC12" si="0">+SUM(R6:R11)</f>
        <v>77800000</v>
      </c>
      <c r="S12" s="251">
        <f t="shared" si="0"/>
        <v>107295000</v>
      </c>
      <c r="T12" s="186">
        <f t="shared" si="0"/>
        <v>0</v>
      </c>
      <c r="U12" s="186">
        <f t="shared" si="0"/>
        <v>0</v>
      </c>
      <c r="V12" s="186">
        <f t="shared" si="0"/>
        <v>0</v>
      </c>
      <c r="W12" s="186">
        <f t="shared" si="0"/>
        <v>0</v>
      </c>
      <c r="X12" s="186">
        <f t="shared" si="0"/>
        <v>0</v>
      </c>
      <c r="Y12" s="186">
        <f t="shared" si="0"/>
        <v>0</v>
      </c>
      <c r="Z12" s="186">
        <f t="shared" si="0"/>
        <v>0</v>
      </c>
      <c r="AA12" s="186">
        <f t="shared" si="0"/>
        <v>0</v>
      </c>
      <c r="AB12" s="186">
        <f t="shared" si="0"/>
        <v>0</v>
      </c>
      <c r="AC12" s="186">
        <f t="shared" si="0"/>
        <v>0</v>
      </c>
      <c r="BZ12" s="107"/>
      <c r="CA12" s="107"/>
      <c r="CB12" s="105"/>
      <c r="CC12" s="107"/>
      <c r="CD12" s="107"/>
      <c r="CE12" s="105"/>
    </row>
    <row r="13" spans="1:83" x14ac:dyDescent="0.2">
      <c r="A13" s="252"/>
      <c r="B13" s="252"/>
      <c r="C13" s="252"/>
      <c r="D13" s="252"/>
      <c r="E13" s="252"/>
      <c r="F13" s="252"/>
      <c r="G13" s="252"/>
      <c r="H13" s="252"/>
      <c r="I13" s="252"/>
      <c r="J13" s="252"/>
      <c r="K13" s="252"/>
      <c r="L13" s="252"/>
      <c r="M13" s="252"/>
      <c r="N13" s="252"/>
      <c r="O13" s="252"/>
      <c r="P13" s="252"/>
      <c r="Q13" s="252"/>
      <c r="R13" s="252"/>
      <c r="S13" s="252"/>
      <c r="BZ13" s="107"/>
      <c r="CA13" s="107"/>
      <c r="CB13" s="105"/>
      <c r="CC13" s="107"/>
      <c r="CD13" s="107"/>
      <c r="CE13" s="105"/>
    </row>
    <row r="14" spans="1:83" x14ac:dyDescent="0.2">
      <c r="A14" s="252"/>
      <c r="B14" s="252"/>
      <c r="C14" s="252"/>
      <c r="D14" s="252"/>
      <c r="E14" s="252"/>
      <c r="F14" s="252"/>
      <c r="G14" s="252"/>
      <c r="H14" s="252"/>
      <c r="I14" s="252"/>
      <c r="J14" s="252"/>
      <c r="K14" s="252"/>
      <c r="L14" s="252"/>
      <c r="M14" s="252"/>
      <c r="N14" s="252"/>
      <c r="O14" s="252"/>
      <c r="P14" s="252"/>
      <c r="Q14" s="252"/>
      <c r="R14" s="252"/>
      <c r="S14" s="252"/>
      <c r="BZ14" s="107"/>
      <c r="CA14" s="107"/>
      <c r="CB14" s="105"/>
      <c r="CC14" s="107"/>
      <c r="CD14" s="107"/>
      <c r="CE14" s="105"/>
    </row>
    <row r="15" spans="1:83" x14ac:dyDescent="0.2">
      <c r="A15" s="252"/>
      <c r="B15" s="252"/>
      <c r="C15" s="252"/>
      <c r="D15" s="252"/>
      <c r="E15" s="252"/>
      <c r="F15" s="252"/>
      <c r="G15" s="252"/>
      <c r="H15" s="252"/>
      <c r="I15" s="252"/>
      <c r="J15" s="252"/>
      <c r="K15" s="252"/>
      <c r="L15" s="252"/>
      <c r="M15" s="252"/>
      <c r="N15" s="252"/>
      <c r="O15" s="252"/>
      <c r="P15" s="252"/>
      <c r="Q15" s="252"/>
      <c r="R15" s="252"/>
      <c r="S15" s="252"/>
      <c r="BZ15" s="107"/>
      <c r="CA15" s="107"/>
      <c r="CB15" s="105"/>
      <c r="CC15" s="107"/>
      <c r="CD15" s="107"/>
      <c r="CE15" s="105"/>
    </row>
    <row r="16" spans="1:83" x14ac:dyDescent="0.2">
      <c r="A16" s="252"/>
      <c r="B16" s="252"/>
      <c r="C16" s="252"/>
      <c r="D16" s="252"/>
      <c r="E16" s="252"/>
      <c r="F16" s="252"/>
      <c r="G16" s="252"/>
      <c r="H16" s="252"/>
      <c r="I16" s="252"/>
      <c r="J16" s="252"/>
      <c r="K16" s="252"/>
      <c r="L16" s="252"/>
      <c r="M16" s="252"/>
      <c r="N16" s="252"/>
      <c r="O16" s="252"/>
      <c r="P16" s="252"/>
      <c r="Q16" s="252"/>
      <c r="R16" s="252"/>
      <c r="S16" s="252"/>
      <c r="BZ16" s="107"/>
      <c r="CA16" s="107"/>
      <c r="CB16" s="105"/>
      <c r="CC16" s="107"/>
      <c r="CD16" s="107"/>
      <c r="CE16" s="105"/>
    </row>
    <row r="17" spans="1:19" x14ac:dyDescent="0.2">
      <c r="A17" s="252"/>
      <c r="B17" s="252"/>
      <c r="C17" s="252"/>
      <c r="D17" s="252"/>
      <c r="E17" s="252"/>
      <c r="F17" s="252"/>
      <c r="G17" s="252"/>
      <c r="H17" s="252"/>
      <c r="I17" s="252"/>
      <c r="J17" s="252"/>
      <c r="K17" s="252"/>
      <c r="L17" s="252"/>
      <c r="M17" s="252"/>
      <c r="N17" s="252"/>
      <c r="O17" s="252"/>
      <c r="P17" s="252"/>
      <c r="Q17" s="252"/>
      <c r="R17" s="252"/>
      <c r="S17" s="252"/>
    </row>
    <row r="18" spans="1:19" x14ac:dyDescent="0.2">
      <c r="A18" s="252"/>
      <c r="B18" s="252"/>
      <c r="C18" s="252"/>
      <c r="D18" s="252"/>
      <c r="E18" s="252"/>
      <c r="F18" s="252"/>
      <c r="G18" s="252"/>
      <c r="H18" s="252"/>
      <c r="I18" s="252"/>
      <c r="J18" s="252"/>
      <c r="K18" s="252"/>
      <c r="L18" s="252"/>
      <c r="M18" s="252"/>
      <c r="N18" s="252"/>
      <c r="O18" s="252"/>
      <c r="P18" s="252"/>
      <c r="Q18" s="252"/>
      <c r="R18" s="252"/>
      <c r="S18" s="252"/>
    </row>
    <row r="19" spans="1:19" x14ac:dyDescent="0.2">
      <c r="A19" s="252"/>
      <c r="B19" s="252"/>
      <c r="C19" s="252"/>
      <c r="D19" s="252"/>
      <c r="E19" s="252"/>
      <c r="F19" s="252"/>
      <c r="G19" s="252"/>
      <c r="H19" s="252"/>
      <c r="I19" s="252"/>
      <c r="J19" s="252"/>
      <c r="K19" s="252"/>
      <c r="L19" s="252"/>
      <c r="M19" s="252"/>
      <c r="N19" s="252"/>
      <c r="O19" s="252"/>
      <c r="P19" s="252"/>
      <c r="Q19" s="252"/>
      <c r="R19" s="252"/>
      <c r="S19" s="252"/>
    </row>
    <row r="20" spans="1:19" x14ac:dyDescent="0.2">
      <c r="A20" s="252"/>
      <c r="B20" s="252"/>
      <c r="C20" s="252"/>
      <c r="D20" s="252"/>
      <c r="E20" s="252"/>
      <c r="F20" s="252"/>
      <c r="G20" s="252"/>
      <c r="H20" s="252"/>
      <c r="I20" s="252"/>
      <c r="J20" s="252"/>
      <c r="K20" s="252"/>
      <c r="L20" s="252"/>
      <c r="M20" s="252"/>
      <c r="N20" s="252"/>
      <c r="O20" s="252"/>
      <c r="P20" s="252"/>
      <c r="Q20" s="252"/>
      <c r="R20" s="252"/>
      <c r="S20" s="252"/>
    </row>
    <row r="21" spans="1:19" x14ac:dyDescent="0.2">
      <c r="A21" s="252"/>
      <c r="B21" s="252"/>
      <c r="C21" s="252"/>
      <c r="D21" s="252"/>
      <c r="E21" s="252"/>
      <c r="F21" s="252"/>
      <c r="G21" s="252"/>
      <c r="H21" s="252"/>
      <c r="I21" s="252"/>
      <c r="J21" s="252"/>
      <c r="K21" s="252"/>
      <c r="L21" s="252"/>
      <c r="M21" s="252"/>
      <c r="N21" s="252"/>
      <c r="O21" s="252"/>
      <c r="P21" s="252"/>
      <c r="Q21" s="252"/>
      <c r="R21" s="252"/>
      <c r="S21" s="252"/>
    </row>
    <row r="22" spans="1:19" x14ac:dyDescent="0.2">
      <c r="A22" s="252"/>
      <c r="B22" s="252"/>
      <c r="C22" s="252"/>
      <c r="D22" s="252"/>
      <c r="E22" s="252"/>
      <c r="F22" s="252"/>
      <c r="G22" s="252"/>
      <c r="H22" s="252"/>
      <c r="I22" s="252"/>
      <c r="J22" s="252"/>
      <c r="K22" s="252"/>
      <c r="L22" s="252"/>
      <c r="M22" s="252"/>
      <c r="N22" s="252"/>
      <c r="O22" s="252"/>
      <c r="P22" s="252"/>
      <c r="Q22" s="252"/>
      <c r="R22" s="252"/>
      <c r="S22" s="252"/>
    </row>
    <row r="23" spans="1:19" x14ac:dyDescent="0.2">
      <c r="A23" s="252"/>
      <c r="B23" s="252"/>
      <c r="C23" s="252"/>
      <c r="D23" s="252"/>
      <c r="E23" s="252"/>
      <c r="F23" s="252"/>
      <c r="G23" s="252"/>
      <c r="H23" s="252"/>
      <c r="I23" s="252"/>
      <c r="J23" s="252"/>
      <c r="K23" s="252"/>
      <c r="L23" s="252"/>
      <c r="M23" s="252"/>
      <c r="N23" s="252"/>
      <c r="O23" s="252"/>
      <c r="P23" s="252"/>
      <c r="Q23" s="252"/>
      <c r="R23" s="252"/>
      <c r="S23" s="252"/>
    </row>
    <row r="24" spans="1:19" x14ac:dyDescent="0.2">
      <c r="A24" s="252"/>
      <c r="B24" s="252"/>
      <c r="C24" s="252"/>
      <c r="D24" s="252"/>
      <c r="E24" s="252"/>
      <c r="F24" s="252"/>
      <c r="G24" s="252"/>
      <c r="H24" s="252"/>
      <c r="I24" s="252"/>
      <c r="J24" s="252"/>
      <c r="K24" s="252"/>
      <c r="L24" s="252"/>
      <c r="M24" s="252"/>
      <c r="N24" s="252"/>
      <c r="O24" s="252"/>
      <c r="P24" s="252"/>
      <c r="Q24" s="252"/>
      <c r="R24" s="252"/>
      <c r="S24" s="252"/>
    </row>
    <row r="25" spans="1:19" x14ac:dyDescent="0.2">
      <c r="A25" s="252"/>
      <c r="B25" s="252"/>
      <c r="C25" s="252"/>
      <c r="D25" s="252"/>
      <c r="E25" s="252"/>
      <c r="F25" s="252"/>
      <c r="G25" s="252"/>
      <c r="H25" s="252"/>
      <c r="I25" s="252"/>
      <c r="J25" s="252"/>
      <c r="K25" s="252"/>
      <c r="L25" s="252"/>
      <c r="M25" s="252"/>
      <c r="N25" s="252"/>
      <c r="O25" s="252"/>
      <c r="P25" s="252"/>
      <c r="Q25" s="252"/>
      <c r="R25" s="252"/>
      <c r="S25" s="252"/>
    </row>
    <row r="26" spans="1:19" x14ac:dyDescent="0.2">
      <c r="A26" s="252"/>
      <c r="B26" s="252"/>
      <c r="C26" s="252"/>
      <c r="D26" s="252"/>
      <c r="E26" s="252"/>
      <c r="F26" s="252"/>
      <c r="G26" s="252"/>
      <c r="H26" s="252"/>
      <c r="I26" s="252"/>
      <c r="J26" s="252"/>
      <c r="K26" s="252"/>
      <c r="L26" s="252"/>
      <c r="M26" s="252"/>
      <c r="N26" s="252"/>
      <c r="O26" s="252"/>
      <c r="P26" s="252"/>
      <c r="Q26" s="252"/>
      <c r="R26" s="252"/>
      <c r="S26" s="252"/>
    </row>
    <row r="27" spans="1:19" x14ac:dyDescent="0.2">
      <c r="A27" s="252"/>
      <c r="B27" s="252"/>
      <c r="C27" s="252"/>
      <c r="D27" s="252"/>
      <c r="E27" s="252"/>
      <c r="F27" s="252"/>
      <c r="G27" s="252"/>
      <c r="H27" s="252"/>
      <c r="I27" s="252"/>
      <c r="J27" s="252"/>
      <c r="K27" s="252"/>
      <c r="L27" s="252"/>
      <c r="M27" s="252"/>
      <c r="N27" s="252"/>
      <c r="O27" s="252"/>
      <c r="P27" s="252"/>
      <c r="Q27" s="252"/>
      <c r="R27" s="252"/>
      <c r="S27" s="252"/>
    </row>
    <row r="28" spans="1:19" x14ac:dyDescent="0.2">
      <c r="A28" s="252"/>
      <c r="B28" s="252"/>
      <c r="C28" s="252"/>
      <c r="D28" s="252"/>
      <c r="E28" s="252"/>
      <c r="F28" s="252"/>
      <c r="G28" s="252"/>
      <c r="H28" s="252"/>
      <c r="I28" s="252"/>
      <c r="J28" s="252"/>
      <c r="K28" s="252"/>
      <c r="L28" s="252"/>
      <c r="M28" s="252"/>
      <c r="N28" s="252"/>
      <c r="O28" s="252"/>
      <c r="P28" s="252"/>
      <c r="Q28" s="252"/>
      <c r="R28" s="252"/>
      <c r="S28" s="252"/>
    </row>
    <row r="29" spans="1:19" x14ac:dyDescent="0.2">
      <c r="A29" s="252"/>
      <c r="B29" s="252"/>
      <c r="C29" s="252"/>
      <c r="D29" s="252"/>
      <c r="E29" s="252"/>
      <c r="F29" s="252"/>
      <c r="G29" s="252"/>
      <c r="H29" s="252"/>
      <c r="I29" s="252"/>
      <c r="J29" s="252"/>
      <c r="K29" s="252"/>
      <c r="L29" s="252"/>
      <c r="M29" s="252"/>
      <c r="N29" s="252"/>
      <c r="O29" s="252"/>
      <c r="P29" s="252"/>
      <c r="Q29" s="252"/>
      <c r="R29" s="252"/>
      <c r="S29" s="252"/>
    </row>
    <row r="30" spans="1:19" x14ac:dyDescent="0.2">
      <c r="A30" s="252"/>
      <c r="B30" s="252"/>
      <c r="C30" s="252"/>
      <c r="D30" s="252"/>
      <c r="E30" s="252"/>
      <c r="F30" s="252"/>
      <c r="G30" s="252"/>
      <c r="H30" s="252"/>
      <c r="I30" s="252"/>
      <c r="J30" s="252"/>
      <c r="K30" s="252"/>
      <c r="L30" s="252"/>
      <c r="M30" s="252"/>
      <c r="N30" s="252"/>
      <c r="O30" s="252"/>
      <c r="P30" s="252"/>
      <c r="Q30" s="252"/>
      <c r="R30" s="252"/>
      <c r="S30" s="252"/>
    </row>
    <row r="31" spans="1:19" x14ac:dyDescent="0.2">
      <c r="A31" s="252"/>
      <c r="B31" s="252"/>
      <c r="C31" s="252"/>
      <c r="D31" s="252"/>
      <c r="E31" s="252"/>
      <c r="F31" s="252"/>
      <c r="G31" s="252"/>
      <c r="H31" s="252"/>
      <c r="I31" s="252"/>
      <c r="J31" s="252"/>
      <c r="K31" s="252"/>
      <c r="L31" s="252"/>
      <c r="M31" s="252"/>
      <c r="N31" s="252"/>
      <c r="O31" s="252"/>
      <c r="P31" s="252"/>
      <c r="Q31" s="252"/>
      <c r="R31" s="252"/>
      <c r="S31" s="252"/>
    </row>
    <row r="32" spans="1:19" x14ac:dyDescent="0.2">
      <c r="A32" s="252"/>
      <c r="B32" s="252"/>
      <c r="C32" s="252"/>
      <c r="D32" s="252"/>
      <c r="E32" s="252"/>
      <c r="F32" s="252"/>
      <c r="G32" s="252"/>
      <c r="H32" s="252"/>
      <c r="I32" s="252"/>
      <c r="J32" s="252"/>
      <c r="K32" s="252"/>
      <c r="L32" s="252"/>
      <c r="M32" s="252"/>
      <c r="N32" s="252"/>
      <c r="O32" s="252"/>
      <c r="P32" s="252"/>
      <c r="Q32" s="252"/>
      <c r="R32" s="252"/>
      <c r="S32" s="252"/>
    </row>
    <row r="33" spans="1:19" x14ac:dyDescent="0.2">
      <c r="A33" s="252"/>
      <c r="B33" s="252"/>
      <c r="C33" s="252"/>
      <c r="D33" s="252"/>
      <c r="E33" s="252"/>
      <c r="F33" s="252"/>
      <c r="G33" s="252"/>
      <c r="H33" s="252"/>
      <c r="I33" s="252"/>
      <c r="J33" s="252"/>
      <c r="K33" s="252"/>
      <c r="L33" s="252"/>
      <c r="M33" s="252"/>
      <c r="N33" s="252"/>
      <c r="O33" s="252"/>
      <c r="P33" s="252"/>
      <c r="Q33" s="252"/>
      <c r="R33" s="252"/>
      <c r="S33" s="252"/>
    </row>
    <row r="34" spans="1:19" x14ac:dyDescent="0.2">
      <c r="A34" s="252"/>
      <c r="B34" s="252"/>
      <c r="C34" s="252"/>
      <c r="D34" s="252"/>
      <c r="E34" s="252"/>
      <c r="F34" s="252"/>
      <c r="G34" s="252"/>
      <c r="H34" s="252"/>
      <c r="I34" s="252"/>
      <c r="J34" s="252"/>
      <c r="K34" s="252"/>
      <c r="L34" s="252"/>
      <c r="M34" s="252"/>
      <c r="N34" s="252"/>
      <c r="O34" s="252"/>
      <c r="P34" s="252"/>
      <c r="Q34" s="252"/>
      <c r="R34" s="252"/>
      <c r="S34" s="252"/>
    </row>
    <row r="35" spans="1:19" x14ac:dyDescent="0.2">
      <c r="A35" s="252"/>
      <c r="B35" s="252"/>
      <c r="C35" s="252"/>
      <c r="D35" s="252"/>
      <c r="E35" s="252"/>
      <c r="F35" s="252"/>
      <c r="G35" s="252"/>
      <c r="H35" s="252"/>
      <c r="I35" s="252"/>
      <c r="J35" s="252"/>
      <c r="K35" s="252"/>
      <c r="L35" s="252"/>
      <c r="M35" s="252"/>
      <c r="N35" s="252"/>
      <c r="O35" s="252"/>
      <c r="P35" s="252"/>
      <c r="Q35" s="252"/>
      <c r="R35" s="252"/>
      <c r="S35" s="252"/>
    </row>
    <row r="36" spans="1:19" x14ac:dyDescent="0.2">
      <c r="A36" s="252"/>
      <c r="B36" s="252"/>
      <c r="C36" s="252"/>
      <c r="D36" s="252"/>
      <c r="E36" s="252"/>
      <c r="F36" s="252"/>
      <c r="G36" s="252"/>
      <c r="H36" s="252"/>
      <c r="I36" s="252"/>
      <c r="J36" s="252"/>
      <c r="K36" s="252"/>
      <c r="L36" s="252"/>
      <c r="M36" s="252"/>
      <c r="N36" s="252"/>
      <c r="O36" s="252"/>
      <c r="P36" s="252"/>
      <c r="Q36" s="252"/>
      <c r="R36" s="252"/>
      <c r="S36" s="252"/>
    </row>
    <row r="37" spans="1:19" x14ac:dyDescent="0.2">
      <c r="A37" s="252"/>
      <c r="B37" s="252"/>
      <c r="C37" s="252"/>
      <c r="D37" s="252"/>
      <c r="E37" s="252"/>
      <c r="F37" s="252"/>
      <c r="G37" s="252"/>
      <c r="H37" s="252"/>
      <c r="I37" s="252"/>
      <c r="J37" s="252"/>
      <c r="K37" s="252"/>
      <c r="L37" s="252"/>
      <c r="M37" s="252"/>
      <c r="N37" s="252"/>
      <c r="O37" s="252"/>
      <c r="P37" s="252"/>
      <c r="Q37" s="252"/>
      <c r="R37" s="252"/>
      <c r="S37" s="252"/>
    </row>
    <row r="38" spans="1:19" x14ac:dyDescent="0.2">
      <c r="A38" s="252"/>
      <c r="B38" s="252"/>
      <c r="C38" s="252"/>
      <c r="D38" s="252"/>
      <c r="E38" s="252"/>
      <c r="F38" s="252"/>
      <c r="G38" s="252"/>
      <c r="H38" s="252"/>
      <c r="I38" s="252"/>
      <c r="J38" s="252"/>
      <c r="K38" s="252"/>
      <c r="L38" s="252"/>
      <c r="M38" s="252"/>
      <c r="N38" s="252"/>
      <c r="O38" s="252"/>
      <c r="P38" s="252"/>
      <c r="Q38" s="252"/>
      <c r="R38" s="252"/>
      <c r="S38" s="252"/>
    </row>
    <row r="39" spans="1:19" x14ac:dyDescent="0.2">
      <c r="A39" s="252"/>
      <c r="B39" s="252"/>
      <c r="C39" s="252"/>
      <c r="D39" s="252"/>
      <c r="E39" s="252"/>
      <c r="F39" s="252"/>
      <c r="G39" s="252"/>
      <c r="H39" s="252"/>
      <c r="I39" s="252"/>
      <c r="J39" s="252"/>
      <c r="K39" s="252"/>
      <c r="L39" s="252"/>
      <c r="M39" s="252"/>
      <c r="N39" s="252"/>
      <c r="O39" s="252"/>
      <c r="P39" s="252"/>
      <c r="Q39" s="252"/>
      <c r="R39" s="252"/>
      <c r="S39" s="252"/>
    </row>
    <row r="40" spans="1:19" x14ac:dyDescent="0.2">
      <c r="A40" s="252"/>
      <c r="B40" s="252"/>
      <c r="C40" s="252"/>
      <c r="D40" s="252"/>
      <c r="E40" s="252"/>
      <c r="F40" s="252"/>
      <c r="G40" s="252"/>
      <c r="H40" s="252"/>
      <c r="I40" s="252"/>
      <c r="J40" s="252"/>
      <c r="K40" s="252"/>
      <c r="L40" s="252"/>
      <c r="M40" s="252"/>
      <c r="N40" s="252"/>
      <c r="O40" s="252"/>
      <c r="P40" s="252"/>
      <c r="Q40" s="252"/>
      <c r="R40" s="252"/>
      <c r="S40" s="252"/>
    </row>
    <row r="41" spans="1:19" x14ac:dyDescent="0.2">
      <c r="A41" s="252"/>
      <c r="B41" s="252"/>
      <c r="C41" s="252"/>
      <c r="D41" s="252"/>
      <c r="E41" s="252"/>
      <c r="F41" s="252"/>
      <c r="G41" s="252"/>
      <c r="H41" s="252"/>
      <c r="I41" s="252"/>
      <c r="J41" s="252"/>
      <c r="K41" s="252"/>
      <c r="L41" s="252"/>
      <c r="M41" s="252"/>
      <c r="N41" s="252"/>
      <c r="O41" s="252"/>
      <c r="P41" s="252"/>
      <c r="Q41" s="252"/>
      <c r="R41" s="252"/>
      <c r="S41" s="252"/>
    </row>
    <row r="42" spans="1:19" x14ac:dyDescent="0.2">
      <c r="A42" s="252"/>
      <c r="B42" s="252"/>
      <c r="C42" s="252"/>
      <c r="D42" s="252"/>
      <c r="E42" s="252"/>
      <c r="F42" s="252"/>
      <c r="G42" s="252"/>
      <c r="H42" s="252"/>
      <c r="I42" s="252"/>
      <c r="J42" s="252"/>
      <c r="K42" s="252"/>
      <c r="L42" s="252"/>
      <c r="M42" s="252"/>
      <c r="N42" s="252"/>
      <c r="O42" s="252"/>
      <c r="P42" s="252"/>
      <c r="Q42" s="252"/>
      <c r="R42" s="252"/>
      <c r="S42" s="252"/>
    </row>
    <row r="43" spans="1:19" x14ac:dyDescent="0.2">
      <c r="A43" s="252"/>
      <c r="B43" s="252"/>
      <c r="C43" s="252"/>
      <c r="D43" s="252"/>
      <c r="E43" s="252"/>
      <c r="F43" s="252"/>
      <c r="G43" s="252"/>
      <c r="H43" s="252"/>
      <c r="I43" s="252"/>
      <c r="J43" s="252"/>
      <c r="K43" s="252"/>
      <c r="L43" s="252"/>
      <c r="M43" s="252"/>
      <c r="N43" s="252"/>
      <c r="O43" s="252"/>
      <c r="P43" s="252"/>
      <c r="Q43" s="252"/>
      <c r="R43" s="252"/>
      <c r="S43" s="252"/>
    </row>
    <row r="44" spans="1:19" x14ac:dyDescent="0.2">
      <c r="A44" s="252"/>
      <c r="B44" s="252"/>
      <c r="C44" s="252"/>
      <c r="D44" s="252"/>
      <c r="E44" s="252"/>
      <c r="F44" s="252"/>
      <c r="G44" s="252"/>
      <c r="H44" s="252"/>
      <c r="I44" s="252"/>
      <c r="J44" s="252"/>
      <c r="K44" s="252"/>
      <c r="L44" s="252"/>
      <c r="M44" s="252"/>
      <c r="N44" s="252"/>
      <c r="O44" s="252"/>
      <c r="P44" s="252"/>
      <c r="Q44" s="252"/>
      <c r="R44" s="252"/>
      <c r="S44" s="252"/>
    </row>
    <row r="45" spans="1:19" x14ac:dyDescent="0.2">
      <c r="A45" s="252"/>
      <c r="B45" s="252"/>
      <c r="C45" s="252"/>
      <c r="D45" s="252"/>
      <c r="E45" s="252"/>
      <c r="F45" s="252"/>
      <c r="G45" s="252"/>
      <c r="H45" s="252"/>
      <c r="I45" s="252"/>
      <c r="J45" s="252"/>
      <c r="K45" s="252"/>
      <c r="L45" s="252"/>
      <c r="M45" s="252"/>
      <c r="N45" s="252"/>
      <c r="O45" s="252"/>
      <c r="P45" s="252"/>
      <c r="Q45" s="252"/>
      <c r="R45" s="252"/>
      <c r="S45" s="252"/>
    </row>
    <row r="46" spans="1:19" x14ac:dyDescent="0.2">
      <c r="A46" s="252"/>
      <c r="B46" s="252"/>
      <c r="C46" s="252"/>
      <c r="D46" s="252"/>
      <c r="E46" s="252"/>
      <c r="F46" s="252"/>
      <c r="G46" s="252"/>
      <c r="H46" s="252"/>
      <c r="I46" s="252"/>
      <c r="J46" s="252"/>
      <c r="K46" s="252"/>
      <c r="L46" s="252"/>
      <c r="M46" s="252"/>
      <c r="N46" s="252"/>
      <c r="O46" s="252"/>
      <c r="P46" s="252"/>
      <c r="Q46" s="252"/>
      <c r="R46" s="252"/>
      <c r="S46" s="252"/>
    </row>
    <row r="47" spans="1:19" x14ac:dyDescent="0.2">
      <c r="A47" s="252"/>
      <c r="B47" s="252"/>
      <c r="C47" s="252"/>
      <c r="D47" s="252"/>
      <c r="E47" s="252"/>
      <c r="F47" s="252"/>
      <c r="G47" s="252"/>
      <c r="H47" s="252"/>
      <c r="I47" s="252"/>
      <c r="J47" s="252"/>
      <c r="K47" s="252"/>
      <c r="L47" s="252"/>
      <c r="M47" s="252"/>
      <c r="N47" s="252"/>
      <c r="O47" s="252"/>
      <c r="P47" s="252"/>
      <c r="Q47" s="252"/>
      <c r="R47" s="252"/>
      <c r="S47" s="252"/>
    </row>
    <row r="48" spans="1:19" x14ac:dyDescent="0.2">
      <c r="A48" s="252"/>
      <c r="B48" s="252"/>
      <c r="C48" s="252"/>
      <c r="D48" s="252"/>
      <c r="E48" s="252"/>
      <c r="F48" s="252"/>
      <c r="G48" s="252"/>
      <c r="H48" s="252"/>
      <c r="I48" s="252"/>
      <c r="J48" s="252"/>
      <c r="K48" s="252"/>
      <c r="L48" s="252"/>
      <c r="M48" s="252"/>
      <c r="N48" s="252"/>
      <c r="O48" s="252"/>
      <c r="P48" s="252"/>
      <c r="Q48" s="252"/>
      <c r="R48" s="252"/>
      <c r="S48" s="252"/>
    </row>
    <row r="49" spans="1:19" x14ac:dyDescent="0.2">
      <c r="A49" s="252"/>
      <c r="B49" s="252"/>
      <c r="C49" s="252"/>
      <c r="D49" s="252"/>
      <c r="E49" s="252"/>
      <c r="F49" s="252"/>
      <c r="G49" s="252"/>
      <c r="H49" s="252"/>
      <c r="I49" s="252"/>
      <c r="J49" s="252"/>
      <c r="K49" s="252"/>
      <c r="L49" s="252"/>
      <c r="M49" s="252"/>
      <c r="N49" s="252"/>
      <c r="O49" s="252"/>
      <c r="P49" s="252"/>
      <c r="Q49" s="252"/>
      <c r="R49" s="252"/>
      <c r="S49" s="252"/>
    </row>
    <row r="50" spans="1:19" x14ac:dyDescent="0.2">
      <c r="A50" s="252"/>
      <c r="B50" s="252"/>
      <c r="C50" s="252"/>
      <c r="D50" s="252"/>
      <c r="E50" s="252"/>
      <c r="F50" s="252"/>
      <c r="G50" s="252"/>
      <c r="H50" s="252"/>
      <c r="I50" s="252"/>
      <c r="J50" s="252"/>
      <c r="K50" s="252"/>
      <c r="L50" s="252"/>
      <c r="M50" s="252"/>
      <c r="N50" s="252"/>
      <c r="O50" s="252"/>
      <c r="P50" s="252"/>
      <c r="Q50" s="252"/>
      <c r="R50" s="252"/>
      <c r="S50" s="252"/>
    </row>
    <row r="51" spans="1:19" x14ac:dyDescent="0.2">
      <c r="A51" s="252"/>
      <c r="B51" s="252"/>
      <c r="C51" s="252"/>
      <c r="D51" s="252"/>
      <c r="E51" s="252"/>
      <c r="F51" s="252"/>
      <c r="G51" s="252"/>
      <c r="H51" s="252"/>
      <c r="I51" s="252"/>
      <c r="J51" s="252"/>
      <c r="K51" s="252"/>
      <c r="L51" s="252"/>
      <c r="M51" s="252"/>
      <c r="N51" s="252"/>
      <c r="O51" s="252"/>
      <c r="P51" s="252"/>
      <c r="Q51" s="252"/>
      <c r="R51" s="252"/>
      <c r="S51" s="252"/>
    </row>
    <row r="52" spans="1:19" x14ac:dyDescent="0.2">
      <c r="A52" s="252"/>
      <c r="B52" s="252"/>
      <c r="C52" s="252"/>
      <c r="D52" s="252"/>
      <c r="E52" s="252"/>
      <c r="F52" s="252"/>
      <c r="G52" s="252"/>
      <c r="H52" s="252"/>
      <c r="I52" s="252"/>
      <c r="J52" s="252"/>
      <c r="K52" s="252"/>
      <c r="L52" s="252"/>
      <c r="M52" s="252"/>
      <c r="N52" s="252"/>
      <c r="O52" s="252"/>
      <c r="P52" s="252"/>
      <c r="Q52" s="252"/>
      <c r="R52" s="252"/>
      <c r="S52" s="252"/>
    </row>
    <row r="53" spans="1:19" x14ac:dyDescent="0.2">
      <c r="A53" s="252"/>
      <c r="B53" s="252"/>
      <c r="C53" s="252"/>
      <c r="D53" s="252"/>
      <c r="E53" s="252"/>
      <c r="F53" s="252"/>
      <c r="G53" s="252"/>
      <c r="H53" s="252"/>
      <c r="I53" s="252"/>
      <c r="J53" s="252"/>
      <c r="K53" s="252"/>
      <c r="L53" s="252"/>
      <c r="M53" s="252"/>
      <c r="N53" s="252"/>
      <c r="O53" s="252"/>
      <c r="P53" s="252"/>
      <c r="Q53" s="252"/>
      <c r="R53" s="252"/>
      <c r="S53" s="252"/>
    </row>
    <row r="54" spans="1:19" x14ac:dyDescent="0.2">
      <c r="A54" s="252"/>
      <c r="B54" s="252"/>
      <c r="C54" s="252"/>
      <c r="D54" s="252"/>
      <c r="E54" s="252"/>
      <c r="F54" s="252"/>
      <c r="G54" s="252"/>
      <c r="H54" s="252"/>
      <c r="I54" s="252"/>
      <c r="J54" s="252"/>
      <c r="K54" s="252"/>
      <c r="L54" s="252"/>
      <c r="M54" s="252"/>
      <c r="N54" s="252"/>
      <c r="O54" s="252"/>
      <c r="P54" s="252"/>
      <c r="Q54" s="252"/>
      <c r="R54" s="252"/>
      <c r="S54" s="252"/>
    </row>
    <row r="55" spans="1:19" x14ac:dyDescent="0.2">
      <c r="A55" s="252"/>
      <c r="B55" s="252"/>
      <c r="C55" s="252"/>
      <c r="D55" s="252"/>
      <c r="E55" s="252"/>
      <c r="F55" s="252"/>
      <c r="G55" s="252"/>
      <c r="H55" s="252"/>
      <c r="I55" s="252"/>
      <c r="J55" s="252"/>
      <c r="K55" s="252"/>
      <c r="L55" s="252"/>
      <c r="M55" s="252"/>
      <c r="N55" s="252"/>
      <c r="O55" s="252"/>
      <c r="P55" s="252"/>
      <c r="Q55" s="252"/>
      <c r="R55" s="252"/>
      <c r="S55" s="252"/>
    </row>
    <row r="56" spans="1:19" x14ac:dyDescent="0.2">
      <c r="A56" s="252"/>
      <c r="B56" s="252"/>
      <c r="C56" s="252"/>
      <c r="D56" s="252"/>
      <c r="E56" s="252"/>
      <c r="F56" s="252"/>
      <c r="G56" s="252"/>
      <c r="H56" s="252"/>
      <c r="I56" s="252"/>
      <c r="J56" s="252"/>
      <c r="K56" s="252"/>
      <c r="L56" s="252"/>
      <c r="M56" s="252"/>
      <c r="N56" s="252"/>
      <c r="O56" s="252"/>
      <c r="P56" s="252"/>
      <c r="Q56" s="252"/>
      <c r="R56" s="252"/>
      <c r="S56" s="252"/>
    </row>
    <row r="57" spans="1:19" x14ac:dyDescent="0.2">
      <c r="A57" s="252"/>
      <c r="B57" s="252"/>
      <c r="C57" s="252"/>
      <c r="D57" s="252"/>
      <c r="E57" s="252"/>
      <c r="F57" s="252"/>
      <c r="G57" s="252"/>
      <c r="H57" s="252"/>
      <c r="I57" s="252"/>
      <c r="J57" s="252"/>
      <c r="K57" s="252"/>
      <c r="L57" s="252"/>
      <c r="M57" s="252"/>
      <c r="N57" s="252"/>
      <c r="O57" s="252"/>
      <c r="P57" s="252"/>
      <c r="Q57" s="252"/>
      <c r="R57" s="252"/>
      <c r="S57" s="252"/>
    </row>
    <row r="58" spans="1:19" x14ac:dyDescent="0.2">
      <c r="A58" s="252"/>
      <c r="B58" s="252"/>
      <c r="C58" s="252"/>
      <c r="D58" s="252"/>
      <c r="E58" s="252"/>
      <c r="F58" s="252"/>
      <c r="G58" s="252"/>
      <c r="H58" s="252"/>
      <c r="I58" s="252"/>
      <c r="J58" s="252"/>
      <c r="K58" s="252"/>
      <c r="L58" s="252"/>
      <c r="M58" s="252"/>
      <c r="N58" s="252"/>
      <c r="O58" s="252"/>
      <c r="P58" s="252"/>
      <c r="Q58" s="252"/>
      <c r="R58" s="252"/>
      <c r="S58" s="252"/>
    </row>
    <row r="59" spans="1:19" x14ac:dyDescent="0.2">
      <c r="A59" s="252"/>
      <c r="B59" s="252"/>
      <c r="C59" s="252"/>
      <c r="D59" s="252"/>
      <c r="E59" s="252"/>
      <c r="F59" s="252"/>
      <c r="G59" s="252"/>
      <c r="H59" s="252"/>
      <c r="I59" s="252"/>
      <c r="J59" s="252"/>
      <c r="K59" s="252"/>
      <c r="L59" s="252"/>
      <c r="M59" s="252"/>
      <c r="N59" s="252"/>
      <c r="O59" s="252"/>
      <c r="P59" s="252"/>
      <c r="Q59" s="252"/>
      <c r="R59" s="252"/>
      <c r="S59" s="252"/>
    </row>
    <row r="60" spans="1:19" x14ac:dyDescent="0.2">
      <c r="A60" s="252"/>
      <c r="B60" s="252"/>
      <c r="C60" s="252"/>
      <c r="D60" s="252"/>
      <c r="E60" s="252"/>
      <c r="F60" s="252"/>
      <c r="G60" s="252"/>
      <c r="H60" s="252"/>
      <c r="I60" s="252"/>
      <c r="J60" s="252"/>
      <c r="K60" s="252"/>
      <c r="L60" s="252"/>
      <c r="M60" s="252"/>
      <c r="N60" s="252"/>
      <c r="O60" s="252"/>
      <c r="P60" s="252"/>
      <c r="Q60" s="252"/>
      <c r="R60" s="252"/>
      <c r="S60" s="252"/>
    </row>
    <row r="61" spans="1:19" x14ac:dyDescent="0.2">
      <c r="A61" s="252"/>
      <c r="B61" s="252"/>
      <c r="C61" s="252"/>
      <c r="D61" s="252"/>
      <c r="E61" s="252"/>
      <c r="F61" s="252"/>
      <c r="G61" s="252"/>
      <c r="H61" s="252"/>
      <c r="I61" s="252"/>
      <c r="J61" s="252"/>
      <c r="K61" s="252"/>
      <c r="L61" s="252"/>
      <c r="M61" s="252"/>
      <c r="N61" s="252"/>
      <c r="O61" s="252"/>
      <c r="P61" s="252"/>
      <c r="Q61" s="252"/>
      <c r="R61" s="252"/>
      <c r="S61" s="252"/>
    </row>
    <row r="62" spans="1:19" x14ac:dyDescent="0.2">
      <c r="A62" s="252"/>
      <c r="B62" s="252"/>
      <c r="C62" s="252"/>
      <c r="D62" s="252"/>
      <c r="E62" s="252"/>
      <c r="F62" s="252"/>
      <c r="G62" s="252"/>
      <c r="H62" s="252"/>
      <c r="I62" s="252"/>
      <c r="J62" s="252"/>
      <c r="K62" s="252"/>
      <c r="L62" s="252"/>
      <c r="M62" s="252"/>
      <c r="N62" s="252"/>
      <c r="O62" s="252"/>
      <c r="P62" s="252"/>
      <c r="Q62" s="252"/>
      <c r="R62" s="252"/>
      <c r="S62" s="252"/>
    </row>
    <row r="63" spans="1:19" x14ac:dyDescent="0.2">
      <c r="A63" s="252"/>
      <c r="B63" s="252"/>
      <c r="C63" s="252"/>
      <c r="D63" s="252"/>
      <c r="E63" s="252"/>
      <c r="F63" s="252"/>
      <c r="G63" s="252"/>
      <c r="H63" s="252"/>
      <c r="I63" s="252"/>
      <c r="J63" s="252"/>
      <c r="K63" s="252"/>
      <c r="L63" s="252"/>
      <c r="M63" s="252"/>
      <c r="N63" s="252"/>
      <c r="O63" s="252"/>
      <c r="P63" s="252"/>
      <c r="Q63" s="252"/>
      <c r="R63" s="252"/>
      <c r="S63" s="252"/>
    </row>
    <row r="64" spans="1:19" x14ac:dyDescent="0.2">
      <c r="A64" s="252"/>
      <c r="B64" s="252"/>
      <c r="C64" s="252"/>
      <c r="D64" s="252"/>
      <c r="E64" s="252"/>
      <c r="F64" s="252"/>
      <c r="G64" s="252"/>
      <c r="H64" s="252"/>
      <c r="I64" s="252"/>
      <c r="J64" s="252"/>
      <c r="K64" s="252"/>
      <c r="L64" s="252"/>
      <c r="M64" s="252"/>
      <c r="N64" s="252"/>
      <c r="O64" s="252"/>
      <c r="P64" s="252"/>
      <c r="Q64" s="252"/>
      <c r="R64" s="252"/>
      <c r="S64" s="252"/>
    </row>
    <row r="65" spans="1:19" x14ac:dyDescent="0.2">
      <c r="A65" s="252"/>
      <c r="B65" s="252"/>
      <c r="C65" s="252"/>
      <c r="D65" s="252"/>
      <c r="E65" s="252"/>
      <c r="F65" s="252"/>
      <c r="G65" s="252"/>
      <c r="H65" s="252"/>
      <c r="I65" s="252"/>
      <c r="J65" s="252"/>
      <c r="K65" s="252"/>
      <c r="L65" s="252"/>
      <c r="M65" s="252"/>
      <c r="N65" s="252"/>
      <c r="O65" s="252"/>
      <c r="P65" s="252"/>
      <c r="Q65" s="252"/>
      <c r="R65" s="252"/>
      <c r="S65" s="252"/>
    </row>
    <row r="66" spans="1:19" x14ac:dyDescent="0.2">
      <c r="A66" s="252"/>
      <c r="B66" s="252"/>
      <c r="C66" s="252"/>
      <c r="D66" s="252"/>
      <c r="E66" s="252"/>
      <c r="F66" s="252"/>
      <c r="G66" s="252"/>
      <c r="H66" s="252"/>
      <c r="I66" s="252"/>
      <c r="J66" s="252"/>
      <c r="K66" s="252"/>
      <c r="L66" s="252"/>
      <c r="M66" s="252"/>
      <c r="N66" s="252"/>
      <c r="O66" s="252"/>
      <c r="P66" s="252"/>
      <c r="Q66" s="252"/>
      <c r="R66" s="252"/>
      <c r="S66" s="252"/>
    </row>
    <row r="67" spans="1:19" x14ac:dyDescent="0.2">
      <c r="A67" s="252"/>
      <c r="B67" s="252"/>
      <c r="C67" s="252"/>
      <c r="D67" s="252"/>
      <c r="E67" s="252"/>
      <c r="F67" s="252"/>
      <c r="G67" s="252"/>
      <c r="H67" s="252"/>
      <c r="I67" s="252"/>
      <c r="J67" s="252"/>
      <c r="K67" s="252"/>
      <c r="L67" s="252"/>
      <c r="M67" s="252"/>
      <c r="N67" s="252"/>
      <c r="O67" s="252"/>
      <c r="P67" s="252"/>
      <c r="Q67" s="252"/>
      <c r="R67" s="252"/>
      <c r="S67" s="252"/>
    </row>
    <row r="68" spans="1:19" x14ac:dyDescent="0.2">
      <c r="A68" s="252"/>
      <c r="B68" s="252"/>
      <c r="C68" s="252"/>
      <c r="D68" s="252"/>
      <c r="E68" s="252"/>
      <c r="F68" s="252"/>
      <c r="G68" s="252"/>
      <c r="H68" s="252"/>
      <c r="I68" s="252"/>
      <c r="J68" s="252"/>
      <c r="K68" s="252"/>
      <c r="L68" s="252"/>
      <c r="M68" s="252"/>
      <c r="N68" s="252"/>
      <c r="O68" s="252"/>
      <c r="P68" s="252"/>
      <c r="Q68" s="252"/>
      <c r="R68" s="252"/>
      <c r="S68" s="252"/>
    </row>
    <row r="69" spans="1:19" x14ac:dyDescent="0.2">
      <c r="A69" s="252"/>
      <c r="B69" s="252"/>
      <c r="C69" s="252"/>
      <c r="D69" s="252"/>
      <c r="E69" s="252"/>
      <c r="F69" s="252"/>
      <c r="G69" s="252"/>
      <c r="H69" s="252"/>
      <c r="I69" s="252"/>
      <c r="J69" s="252"/>
      <c r="K69" s="252"/>
      <c r="L69" s="252"/>
      <c r="M69" s="252"/>
      <c r="N69" s="252"/>
      <c r="O69" s="252"/>
      <c r="P69" s="252"/>
      <c r="Q69" s="252"/>
      <c r="R69" s="252"/>
      <c r="S69" s="252"/>
    </row>
    <row r="70" spans="1:19" x14ac:dyDescent="0.2">
      <c r="A70" s="252"/>
      <c r="B70" s="252"/>
      <c r="C70" s="252"/>
      <c r="D70" s="252"/>
      <c r="E70" s="252"/>
      <c r="F70" s="252"/>
      <c r="G70" s="252"/>
      <c r="H70" s="252"/>
      <c r="I70" s="252"/>
      <c r="J70" s="252"/>
      <c r="K70" s="252"/>
      <c r="L70" s="252"/>
      <c r="M70" s="252"/>
      <c r="N70" s="252"/>
      <c r="O70" s="252"/>
      <c r="P70" s="252"/>
      <c r="Q70" s="252"/>
      <c r="R70" s="252"/>
      <c r="S70" s="252"/>
    </row>
    <row r="71" spans="1:19" x14ac:dyDescent="0.2">
      <c r="A71" s="252"/>
      <c r="B71" s="252"/>
      <c r="C71" s="252"/>
      <c r="D71" s="252"/>
      <c r="E71" s="252"/>
      <c r="F71" s="252"/>
      <c r="G71" s="252"/>
      <c r="H71" s="252"/>
      <c r="I71" s="252"/>
      <c r="J71" s="252"/>
      <c r="K71" s="252"/>
      <c r="L71" s="252"/>
      <c r="M71" s="252"/>
      <c r="N71" s="252"/>
      <c r="O71" s="252"/>
      <c r="P71" s="252"/>
      <c r="Q71" s="252"/>
      <c r="R71" s="252"/>
      <c r="S71" s="252"/>
    </row>
    <row r="72" spans="1:19" x14ac:dyDescent="0.2">
      <c r="A72" s="252"/>
      <c r="B72" s="252"/>
      <c r="C72" s="252"/>
      <c r="D72" s="252"/>
      <c r="E72" s="252"/>
      <c r="F72" s="252"/>
      <c r="G72" s="252"/>
      <c r="H72" s="252"/>
      <c r="I72" s="252"/>
      <c r="J72" s="252"/>
      <c r="K72" s="252"/>
      <c r="L72" s="252"/>
      <c r="M72" s="252"/>
      <c r="N72" s="252"/>
      <c r="O72" s="252"/>
      <c r="P72" s="252"/>
      <c r="Q72" s="252"/>
      <c r="R72" s="252"/>
      <c r="S72" s="252"/>
    </row>
    <row r="73" spans="1:19" x14ac:dyDescent="0.2">
      <c r="A73" s="252"/>
      <c r="B73" s="252"/>
      <c r="C73" s="252"/>
      <c r="D73" s="252"/>
      <c r="E73" s="252"/>
      <c r="F73" s="252"/>
      <c r="G73" s="252"/>
      <c r="H73" s="252"/>
      <c r="I73" s="252"/>
      <c r="J73" s="252"/>
      <c r="K73" s="252"/>
      <c r="L73" s="252"/>
      <c r="M73" s="252"/>
      <c r="N73" s="252"/>
      <c r="O73" s="252"/>
      <c r="P73" s="252"/>
      <c r="Q73" s="252"/>
      <c r="R73" s="252"/>
      <c r="S73" s="252"/>
    </row>
    <row r="74" spans="1:19" x14ac:dyDescent="0.2">
      <c r="A74" s="252"/>
      <c r="B74" s="252"/>
      <c r="C74" s="252"/>
      <c r="D74" s="252"/>
      <c r="E74" s="252"/>
      <c r="F74" s="252"/>
      <c r="G74" s="252"/>
      <c r="H74" s="252"/>
      <c r="I74" s="252"/>
      <c r="J74" s="252"/>
      <c r="K74" s="252"/>
      <c r="L74" s="252"/>
      <c r="M74" s="252"/>
      <c r="N74" s="252"/>
      <c r="O74" s="252"/>
      <c r="P74" s="252"/>
      <c r="Q74" s="252"/>
      <c r="R74" s="252"/>
      <c r="S74" s="252"/>
    </row>
    <row r="75" spans="1:19" x14ac:dyDescent="0.2">
      <c r="A75" s="252"/>
      <c r="B75" s="252"/>
      <c r="C75" s="252"/>
      <c r="D75" s="252"/>
      <c r="E75" s="252"/>
      <c r="F75" s="252"/>
      <c r="G75" s="252"/>
      <c r="H75" s="252"/>
      <c r="I75" s="252"/>
      <c r="J75" s="252"/>
      <c r="K75" s="252"/>
      <c r="L75" s="252"/>
      <c r="M75" s="252"/>
      <c r="N75" s="252"/>
      <c r="O75" s="252"/>
      <c r="P75" s="252"/>
      <c r="Q75" s="252"/>
      <c r="R75" s="252"/>
      <c r="S75" s="252"/>
    </row>
    <row r="76" spans="1:19" x14ac:dyDescent="0.2">
      <c r="A76" s="252"/>
      <c r="B76" s="252"/>
      <c r="C76" s="252"/>
      <c r="D76" s="252"/>
      <c r="E76" s="252"/>
      <c r="F76" s="252"/>
      <c r="G76" s="252"/>
      <c r="H76" s="252"/>
      <c r="I76" s="252"/>
      <c r="J76" s="252"/>
      <c r="K76" s="252"/>
      <c r="L76" s="252"/>
      <c r="M76" s="252"/>
      <c r="N76" s="252"/>
      <c r="O76" s="252"/>
      <c r="P76" s="252"/>
      <c r="Q76" s="252"/>
      <c r="R76" s="252"/>
      <c r="S76" s="252"/>
    </row>
    <row r="77" spans="1:19" x14ac:dyDescent="0.2">
      <c r="A77" s="252"/>
      <c r="B77" s="252"/>
      <c r="C77" s="252"/>
      <c r="D77" s="252"/>
      <c r="E77" s="252"/>
      <c r="F77" s="252"/>
      <c r="G77" s="252"/>
      <c r="H77" s="252"/>
      <c r="I77" s="252"/>
      <c r="J77" s="252"/>
      <c r="K77" s="252"/>
      <c r="L77" s="252"/>
      <c r="M77" s="252"/>
      <c r="N77" s="252"/>
      <c r="O77" s="252"/>
      <c r="P77" s="252"/>
      <c r="Q77" s="252"/>
      <c r="R77" s="252"/>
      <c r="S77" s="252"/>
    </row>
    <row r="78" spans="1:19" x14ac:dyDescent="0.2">
      <c r="A78" s="252"/>
      <c r="B78" s="252"/>
      <c r="C78" s="252"/>
      <c r="D78" s="252"/>
      <c r="E78" s="252"/>
      <c r="F78" s="252"/>
      <c r="G78" s="252"/>
      <c r="H78" s="252"/>
      <c r="I78" s="252"/>
      <c r="J78" s="252"/>
      <c r="K78" s="252"/>
      <c r="L78" s="252"/>
      <c r="M78" s="252"/>
      <c r="N78" s="252"/>
      <c r="O78" s="252"/>
      <c r="P78" s="252"/>
      <c r="Q78" s="252"/>
      <c r="R78" s="252"/>
      <c r="S78" s="252"/>
    </row>
    <row r="79" spans="1:19" x14ac:dyDescent="0.2">
      <c r="A79" s="252"/>
      <c r="B79" s="252"/>
      <c r="C79" s="252"/>
      <c r="D79" s="252"/>
      <c r="E79" s="252"/>
      <c r="F79" s="252"/>
      <c r="G79" s="252"/>
      <c r="H79" s="252"/>
      <c r="I79" s="252"/>
      <c r="J79" s="252"/>
      <c r="K79" s="252"/>
      <c r="L79" s="252"/>
      <c r="M79" s="252"/>
      <c r="N79" s="252"/>
      <c r="O79" s="252"/>
      <c r="P79" s="252"/>
      <c r="Q79" s="252"/>
      <c r="R79" s="252"/>
      <c r="S79" s="252"/>
    </row>
    <row r="80" spans="1:19" x14ac:dyDescent="0.2">
      <c r="A80" s="252"/>
      <c r="B80" s="252"/>
      <c r="C80" s="252"/>
      <c r="D80" s="252"/>
      <c r="E80" s="252"/>
      <c r="F80" s="252"/>
      <c r="G80" s="252"/>
      <c r="H80" s="252"/>
      <c r="I80" s="252"/>
      <c r="J80" s="252"/>
      <c r="K80" s="252"/>
      <c r="L80" s="252"/>
      <c r="M80" s="252"/>
      <c r="N80" s="252"/>
      <c r="O80" s="252"/>
      <c r="P80" s="252"/>
      <c r="Q80" s="252"/>
      <c r="R80" s="252"/>
      <c r="S80" s="252"/>
    </row>
    <row r="81" spans="1:19" x14ac:dyDescent="0.2">
      <c r="A81" s="252"/>
      <c r="B81" s="252"/>
      <c r="C81" s="252"/>
      <c r="D81" s="252"/>
      <c r="E81" s="252"/>
      <c r="F81" s="252"/>
      <c r="G81" s="252"/>
      <c r="H81" s="252"/>
      <c r="I81" s="252"/>
      <c r="J81" s="252"/>
      <c r="K81" s="252"/>
      <c r="L81" s="252"/>
      <c r="M81" s="252"/>
      <c r="N81" s="252"/>
      <c r="O81" s="252"/>
      <c r="P81" s="252"/>
      <c r="Q81" s="252"/>
      <c r="R81" s="252"/>
      <c r="S81" s="252"/>
    </row>
    <row r="82" spans="1:19" x14ac:dyDescent="0.2">
      <c r="A82" s="252"/>
      <c r="B82" s="252"/>
      <c r="C82" s="252"/>
      <c r="D82" s="252"/>
      <c r="E82" s="252"/>
      <c r="F82" s="252"/>
      <c r="G82" s="252"/>
      <c r="H82" s="252"/>
      <c r="I82" s="252"/>
      <c r="J82" s="252"/>
      <c r="K82" s="252"/>
      <c r="L82" s="252"/>
      <c r="M82" s="252"/>
      <c r="N82" s="252"/>
      <c r="O82" s="252"/>
      <c r="P82" s="252"/>
      <c r="Q82" s="252"/>
      <c r="R82" s="252"/>
      <c r="S82" s="252"/>
    </row>
    <row r="83" spans="1:19" x14ac:dyDescent="0.2">
      <c r="A83" s="252"/>
      <c r="B83" s="252"/>
      <c r="C83" s="252"/>
      <c r="D83" s="252"/>
      <c r="E83" s="252"/>
      <c r="F83" s="252"/>
      <c r="G83" s="252"/>
      <c r="H83" s="252"/>
      <c r="I83" s="252"/>
      <c r="J83" s="252"/>
      <c r="K83" s="252"/>
      <c r="L83" s="252"/>
      <c r="M83" s="252"/>
      <c r="N83" s="252"/>
      <c r="O83" s="252"/>
      <c r="P83" s="252"/>
      <c r="Q83" s="252"/>
      <c r="R83" s="252"/>
      <c r="S83" s="252"/>
    </row>
    <row r="84" spans="1:19" x14ac:dyDescent="0.2">
      <c r="A84" s="252"/>
      <c r="B84" s="252"/>
      <c r="C84" s="252"/>
      <c r="D84" s="252"/>
      <c r="E84" s="252"/>
      <c r="F84" s="252"/>
      <c r="G84" s="252"/>
      <c r="H84" s="252"/>
      <c r="I84" s="252"/>
      <c r="J84" s="252"/>
      <c r="K84" s="252"/>
      <c r="L84" s="252"/>
      <c r="M84" s="252"/>
      <c r="N84" s="252"/>
      <c r="O84" s="252"/>
      <c r="P84" s="252"/>
      <c r="Q84" s="252"/>
      <c r="R84" s="252"/>
      <c r="S84" s="252"/>
    </row>
    <row r="85" spans="1:19" x14ac:dyDescent="0.2">
      <c r="A85" s="252"/>
      <c r="B85" s="252"/>
      <c r="C85" s="252"/>
      <c r="D85" s="252"/>
      <c r="E85" s="252"/>
      <c r="F85" s="252"/>
      <c r="G85" s="252"/>
      <c r="H85" s="252"/>
      <c r="I85" s="252"/>
      <c r="J85" s="252"/>
      <c r="K85" s="252"/>
      <c r="L85" s="252"/>
      <c r="M85" s="252"/>
      <c r="N85" s="252"/>
      <c r="O85" s="252"/>
      <c r="P85" s="252"/>
      <c r="Q85" s="252"/>
      <c r="R85" s="252"/>
      <c r="S85" s="252"/>
    </row>
    <row r="86" spans="1:19" x14ac:dyDescent="0.2">
      <c r="A86" s="252"/>
      <c r="B86" s="252"/>
      <c r="C86" s="252"/>
      <c r="D86" s="252"/>
      <c r="E86" s="252"/>
      <c r="F86" s="252"/>
      <c r="G86" s="252"/>
      <c r="H86" s="252"/>
      <c r="I86" s="252"/>
      <c r="J86" s="252"/>
      <c r="K86" s="252"/>
      <c r="L86" s="252"/>
      <c r="M86" s="252"/>
      <c r="N86" s="252"/>
      <c r="O86" s="252"/>
      <c r="P86" s="252"/>
      <c r="Q86" s="252"/>
      <c r="R86" s="252"/>
      <c r="S86" s="252"/>
    </row>
    <row r="87" spans="1:19" x14ac:dyDescent="0.2">
      <c r="A87" s="252"/>
      <c r="B87" s="252"/>
      <c r="C87" s="252"/>
      <c r="D87" s="252"/>
      <c r="E87" s="252"/>
      <c r="F87" s="252"/>
      <c r="G87" s="252"/>
      <c r="H87" s="252"/>
      <c r="I87" s="252"/>
      <c r="J87" s="252"/>
      <c r="K87" s="252"/>
      <c r="L87" s="252"/>
      <c r="M87" s="252"/>
      <c r="N87" s="252"/>
      <c r="O87" s="252"/>
      <c r="P87" s="252"/>
      <c r="Q87" s="252"/>
      <c r="R87" s="252"/>
      <c r="S87" s="252"/>
    </row>
    <row r="88" spans="1:19" x14ac:dyDescent="0.2">
      <c r="A88" s="252"/>
      <c r="B88" s="252"/>
      <c r="C88" s="252"/>
      <c r="D88" s="252"/>
      <c r="E88" s="252"/>
      <c r="F88" s="252"/>
      <c r="G88" s="252"/>
      <c r="H88" s="252"/>
      <c r="I88" s="252"/>
      <c r="J88" s="252"/>
      <c r="K88" s="252"/>
      <c r="L88" s="252"/>
      <c r="M88" s="252"/>
      <c r="N88" s="252"/>
      <c r="O88" s="252"/>
      <c r="P88" s="252"/>
      <c r="Q88" s="252"/>
      <c r="R88" s="252"/>
      <c r="S88" s="252"/>
    </row>
    <row r="89" spans="1:19" x14ac:dyDescent="0.2">
      <c r="A89" s="252"/>
      <c r="B89" s="252"/>
      <c r="C89" s="252"/>
      <c r="D89" s="252"/>
      <c r="E89" s="252"/>
      <c r="F89" s="252"/>
      <c r="G89" s="252"/>
      <c r="H89" s="252"/>
      <c r="I89" s="252"/>
      <c r="J89" s="252"/>
      <c r="K89" s="252"/>
      <c r="L89" s="252"/>
      <c r="M89" s="252"/>
      <c r="N89" s="252"/>
      <c r="O89" s="252"/>
      <c r="P89" s="252"/>
      <c r="Q89" s="252"/>
      <c r="R89" s="252"/>
      <c r="S89" s="252"/>
    </row>
    <row r="90" spans="1:19" x14ac:dyDescent="0.2">
      <c r="A90" s="252"/>
      <c r="B90" s="252"/>
      <c r="C90" s="252"/>
      <c r="D90" s="252"/>
      <c r="E90" s="252"/>
      <c r="F90" s="252"/>
      <c r="G90" s="252"/>
      <c r="H90" s="252"/>
      <c r="I90" s="252"/>
      <c r="J90" s="252"/>
      <c r="K90" s="252"/>
      <c r="L90" s="252"/>
      <c r="M90" s="252"/>
      <c r="N90" s="252"/>
      <c r="O90" s="252"/>
      <c r="P90" s="252"/>
      <c r="Q90" s="252"/>
      <c r="R90" s="252"/>
      <c r="S90" s="252"/>
    </row>
    <row r="91" spans="1:19" x14ac:dyDescent="0.2">
      <c r="A91" s="252"/>
      <c r="B91" s="252"/>
      <c r="C91" s="252"/>
      <c r="D91" s="252"/>
      <c r="E91" s="252"/>
      <c r="F91" s="252"/>
      <c r="G91" s="252"/>
      <c r="H91" s="252"/>
      <c r="I91" s="252"/>
      <c r="J91" s="252"/>
      <c r="K91" s="252"/>
      <c r="L91" s="252"/>
      <c r="M91" s="252"/>
      <c r="N91" s="252"/>
      <c r="O91" s="252"/>
      <c r="P91" s="252"/>
      <c r="Q91" s="252"/>
      <c r="R91" s="252"/>
      <c r="S91" s="252"/>
    </row>
    <row r="92" spans="1:19" x14ac:dyDescent="0.2">
      <c r="A92" s="252"/>
      <c r="B92" s="252"/>
      <c r="C92" s="252"/>
      <c r="D92" s="252"/>
      <c r="E92" s="252"/>
      <c r="F92" s="252"/>
      <c r="G92" s="252"/>
      <c r="H92" s="252"/>
      <c r="I92" s="252"/>
      <c r="J92" s="252"/>
      <c r="K92" s="252"/>
      <c r="L92" s="252"/>
      <c r="M92" s="252"/>
      <c r="N92" s="252"/>
      <c r="O92" s="252"/>
      <c r="P92" s="252"/>
      <c r="Q92" s="252"/>
      <c r="R92" s="252"/>
      <c r="S92" s="252"/>
    </row>
    <row r="93" spans="1:19" x14ac:dyDescent="0.2">
      <c r="A93" s="252"/>
      <c r="B93" s="252"/>
      <c r="C93" s="252"/>
      <c r="D93" s="252"/>
      <c r="E93" s="252"/>
      <c r="F93" s="252"/>
      <c r="G93" s="252"/>
      <c r="H93" s="252"/>
      <c r="I93" s="252"/>
      <c r="J93" s="252"/>
      <c r="K93" s="252"/>
      <c r="L93" s="252"/>
      <c r="M93" s="252"/>
      <c r="N93" s="252"/>
      <c r="O93" s="252"/>
      <c r="P93" s="252"/>
      <c r="Q93" s="252"/>
      <c r="R93" s="252"/>
      <c r="S93" s="252"/>
    </row>
    <row r="94" spans="1:19" x14ac:dyDescent="0.2">
      <c r="A94" s="252"/>
      <c r="B94" s="252"/>
      <c r="C94" s="252"/>
      <c r="D94" s="252"/>
      <c r="E94" s="252"/>
      <c r="F94" s="252"/>
      <c r="G94" s="252"/>
      <c r="H94" s="252"/>
      <c r="I94" s="252"/>
      <c r="J94" s="252"/>
      <c r="K94" s="252"/>
      <c r="L94" s="252"/>
      <c r="M94" s="252"/>
      <c r="N94" s="252"/>
      <c r="O94" s="252"/>
      <c r="P94" s="252"/>
      <c r="Q94" s="252"/>
      <c r="R94" s="252"/>
      <c r="S94" s="252"/>
    </row>
    <row r="95" spans="1:19" x14ac:dyDescent="0.2">
      <c r="A95" s="252"/>
      <c r="B95" s="252"/>
      <c r="C95" s="252"/>
      <c r="D95" s="252"/>
      <c r="E95" s="252"/>
      <c r="F95" s="252"/>
      <c r="G95" s="252"/>
      <c r="H95" s="252"/>
      <c r="I95" s="252"/>
      <c r="J95" s="252"/>
      <c r="K95" s="252"/>
      <c r="L95" s="252"/>
      <c r="M95" s="252"/>
      <c r="N95" s="252"/>
      <c r="O95" s="252"/>
      <c r="P95" s="252"/>
      <c r="Q95" s="252"/>
      <c r="R95" s="252"/>
      <c r="S95" s="252"/>
    </row>
    <row r="96" spans="1:19" x14ac:dyDescent="0.2">
      <c r="A96" s="252"/>
      <c r="B96" s="252"/>
      <c r="C96" s="252"/>
      <c r="D96" s="252"/>
      <c r="E96" s="252"/>
      <c r="F96" s="252"/>
      <c r="G96" s="252"/>
      <c r="H96" s="252"/>
      <c r="I96" s="252"/>
      <c r="J96" s="252"/>
      <c r="K96" s="252"/>
      <c r="L96" s="252"/>
      <c r="M96" s="252"/>
      <c r="N96" s="252"/>
      <c r="O96" s="252"/>
      <c r="P96" s="252"/>
      <c r="Q96" s="252"/>
      <c r="R96" s="252"/>
      <c r="S96" s="252"/>
    </row>
    <row r="97" spans="1:19" x14ac:dyDescent="0.2">
      <c r="A97" s="252"/>
      <c r="B97" s="252"/>
      <c r="C97" s="252"/>
      <c r="D97" s="252"/>
      <c r="E97" s="252"/>
      <c r="F97" s="252"/>
      <c r="G97" s="252"/>
      <c r="H97" s="252"/>
      <c r="I97" s="252"/>
      <c r="J97" s="252"/>
      <c r="K97" s="252"/>
      <c r="L97" s="252"/>
      <c r="M97" s="252"/>
      <c r="N97" s="252"/>
      <c r="O97" s="252"/>
      <c r="P97" s="252"/>
      <c r="Q97" s="252"/>
      <c r="R97" s="252"/>
      <c r="S97" s="252"/>
    </row>
    <row r="98" spans="1:19" x14ac:dyDescent="0.2">
      <c r="A98" s="252"/>
      <c r="B98" s="252"/>
      <c r="C98" s="252"/>
      <c r="D98" s="252"/>
      <c r="E98" s="252"/>
      <c r="F98" s="252"/>
      <c r="G98" s="252"/>
      <c r="H98" s="252"/>
      <c r="I98" s="252"/>
      <c r="J98" s="252"/>
      <c r="K98" s="252"/>
      <c r="L98" s="252"/>
      <c r="M98" s="252"/>
      <c r="N98" s="252"/>
      <c r="O98" s="252"/>
      <c r="P98" s="252"/>
      <c r="Q98" s="252"/>
      <c r="R98" s="252"/>
      <c r="S98" s="252"/>
    </row>
    <row r="99" spans="1:19" x14ac:dyDescent="0.2">
      <c r="A99" s="252"/>
      <c r="B99" s="252"/>
      <c r="C99" s="252"/>
      <c r="D99" s="252"/>
      <c r="E99" s="252"/>
      <c r="F99" s="252"/>
      <c r="G99" s="252"/>
      <c r="H99" s="252"/>
      <c r="I99" s="252"/>
      <c r="J99" s="252"/>
      <c r="K99" s="252"/>
      <c r="L99" s="252"/>
      <c r="M99" s="252"/>
      <c r="N99" s="252"/>
      <c r="O99" s="252"/>
      <c r="P99" s="252"/>
      <c r="Q99" s="252"/>
      <c r="R99" s="252"/>
      <c r="S99" s="252"/>
    </row>
    <row r="100" spans="1:19" x14ac:dyDescent="0.2">
      <c r="A100" s="252"/>
      <c r="B100" s="252"/>
      <c r="C100" s="252"/>
      <c r="D100" s="252"/>
      <c r="E100" s="252"/>
      <c r="F100" s="252"/>
      <c r="G100" s="252"/>
      <c r="H100" s="252"/>
      <c r="I100" s="252"/>
      <c r="J100" s="252"/>
      <c r="K100" s="252"/>
      <c r="L100" s="252"/>
      <c r="M100" s="252"/>
      <c r="N100" s="252"/>
      <c r="O100" s="252"/>
      <c r="P100" s="252"/>
      <c r="Q100" s="252"/>
      <c r="R100" s="252"/>
      <c r="S100" s="252"/>
    </row>
    <row r="101" spans="1:19" x14ac:dyDescent="0.2">
      <c r="A101" s="252"/>
      <c r="B101" s="252"/>
      <c r="C101" s="252"/>
      <c r="D101" s="252"/>
      <c r="E101" s="252"/>
      <c r="F101" s="252"/>
      <c r="G101" s="252"/>
      <c r="H101" s="252"/>
      <c r="I101" s="252"/>
      <c r="J101" s="252"/>
      <c r="K101" s="252"/>
      <c r="L101" s="252"/>
      <c r="M101" s="252"/>
      <c r="N101" s="252"/>
      <c r="O101" s="252"/>
      <c r="P101" s="252"/>
      <c r="Q101" s="252"/>
      <c r="R101" s="252"/>
      <c r="S101" s="252"/>
    </row>
    <row r="102" spans="1:19" x14ac:dyDescent="0.2">
      <c r="A102" s="252"/>
      <c r="B102" s="252"/>
      <c r="C102" s="252"/>
      <c r="D102" s="252"/>
      <c r="E102" s="252"/>
      <c r="F102" s="252"/>
      <c r="G102" s="252"/>
      <c r="H102" s="252"/>
      <c r="I102" s="252"/>
      <c r="J102" s="252"/>
      <c r="K102" s="252"/>
      <c r="L102" s="252"/>
      <c r="M102" s="252"/>
      <c r="N102" s="252"/>
      <c r="O102" s="252"/>
      <c r="P102" s="252"/>
      <c r="Q102" s="252"/>
      <c r="R102" s="252"/>
      <c r="S102" s="252"/>
    </row>
    <row r="103" spans="1:19" x14ac:dyDescent="0.2">
      <c r="A103" s="252"/>
      <c r="B103" s="252"/>
      <c r="C103" s="252"/>
      <c r="D103" s="252"/>
      <c r="E103" s="252"/>
      <c r="F103" s="252"/>
      <c r="G103" s="252"/>
      <c r="H103" s="252"/>
      <c r="I103" s="252"/>
      <c r="J103" s="252"/>
      <c r="K103" s="252"/>
      <c r="L103" s="252"/>
      <c r="M103" s="252"/>
      <c r="N103" s="252"/>
      <c r="O103" s="252"/>
      <c r="P103" s="252"/>
      <c r="Q103" s="252"/>
      <c r="R103" s="252"/>
      <c r="S103" s="252"/>
    </row>
    <row r="104" spans="1:19" x14ac:dyDescent="0.2">
      <c r="A104" s="252"/>
      <c r="B104" s="252"/>
      <c r="C104" s="252"/>
      <c r="D104" s="252"/>
      <c r="E104" s="252"/>
      <c r="F104" s="252"/>
      <c r="G104" s="252"/>
      <c r="H104" s="252"/>
      <c r="I104" s="252"/>
      <c r="J104" s="252"/>
      <c r="K104" s="252"/>
      <c r="L104" s="252"/>
      <c r="M104" s="252"/>
      <c r="N104" s="252"/>
      <c r="O104" s="252"/>
      <c r="P104" s="252"/>
      <c r="Q104" s="252"/>
      <c r="R104" s="252"/>
      <c r="S104" s="252"/>
    </row>
    <row r="105" spans="1:19" x14ac:dyDescent="0.2">
      <c r="A105" s="252"/>
      <c r="B105" s="252"/>
      <c r="C105" s="252"/>
      <c r="D105" s="252"/>
      <c r="E105" s="252"/>
      <c r="F105" s="252"/>
      <c r="G105" s="252"/>
      <c r="H105" s="252"/>
      <c r="I105" s="252"/>
      <c r="J105" s="252"/>
      <c r="K105" s="252"/>
      <c r="L105" s="252"/>
      <c r="M105" s="252"/>
      <c r="N105" s="252"/>
      <c r="O105" s="252"/>
      <c r="P105" s="252"/>
      <c r="Q105" s="252"/>
      <c r="R105" s="252"/>
      <c r="S105" s="252"/>
    </row>
    <row r="106" spans="1:19" x14ac:dyDescent="0.2">
      <c r="A106" s="252"/>
      <c r="B106" s="252"/>
      <c r="C106" s="252"/>
      <c r="D106" s="252"/>
      <c r="E106" s="252"/>
      <c r="F106" s="252"/>
      <c r="G106" s="252"/>
      <c r="H106" s="252"/>
      <c r="I106" s="252"/>
      <c r="J106" s="252"/>
      <c r="K106" s="252"/>
      <c r="L106" s="252"/>
      <c r="M106" s="252"/>
      <c r="N106" s="252"/>
      <c r="O106" s="252"/>
      <c r="P106" s="252"/>
      <c r="Q106" s="252"/>
      <c r="R106" s="252"/>
      <c r="S106" s="252"/>
    </row>
    <row r="107" spans="1:19" x14ac:dyDescent="0.2">
      <c r="A107" s="252"/>
      <c r="B107" s="252"/>
      <c r="C107" s="252"/>
      <c r="D107" s="252"/>
      <c r="E107" s="252"/>
      <c r="F107" s="252"/>
      <c r="G107" s="252"/>
      <c r="H107" s="252"/>
      <c r="I107" s="252"/>
      <c r="J107" s="252"/>
      <c r="K107" s="252"/>
      <c r="L107" s="252"/>
      <c r="M107" s="252"/>
      <c r="N107" s="252"/>
      <c r="O107" s="252"/>
      <c r="P107" s="252"/>
      <c r="Q107" s="252"/>
      <c r="R107" s="252"/>
      <c r="S107" s="252"/>
    </row>
    <row r="108" spans="1:19" x14ac:dyDescent="0.2">
      <c r="A108" s="252"/>
      <c r="B108" s="252"/>
      <c r="C108" s="252"/>
      <c r="D108" s="252"/>
      <c r="E108" s="252"/>
      <c r="F108" s="252"/>
      <c r="G108" s="252"/>
      <c r="H108" s="252"/>
      <c r="I108" s="252"/>
      <c r="J108" s="252"/>
      <c r="K108" s="252"/>
      <c r="L108" s="252"/>
      <c r="M108" s="252"/>
      <c r="N108" s="252"/>
      <c r="O108" s="252"/>
      <c r="P108" s="252"/>
      <c r="Q108" s="252"/>
      <c r="R108" s="252"/>
      <c r="S108" s="252"/>
    </row>
    <row r="109" spans="1:19" x14ac:dyDescent="0.2">
      <c r="A109" s="252"/>
      <c r="B109" s="252"/>
      <c r="C109" s="252"/>
      <c r="D109" s="252"/>
      <c r="E109" s="252"/>
      <c r="F109" s="252"/>
      <c r="G109" s="252"/>
      <c r="H109" s="252"/>
      <c r="I109" s="252"/>
      <c r="J109" s="252"/>
      <c r="K109" s="252"/>
      <c r="L109" s="252"/>
      <c r="M109" s="252"/>
      <c r="N109" s="252"/>
      <c r="O109" s="252"/>
      <c r="P109" s="252"/>
      <c r="Q109" s="252"/>
      <c r="R109" s="252"/>
      <c r="S109" s="252"/>
    </row>
    <row r="110" spans="1:19" x14ac:dyDescent="0.2">
      <c r="A110" s="252"/>
      <c r="B110" s="252"/>
      <c r="C110" s="252"/>
      <c r="D110" s="252"/>
      <c r="E110" s="252"/>
      <c r="F110" s="252"/>
      <c r="G110" s="252"/>
      <c r="H110" s="252"/>
      <c r="I110" s="252"/>
      <c r="J110" s="252"/>
      <c r="K110" s="252"/>
      <c r="L110" s="252"/>
      <c r="M110" s="252"/>
      <c r="N110" s="252"/>
      <c r="O110" s="252"/>
      <c r="P110" s="252"/>
      <c r="Q110" s="252"/>
      <c r="R110" s="252"/>
      <c r="S110" s="252"/>
    </row>
    <row r="111" spans="1:19" x14ac:dyDescent="0.2">
      <c r="A111" s="252"/>
      <c r="B111" s="252"/>
      <c r="C111" s="252"/>
      <c r="D111" s="252"/>
      <c r="E111" s="252"/>
      <c r="F111" s="252"/>
      <c r="G111" s="252"/>
      <c r="H111" s="252"/>
      <c r="I111" s="252"/>
      <c r="J111" s="252"/>
      <c r="K111" s="252"/>
      <c r="L111" s="252"/>
      <c r="M111" s="252"/>
      <c r="N111" s="252"/>
      <c r="O111" s="252"/>
      <c r="P111" s="252"/>
      <c r="Q111" s="252"/>
      <c r="R111" s="252"/>
      <c r="S111" s="252"/>
    </row>
    <row r="112" spans="1:19" x14ac:dyDescent="0.2">
      <c r="A112" s="252"/>
      <c r="B112" s="252"/>
      <c r="C112" s="252"/>
      <c r="D112" s="252"/>
      <c r="E112" s="252"/>
      <c r="F112" s="252"/>
      <c r="G112" s="252"/>
      <c r="H112" s="252"/>
      <c r="I112" s="252"/>
      <c r="J112" s="252"/>
      <c r="K112" s="252"/>
      <c r="L112" s="252"/>
      <c r="M112" s="252"/>
      <c r="N112" s="252"/>
      <c r="O112" s="252"/>
      <c r="P112" s="252"/>
      <c r="Q112" s="252"/>
      <c r="R112" s="252"/>
      <c r="S112" s="252"/>
    </row>
    <row r="113" spans="1:19" x14ac:dyDescent="0.2">
      <c r="A113" s="252"/>
      <c r="B113" s="252"/>
      <c r="C113" s="252"/>
      <c r="D113" s="252"/>
      <c r="E113" s="252"/>
      <c r="F113" s="252"/>
      <c r="G113" s="252"/>
      <c r="H113" s="252"/>
      <c r="I113" s="252"/>
      <c r="J113" s="252"/>
      <c r="K113" s="252"/>
      <c r="L113" s="252"/>
      <c r="M113" s="252"/>
      <c r="N113" s="252"/>
      <c r="O113" s="252"/>
      <c r="P113" s="252"/>
      <c r="Q113" s="252"/>
      <c r="R113" s="252"/>
      <c r="S113" s="252"/>
    </row>
    <row r="114" spans="1:19" x14ac:dyDescent="0.2">
      <c r="A114" s="252"/>
      <c r="B114" s="252"/>
      <c r="C114" s="252"/>
      <c r="D114" s="252"/>
      <c r="E114" s="252"/>
      <c r="F114" s="252"/>
      <c r="G114" s="252"/>
      <c r="H114" s="252"/>
      <c r="I114" s="252"/>
      <c r="J114" s="252"/>
      <c r="K114" s="252"/>
      <c r="L114" s="252"/>
      <c r="M114" s="252"/>
      <c r="N114" s="252"/>
      <c r="O114" s="252"/>
      <c r="P114" s="252"/>
      <c r="Q114" s="252"/>
      <c r="R114" s="252"/>
      <c r="S114" s="252"/>
    </row>
    <row r="115" spans="1:19" x14ac:dyDescent="0.2">
      <c r="A115" s="252"/>
      <c r="B115" s="252"/>
      <c r="C115" s="252"/>
      <c r="D115" s="252"/>
      <c r="E115" s="252"/>
      <c r="F115" s="252"/>
      <c r="G115" s="252"/>
      <c r="H115" s="252"/>
      <c r="I115" s="252"/>
      <c r="J115" s="252"/>
      <c r="K115" s="252"/>
      <c r="L115" s="252"/>
      <c r="M115" s="252"/>
      <c r="N115" s="252"/>
      <c r="O115" s="252"/>
      <c r="P115" s="252"/>
      <c r="Q115" s="252"/>
      <c r="R115" s="252"/>
      <c r="S115" s="252"/>
    </row>
    <row r="116" spans="1:19" x14ac:dyDescent="0.2">
      <c r="A116" s="252"/>
      <c r="B116" s="252"/>
      <c r="C116" s="252"/>
      <c r="D116" s="252"/>
      <c r="E116" s="252"/>
      <c r="F116" s="252"/>
      <c r="G116" s="252"/>
      <c r="H116" s="252"/>
      <c r="I116" s="252"/>
      <c r="J116" s="252"/>
      <c r="K116" s="252"/>
      <c r="L116" s="252"/>
      <c r="M116" s="252"/>
      <c r="N116" s="252"/>
      <c r="O116" s="252"/>
      <c r="P116" s="252"/>
      <c r="Q116" s="252"/>
      <c r="R116" s="252"/>
      <c r="S116" s="252"/>
    </row>
    <row r="117" spans="1:19" x14ac:dyDescent="0.2">
      <c r="A117" s="252"/>
      <c r="B117" s="252"/>
      <c r="C117" s="252"/>
      <c r="D117" s="252"/>
      <c r="E117" s="252"/>
      <c r="F117" s="252"/>
      <c r="G117" s="252"/>
      <c r="H117" s="252"/>
      <c r="I117" s="252"/>
      <c r="J117" s="252"/>
      <c r="K117" s="252"/>
      <c r="L117" s="252"/>
      <c r="M117" s="252"/>
      <c r="N117" s="252"/>
      <c r="O117" s="252"/>
      <c r="P117" s="252"/>
      <c r="Q117" s="252"/>
      <c r="R117" s="252"/>
      <c r="S117" s="252"/>
    </row>
    <row r="118" spans="1:19" x14ac:dyDescent="0.2">
      <c r="A118" s="252"/>
      <c r="B118" s="252"/>
      <c r="C118" s="252"/>
      <c r="D118" s="252"/>
      <c r="E118" s="252"/>
      <c r="F118" s="252"/>
      <c r="G118" s="252"/>
      <c r="H118" s="252"/>
      <c r="I118" s="252"/>
      <c r="J118" s="252"/>
      <c r="K118" s="252"/>
      <c r="L118" s="252"/>
      <c r="M118" s="252"/>
      <c r="N118" s="252"/>
      <c r="O118" s="252"/>
      <c r="P118" s="252"/>
      <c r="Q118" s="252"/>
      <c r="R118" s="252"/>
      <c r="S118" s="252"/>
    </row>
    <row r="119" spans="1:19" x14ac:dyDescent="0.2">
      <c r="A119" s="252"/>
      <c r="B119" s="252"/>
      <c r="C119" s="252"/>
      <c r="D119" s="252"/>
      <c r="E119" s="252"/>
      <c r="F119" s="252"/>
      <c r="G119" s="252"/>
      <c r="H119" s="252"/>
      <c r="I119" s="252"/>
      <c r="J119" s="252"/>
      <c r="K119" s="252"/>
      <c r="L119" s="252"/>
      <c r="M119" s="252"/>
      <c r="N119" s="252"/>
      <c r="O119" s="252"/>
      <c r="P119" s="252"/>
      <c r="Q119" s="252"/>
      <c r="R119" s="252"/>
      <c r="S119" s="252"/>
    </row>
    <row r="120" spans="1:19" x14ac:dyDescent="0.2">
      <c r="A120" s="252"/>
      <c r="B120" s="252"/>
      <c r="C120" s="252"/>
      <c r="D120" s="252"/>
      <c r="E120" s="252"/>
      <c r="F120" s="252"/>
      <c r="G120" s="252"/>
      <c r="H120" s="252"/>
      <c r="I120" s="252"/>
      <c r="J120" s="252"/>
      <c r="K120" s="252"/>
      <c r="L120" s="252"/>
      <c r="M120" s="252"/>
      <c r="N120" s="252"/>
      <c r="O120" s="252"/>
      <c r="P120" s="252"/>
      <c r="Q120" s="252"/>
      <c r="R120" s="252"/>
      <c r="S120" s="252"/>
    </row>
    <row r="121" spans="1:19" x14ac:dyDescent="0.2">
      <c r="A121" s="252"/>
      <c r="B121" s="252"/>
      <c r="C121" s="252"/>
      <c r="D121" s="252"/>
      <c r="E121" s="252"/>
      <c r="F121" s="252"/>
      <c r="G121" s="252"/>
      <c r="H121" s="252"/>
      <c r="I121" s="252"/>
      <c r="J121" s="252"/>
      <c r="K121" s="252"/>
      <c r="L121" s="252"/>
      <c r="M121" s="252"/>
      <c r="N121" s="252"/>
      <c r="O121" s="252"/>
      <c r="P121" s="252"/>
      <c r="Q121" s="252"/>
      <c r="R121" s="252"/>
      <c r="S121" s="252"/>
    </row>
    <row r="122" spans="1:19" x14ac:dyDescent="0.2">
      <c r="A122" s="252"/>
      <c r="B122" s="252"/>
      <c r="C122" s="252"/>
      <c r="D122" s="252"/>
      <c r="E122" s="252"/>
      <c r="F122" s="252"/>
      <c r="G122" s="252"/>
      <c r="H122" s="252"/>
      <c r="I122" s="252"/>
      <c r="J122" s="252"/>
      <c r="K122" s="252"/>
      <c r="L122" s="252"/>
      <c r="M122" s="252"/>
      <c r="N122" s="252"/>
      <c r="O122" s="252"/>
      <c r="P122" s="252"/>
      <c r="Q122" s="252"/>
      <c r="R122" s="252"/>
      <c r="S122" s="252"/>
    </row>
    <row r="123" spans="1:19" x14ac:dyDescent="0.2">
      <c r="A123" s="252"/>
      <c r="B123" s="252"/>
      <c r="C123" s="252"/>
      <c r="D123" s="252"/>
      <c r="E123" s="252"/>
      <c r="F123" s="252"/>
      <c r="G123" s="252"/>
      <c r="H123" s="252"/>
      <c r="I123" s="252"/>
      <c r="J123" s="252"/>
      <c r="K123" s="252"/>
      <c r="L123" s="252"/>
      <c r="M123" s="252"/>
      <c r="N123" s="252"/>
      <c r="O123" s="252"/>
      <c r="P123" s="252"/>
      <c r="Q123" s="252"/>
      <c r="R123" s="252"/>
      <c r="S123" s="252"/>
    </row>
    <row r="124" spans="1:19" x14ac:dyDescent="0.2">
      <c r="A124" s="252"/>
      <c r="B124" s="252"/>
      <c r="C124" s="252"/>
      <c r="D124" s="252"/>
      <c r="E124" s="252"/>
      <c r="F124" s="252"/>
      <c r="G124" s="252"/>
      <c r="H124" s="252"/>
      <c r="I124" s="252"/>
      <c r="J124" s="252"/>
      <c r="K124" s="252"/>
      <c r="L124" s="252"/>
      <c r="M124" s="252"/>
      <c r="N124" s="252"/>
      <c r="O124" s="252"/>
      <c r="P124" s="252"/>
      <c r="Q124" s="252"/>
      <c r="R124" s="252"/>
      <c r="S124" s="252"/>
    </row>
    <row r="125" spans="1:19" x14ac:dyDescent="0.2">
      <c r="A125" s="252"/>
      <c r="B125" s="252"/>
      <c r="C125" s="252"/>
      <c r="D125" s="252"/>
      <c r="E125" s="252"/>
      <c r="F125" s="252"/>
      <c r="G125" s="252"/>
      <c r="H125" s="252"/>
      <c r="I125" s="252"/>
      <c r="J125" s="252"/>
      <c r="K125" s="252"/>
      <c r="L125" s="252"/>
      <c r="M125" s="252"/>
      <c r="N125" s="252"/>
      <c r="O125" s="252"/>
      <c r="P125" s="252"/>
      <c r="Q125" s="252"/>
      <c r="R125" s="252"/>
      <c r="S125" s="252"/>
    </row>
    <row r="126" spans="1:19" x14ac:dyDescent="0.2">
      <c r="A126" s="252"/>
      <c r="B126" s="252"/>
      <c r="C126" s="252"/>
      <c r="D126" s="252"/>
      <c r="E126" s="252"/>
      <c r="F126" s="252"/>
      <c r="G126" s="252"/>
      <c r="H126" s="252"/>
      <c r="I126" s="252"/>
      <c r="J126" s="252"/>
      <c r="K126" s="252"/>
      <c r="L126" s="252"/>
      <c r="M126" s="252"/>
      <c r="N126" s="252"/>
      <c r="O126" s="252"/>
      <c r="P126" s="252"/>
      <c r="Q126" s="252"/>
      <c r="R126" s="252"/>
      <c r="S126" s="252"/>
    </row>
    <row r="127" spans="1:19" x14ac:dyDescent="0.2">
      <c r="A127" s="252"/>
      <c r="B127" s="252"/>
      <c r="C127" s="252"/>
      <c r="D127" s="252"/>
      <c r="E127" s="252"/>
      <c r="F127" s="252"/>
      <c r="G127" s="252"/>
      <c r="H127" s="252"/>
      <c r="I127" s="252"/>
      <c r="J127" s="252"/>
      <c r="K127" s="252"/>
      <c r="L127" s="252"/>
      <c r="M127" s="252"/>
      <c r="N127" s="252"/>
      <c r="O127" s="252"/>
      <c r="P127" s="252"/>
      <c r="Q127" s="252"/>
      <c r="R127" s="252"/>
      <c r="S127" s="252"/>
    </row>
    <row r="128" spans="1:19" x14ac:dyDescent="0.2">
      <c r="A128" s="252"/>
      <c r="B128" s="252"/>
      <c r="C128" s="252"/>
      <c r="D128" s="252"/>
      <c r="E128" s="252"/>
      <c r="F128" s="252"/>
      <c r="G128" s="252"/>
      <c r="H128" s="252"/>
      <c r="I128" s="252"/>
      <c r="J128" s="252"/>
      <c r="K128" s="252"/>
      <c r="L128" s="252"/>
      <c r="M128" s="252"/>
      <c r="N128" s="252"/>
      <c r="O128" s="252"/>
      <c r="P128" s="252"/>
      <c r="Q128" s="252"/>
      <c r="R128" s="252"/>
      <c r="S128" s="252"/>
    </row>
    <row r="129" spans="1:19" x14ac:dyDescent="0.2">
      <c r="A129" s="252"/>
      <c r="B129" s="252"/>
      <c r="C129" s="252"/>
      <c r="D129" s="252"/>
      <c r="E129" s="252"/>
      <c r="F129" s="252"/>
      <c r="G129" s="252"/>
      <c r="H129" s="252"/>
      <c r="I129" s="252"/>
      <c r="J129" s="252"/>
      <c r="K129" s="252"/>
      <c r="L129" s="252"/>
      <c r="M129" s="252"/>
      <c r="N129" s="252"/>
      <c r="O129" s="252"/>
      <c r="P129" s="252"/>
      <c r="Q129" s="252"/>
      <c r="R129" s="252"/>
      <c r="S129" s="252"/>
    </row>
    <row r="130" spans="1:19" x14ac:dyDescent="0.2">
      <c r="A130" s="252"/>
      <c r="B130" s="252"/>
      <c r="C130" s="252"/>
      <c r="D130" s="252"/>
      <c r="E130" s="252"/>
      <c r="F130" s="252"/>
      <c r="G130" s="252"/>
      <c r="H130" s="252"/>
      <c r="I130" s="252"/>
      <c r="J130" s="252"/>
      <c r="K130" s="252"/>
      <c r="L130" s="252"/>
      <c r="M130" s="252"/>
      <c r="N130" s="252"/>
      <c r="O130" s="252"/>
      <c r="P130" s="252"/>
      <c r="Q130" s="252"/>
      <c r="R130" s="252"/>
      <c r="S130" s="252"/>
    </row>
    <row r="131" spans="1:19" x14ac:dyDescent="0.2">
      <c r="A131" s="252"/>
      <c r="B131" s="252"/>
      <c r="C131" s="252"/>
      <c r="D131" s="252"/>
      <c r="E131" s="252"/>
      <c r="F131" s="252"/>
      <c r="G131" s="252"/>
      <c r="H131" s="252"/>
      <c r="I131" s="252"/>
      <c r="J131" s="252"/>
      <c r="K131" s="252"/>
      <c r="L131" s="252"/>
      <c r="M131" s="252"/>
      <c r="N131" s="252"/>
      <c r="O131" s="252"/>
      <c r="P131" s="252"/>
      <c r="Q131" s="252"/>
      <c r="R131" s="252"/>
      <c r="S131" s="252"/>
    </row>
    <row r="132" spans="1:19" x14ac:dyDescent="0.2">
      <c r="A132" s="252"/>
      <c r="B132" s="252"/>
      <c r="C132" s="252"/>
      <c r="D132" s="252"/>
      <c r="E132" s="252"/>
      <c r="F132" s="252"/>
      <c r="G132" s="252"/>
      <c r="H132" s="252"/>
      <c r="I132" s="252"/>
      <c r="J132" s="252"/>
      <c r="K132" s="252"/>
      <c r="L132" s="252"/>
      <c r="M132" s="252"/>
      <c r="N132" s="252"/>
      <c r="O132" s="252"/>
      <c r="P132" s="252"/>
      <c r="Q132" s="252"/>
      <c r="R132" s="252"/>
      <c r="S132" s="252"/>
    </row>
    <row r="133" spans="1:19" x14ac:dyDescent="0.2">
      <c r="A133" s="252"/>
      <c r="B133" s="252"/>
      <c r="C133" s="252"/>
      <c r="D133" s="252"/>
      <c r="E133" s="252"/>
      <c r="F133" s="252"/>
      <c r="G133" s="252"/>
      <c r="H133" s="252"/>
      <c r="I133" s="252"/>
      <c r="J133" s="252"/>
      <c r="K133" s="252"/>
      <c r="L133" s="252"/>
      <c r="M133" s="252"/>
      <c r="N133" s="252"/>
      <c r="O133" s="252"/>
      <c r="P133" s="252"/>
      <c r="Q133" s="252"/>
      <c r="R133" s="252"/>
      <c r="S133" s="252"/>
    </row>
    <row r="134" spans="1:19" x14ac:dyDescent="0.2">
      <c r="A134" s="252"/>
      <c r="B134" s="252"/>
      <c r="C134" s="252"/>
      <c r="D134" s="252"/>
      <c r="E134" s="252"/>
      <c r="F134" s="252"/>
      <c r="G134" s="252"/>
      <c r="H134" s="252"/>
      <c r="I134" s="252"/>
      <c r="J134" s="252"/>
      <c r="K134" s="252"/>
      <c r="L134" s="252"/>
      <c r="M134" s="252"/>
      <c r="N134" s="252"/>
      <c r="O134" s="252"/>
      <c r="P134" s="252"/>
      <c r="Q134" s="252"/>
      <c r="R134" s="252"/>
      <c r="S134" s="252"/>
    </row>
    <row r="135" spans="1:19" x14ac:dyDescent="0.2">
      <c r="A135" s="252"/>
      <c r="B135" s="252"/>
      <c r="C135" s="252"/>
      <c r="D135" s="252"/>
      <c r="E135" s="252"/>
      <c r="F135" s="252"/>
      <c r="G135" s="252"/>
      <c r="H135" s="252"/>
      <c r="I135" s="252"/>
      <c r="J135" s="252"/>
      <c r="K135" s="252"/>
      <c r="L135" s="252"/>
      <c r="M135" s="252"/>
      <c r="N135" s="252"/>
      <c r="O135" s="252"/>
      <c r="P135" s="252"/>
      <c r="Q135" s="252"/>
      <c r="R135" s="252"/>
      <c r="S135" s="252"/>
    </row>
    <row r="136" spans="1:19" x14ac:dyDescent="0.2">
      <c r="A136" s="252"/>
      <c r="B136" s="252"/>
      <c r="C136" s="252"/>
      <c r="D136" s="252"/>
      <c r="E136" s="252"/>
      <c r="F136" s="252"/>
      <c r="G136" s="252"/>
      <c r="H136" s="252"/>
      <c r="I136" s="252"/>
      <c r="J136" s="252"/>
      <c r="K136" s="252"/>
      <c r="L136" s="252"/>
      <c r="M136" s="252"/>
      <c r="N136" s="252"/>
      <c r="O136" s="252"/>
      <c r="P136" s="252"/>
      <c r="Q136" s="252"/>
      <c r="R136" s="252"/>
      <c r="S136" s="252"/>
    </row>
    <row r="137" spans="1:19" x14ac:dyDescent="0.2">
      <c r="A137" s="252"/>
      <c r="B137" s="252"/>
      <c r="C137" s="252"/>
      <c r="D137" s="252"/>
      <c r="E137" s="252"/>
      <c r="F137" s="252"/>
      <c r="G137" s="252"/>
      <c r="H137" s="252"/>
      <c r="I137" s="252"/>
      <c r="J137" s="252"/>
      <c r="K137" s="252"/>
      <c r="L137" s="252"/>
      <c r="M137" s="252"/>
      <c r="N137" s="252"/>
      <c r="O137" s="252"/>
      <c r="P137" s="252"/>
      <c r="Q137" s="252"/>
      <c r="R137" s="252"/>
      <c r="S137" s="252"/>
    </row>
    <row r="138" spans="1:19" x14ac:dyDescent="0.2">
      <c r="A138" s="252"/>
      <c r="B138" s="252"/>
      <c r="C138" s="252"/>
      <c r="D138" s="252"/>
      <c r="E138" s="252"/>
      <c r="F138" s="252"/>
      <c r="G138" s="252"/>
      <c r="H138" s="252"/>
      <c r="I138" s="252"/>
      <c r="J138" s="252"/>
      <c r="K138" s="252"/>
      <c r="L138" s="252"/>
      <c r="M138" s="252"/>
      <c r="N138" s="252"/>
      <c r="O138" s="252"/>
      <c r="P138" s="252"/>
      <c r="Q138" s="252"/>
      <c r="R138" s="252"/>
      <c r="S138" s="252"/>
    </row>
    <row r="139" spans="1:19" x14ac:dyDescent="0.2">
      <c r="A139" s="252"/>
      <c r="B139" s="252"/>
      <c r="C139" s="252"/>
      <c r="D139" s="252"/>
      <c r="E139" s="252"/>
      <c r="F139" s="252"/>
      <c r="G139" s="252"/>
      <c r="H139" s="252"/>
      <c r="I139" s="252"/>
      <c r="J139" s="252"/>
      <c r="K139" s="252"/>
      <c r="L139" s="252"/>
      <c r="M139" s="252"/>
      <c r="N139" s="252"/>
      <c r="O139" s="252"/>
      <c r="P139" s="252"/>
      <c r="Q139" s="252"/>
      <c r="R139" s="252"/>
      <c r="S139" s="252"/>
    </row>
    <row r="140" spans="1:19" x14ac:dyDescent="0.2">
      <c r="A140" s="252"/>
      <c r="B140" s="252"/>
      <c r="C140" s="252"/>
      <c r="D140" s="252"/>
      <c r="E140" s="252"/>
      <c r="F140" s="252"/>
      <c r="G140" s="252"/>
      <c r="H140" s="252"/>
      <c r="I140" s="252"/>
      <c r="J140" s="252"/>
      <c r="K140" s="252"/>
      <c r="L140" s="252"/>
      <c r="M140" s="252"/>
      <c r="N140" s="252"/>
      <c r="O140" s="252"/>
      <c r="P140" s="252"/>
      <c r="Q140" s="252"/>
      <c r="R140" s="252"/>
      <c r="S140" s="252"/>
    </row>
    <row r="141" spans="1:19" x14ac:dyDescent="0.2">
      <c r="A141" s="252"/>
      <c r="B141" s="252"/>
      <c r="C141" s="252"/>
      <c r="D141" s="252"/>
      <c r="E141" s="252"/>
      <c r="F141" s="252"/>
      <c r="G141" s="252"/>
      <c r="H141" s="252"/>
      <c r="I141" s="252"/>
      <c r="J141" s="252"/>
      <c r="K141" s="252"/>
      <c r="L141" s="252"/>
      <c r="M141" s="252"/>
      <c r="N141" s="252"/>
      <c r="O141" s="252"/>
      <c r="P141" s="252"/>
      <c r="Q141" s="252"/>
      <c r="R141" s="252"/>
      <c r="S141" s="252"/>
    </row>
    <row r="142" spans="1:19" x14ac:dyDescent="0.2">
      <c r="A142" s="252"/>
      <c r="B142" s="252"/>
      <c r="C142" s="252"/>
      <c r="D142" s="252"/>
      <c r="E142" s="252"/>
      <c r="F142" s="252"/>
      <c r="G142" s="252"/>
      <c r="H142" s="252"/>
      <c r="I142" s="252"/>
      <c r="J142" s="252"/>
      <c r="K142" s="252"/>
      <c r="L142" s="252"/>
      <c r="M142" s="252"/>
      <c r="N142" s="252"/>
      <c r="O142" s="252"/>
      <c r="P142" s="252"/>
      <c r="Q142" s="252"/>
      <c r="R142" s="252"/>
      <c r="S142" s="252"/>
    </row>
    <row r="143" spans="1:19" x14ac:dyDescent="0.2">
      <c r="A143" s="252"/>
      <c r="B143" s="252"/>
      <c r="C143" s="252"/>
      <c r="D143" s="252"/>
      <c r="E143" s="252"/>
      <c r="F143" s="252"/>
      <c r="G143" s="252"/>
      <c r="H143" s="252"/>
      <c r="I143" s="252"/>
      <c r="J143" s="252"/>
      <c r="K143" s="252"/>
      <c r="L143" s="252"/>
      <c r="M143" s="252"/>
      <c r="N143" s="252"/>
      <c r="O143" s="252"/>
      <c r="P143" s="252"/>
      <c r="Q143" s="252"/>
      <c r="R143" s="252"/>
      <c r="S143" s="252"/>
    </row>
    <row r="144" spans="1:19" x14ac:dyDescent="0.2">
      <c r="A144" s="252"/>
      <c r="B144" s="252"/>
      <c r="C144" s="252"/>
      <c r="D144" s="252"/>
      <c r="E144" s="252"/>
      <c r="F144" s="252"/>
      <c r="G144" s="252"/>
      <c r="H144" s="252"/>
      <c r="I144" s="252"/>
      <c r="J144" s="252"/>
      <c r="K144" s="252"/>
      <c r="L144" s="252"/>
      <c r="M144" s="252"/>
      <c r="N144" s="252"/>
      <c r="O144" s="252"/>
      <c r="P144" s="252"/>
      <c r="Q144" s="252"/>
      <c r="R144" s="252"/>
      <c r="S144" s="252"/>
    </row>
    <row r="145" spans="1:19" x14ac:dyDescent="0.2">
      <c r="A145" s="252"/>
      <c r="B145" s="252"/>
      <c r="C145" s="252"/>
      <c r="D145" s="252"/>
      <c r="E145" s="252"/>
      <c r="F145" s="252"/>
      <c r="G145" s="252"/>
      <c r="H145" s="252"/>
      <c r="I145" s="252"/>
      <c r="J145" s="252"/>
      <c r="K145" s="252"/>
      <c r="L145" s="252"/>
      <c r="M145" s="252"/>
      <c r="N145" s="252"/>
      <c r="O145" s="252"/>
      <c r="P145" s="252"/>
      <c r="Q145" s="252"/>
      <c r="R145" s="252"/>
      <c r="S145" s="252"/>
    </row>
    <row r="146" spans="1:19" x14ac:dyDescent="0.2">
      <c r="A146" s="252"/>
      <c r="B146" s="252"/>
      <c r="C146" s="252"/>
      <c r="D146" s="252"/>
      <c r="E146" s="252"/>
      <c r="F146" s="252"/>
      <c r="G146" s="252"/>
      <c r="H146" s="252"/>
      <c r="I146" s="252"/>
      <c r="J146" s="252"/>
      <c r="K146" s="252"/>
      <c r="L146" s="252"/>
      <c r="M146" s="252"/>
      <c r="N146" s="252"/>
      <c r="O146" s="252"/>
      <c r="P146" s="252"/>
      <c r="Q146" s="252"/>
      <c r="R146" s="252"/>
      <c r="S146" s="252"/>
    </row>
    <row r="147" spans="1:19" x14ac:dyDescent="0.2">
      <c r="A147" s="252"/>
      <c r="B147" s="252"/>
      <c r="C147" s="252"/>
      <c r="D147" s="252"/>
      <c r="E147" s="252"/>
      <c r="F147" s="252"/>
      <c r="G147" s="252"/>
      <c r="H147" s="252"/>
      <c r="I147" s="252"/>
      <c r="J147" s="252"/>
      <c r="K147" s="252"/>
      <c r="L147" s="252"/>
      <c r="M147" s="252"/>
      <c r="N147" s="252"/>
      <c r="O147" s="252"/>
      <c r="P147" s="252"/>
      <c r="Q147" s="252"/>
      <c r="R147" s="252"/>
      <c r="S147" s="252"/>
    </row>
    <row r="148" spans="1:19" x14ac:dyDescent="0.2">
      <c r="A148" s="252"/>
      <c r="B148" s="252"/>
      <c r="C148" s="252"/>
      <c r="D148" s="252"/>
      <c r="E148" s="252"/>
      <c r="F148" s="252"/>
      <c r="G148" s="252"/>
      <c r="H148" s="252"/>
      <c r="I148" s="252"/>
      <c r="J148" s="252"/>
      <c r="K148" s="252"/>
      <c r="L148" s="252"/>
      <c r="M148" s="252"/>
      <c r="N148" s="252"/>
      <c r="O148" s="252"/>
      <c r="P148" s="252"/>
      <c r="Q148" s="252"/>
      <c r="R148" s="252"/>
      <c r="S148" s="252"/>
    </row>
    <row r="149" spans="1:19" x14ac:dyDescent="0.2">
      <c r="A149" s="252"/>
      <c r="B149" s="252"/>
      <c r="C149" s="252"/>
      <c r="D149" s="252"/>
      <c r="E149" s="252"/>
      <c r="F149" s="252"/>
      <c r="G149" s="252"/>
      <c r="H149" s="252"/>
      <c r="I149" s="252"/>
      <c r="J149" s="252"/>
      <c r="K149" s="252"/>
      <c r="L149" s="252"/>
      <c r="M149" s="252"/>
      <c r="N149" s="252"/>
      <c r="O149" s="252"/>
      <c r="P149" s="252"/>
      <c r="Q149" s="252"/>
      <c r="R149" s="252"/>
      <c r="S149" s="252"/>
    </row>
    <row r="150" spans="1:19" x14ac:dyDescent="0.2">
      <c r="A150" s="252"/>
      <c r="B150" s="252"/>
      <c r="C150" s="252"/>
      <c r="D150" s="252"/>
      <c r="E150" s="252"/>
      <c r="F150" s="252"/>
      <c r="G150" s="252"/>
      <c r="H150" s="252"/>
      <c r="I150" s="252"/>
      <c r="J150" s="252"/>
      <c r="K150" s="252"/>
      <c r="L150" s="252"/>
      <c r="M150" s="252"/>
      <c r="N150" s="252"/>
      <c r="O150" s="252"/>
      <c r="P150" s="252"/>
      <c r="Q150" s="252"/>
      <c r="R150" s="252"/>
      <c r="S150" s="252"/>
    </row>
    <row r="151" spans="1:19" x14ac:dyDescent="0.2">
      <c r="A151" s="252"/>
      <c r="B151" s="252"/>
      <c r="C151" s="252"/>
      <c r="D151" s="252"/>
      <c r="E151" s="252"/>
      <c r="F151" s="252"/>
      <c r="G151" s="252"/>
      <c r="H151" s="252"/>
      <c r="I151" s="252"/>
      <c r="J151" s="252"/>
      <c r="K151" s="252"/>
      <c r="L151" s="252"/>
      <c r="M151" s="252"/>
      <c r="N151" s="252"/>
      <c r="O151" s="252"/>
      <c r="P151" s="252"/>
      <c r="Q151" s="252"/>
      <c r="R151" s="252"/>
      <c r="S151" s="252"/>
    </row>
    <row r="152" spans="1:19" x14ac:dyDescent="0.2">
      <c r="A152" s="252"/>
      <c r="B152" s="252"/>
      <c r="C152" s="252"/>
      <c r="D152" s="252"/>
      <c r="E152" s="252"/>
      <c r="F152" s="252"/>
      <c r="G152" s="252"/>
      <c r="H152" s="252"/>
      <c r="I152" s="252"/>
      <c r="J152" s="252"/>
      <c r="K152" s="252"/>
      <c r="L152" s="252"/>
      <c r="M152" s="252"/>
      <c r="N152" s="252"/>
      <c r="O152" s="252"/>
      <c r="P152" s="252"/>
      <c r="Q152" s="252"/>
      <c r="R152" s="252"/>
      <c r="S152" s="252"/>
    </row>
    <row r="153" spans="1:19" x14ac:dyDescent="0.2">
      <c r="A153" s="252"/>
      <c r="B153" s="252"/>
      <c r="C153" s="252"/>
      <c r="D153" s="252"/>
      <c r="E153" s="252"/>
      <c r="F153" s="252"/>
      <c r="G153" s="252"/>
      <c r="H153" s="252"/>
      <c r="I153" s="252"/>
      <c r="J153" s="252"/>
      <c r="K153" s="252"/>
      <c r="L153" s="252"/>
      <c r="M153" s="252"/>
      <c r="N153" s="252"/>
      <c r="O153" s="252"/>
      <c r="P153" s="252"/>
      <c r="Q153" s="252"/>
      <c r="R153" s="252"/>
      <c r="S153" s="252"/>
    </row>
    <row r="154" spans="1:19" x14ac:dyDescent="0.2">
      <c r="A154" s="252"/>
      <c r="B154" s="252"/>
      <c r="C154" s="252"/>
      <c r="D154" s="252"/>
      <c r="E154" s="252"/>
      <c r="F154" s="252"/>
      <c r="G154" s="252"/>
      <c r="H154" s="252"/>
      <c r="I154" s="252"/>
      <c r="J154" s="252"/>
      <c r="K154" s="252"/>
      <c r="L154" s="252"/>
      <c r="M154" s="252"/>
      <c r="N154" s="252"/>
      <c r="O154" s="252"/>
      <c r="P154" s="252"/>
      <c r="Q154" s="252"/>
      <c r="R154" s="252"/>
      <c r="S154" s="252"/>
    </row>
    <row r="155" spans="1:19" x14ac:dyDescent="0.2">
      <c r="A155" s="252"/>
      <c r="B155" s="252"/>
      <c r="C155" s="252"/>
      <c r="D155" s="252"/>
      <c r="E155" s="252"/>
      <c r="F155" s="252"/>
      <c r="G155" s="252"/>
      <c r="H155" s="252"/>
      <c r="I155" s="252"/>
      <c r="J155" s="252"/>
      <c r="K155" s="252"/>
      <c r="L155" s="252"/>
      <c r="M155" s="252"/>
      <c r="N155" s="252"/>
      <c r="O155" s="252"/>
      <c r="P155" s="252"/>
      <c r="Q155" s="252"/>
      <c r="R155" s="252"/>
      <c r="S155" s="252"/>
    </row>
    <row r="156" spans="1:19" x14ac:dyDescent="0.2">
      <c r="A156" s="252"/>
      <c r="B156" s="252"/>
      <c r="C156" s="252"/>
      <c r="D156" s="252"/>
      <c r="E156" s="252"/>
      <c r="F156" s="252"/>
      <c r="G156" s="252"/>
      <c r="H156" s="252"/>
      <c r="I156" s="252"/>
      <c r="J156" s="252"/>
      <c r="K156" s="252"/>
      <c r="L156" s="252"/>
      <c r="M156" s="252"/>
      <c r="N156" s="252"/>
      <c r="O156" s="252"/>
      <c r="P156" s="252"/>
      <c r="Q156" s="252"/>
      <c r="R156" s="252"/>
      <c r="S156" s="252"/>
    </row>
    <row r="157" spans="1:19" x14ac:dyDescent="0.2">
      <c r="A157" s="252"/>
      <c r="B157" s="252"/>
      <c r="C157" s="252"/>
      <c r="D157" s="252"/>
      <c r="E157" s="252"/>
      <c r="F157" s="252"/>
      <c r="G157" s="252"/>
      <c r="H157" s="252"/>
      <c r="I157" s="252"/>
      <c r="J157" s="252"/>
      <c r="K157" s="252"/>
      <c r="L157" s="252"/>
      <c r="M157" s="252"/>
      <c r="N157" s="252"/>
      <c r="O157" s="252"/>
      <c r="P157" s="252"/>
      <c r="Q157" s="252"/>
      <c r="R157" s="252"/>
      <c r="S157" s="252"/>
    </row>
    <row r="158" spans="1:19" x14ac:dyDescent="0.2">
      <c r="A158" s="252"/>
      <c r="B158" s="252"/>
      <c r="C158" s="252"/>
      <c r="D158" s="252"/>
      <c r="E158" s="252"/>
      <c r="F158" s="252"/>
      <c r="G158" s="252"/>
      <c r="H158" s="252"/>
      <c r="I158" s="252"/>
      <c r="J158" s="252"/>
      <c r="K158" s="252"/>
      <c r="L158" s="252"/>
      <c r="M158" s="252"/>
      <c r="N158" s="252"/>
      <c r="O158" s="252"/>
      <c r="P158" s="252"/>
      <c r="Q158" s="252"/>
      <c r="R158" s="252"/>
      <c r="S158" s="252"/>
    </row>
    <row r="159" spans="1:19" x14ac:dyDescent="0.2">
      <c r="A159" s="252"/>
      <c r="B159" s="252"/>
      <c r="C159" s="252"/>
      <c r="D159" s="252"/>
      <c r="E159" s="252"/>
      <c r="F159" s="252"/>
      <c r="G159" s="252"/>
      <c r="H159" s="252"/>
      <c r="I159" s="252"/>
      <c r="J159" s="252"/>
      <c r="K159" s="252"/>
      <c r="L159" s="252"/>
      <c r="M159" s="252"/>
      <c r="N159" s="252"/>
      <c r="O159" s="252"/>
      <c r="P159" s="252"/>
      <c r="Q159" s="252"/>
      <c r="R159" s="252"/>
      <c r="S159" s="252"/>
    </row>
    <row r="160" spans="1:19" x14ac:dyDescent="0.2">
      <c r="A160" s="252"/>
      <c r="B160" s="252"/>
      <c r="C160" s="252"/>
      <c r="D160" s="252"/>
      <c r="E160" s="252"/>
      <c r="F160" s="252"/>
      <c r="G160" s="252"/>
      <c r="H160" s="252"/>
      <c r="I160" s="252"/>
      <c r="J160" s="252"/>
      <c r="K160" s="252"/>
      <c r="L160" s="252"/>
      <c r="M160" s="252"/>
      <c r="N160" s="252"/>
      <c r="O160" s="252"/>
      <c r="P160" s="252"/>
      <c r="Q160" s="252"/>
      <c r="R160" s="252"/>
      <c r="S160" s="252"/>
    </row>
    <row r="161" spans="1:19" x14ac:dyDescent="0.2">
      <c r="A161" s="252"/>
      <c r="B161" s="252"/>
      <c r="C161" s="252"/>
      <c r="D161" s="252"/>
      <c r="E161" s="252"/>
      <c r="F161" s="252"/>
      <c r="G161" s="252"/>
      <c r="H161" s="252"/>
      <c r="I161" s="252"/>
      <c r="J161" s="252"/>
      <c r="K161" s="252"/>
      <c r="L161" s="252"/>
      <c r="M161" s="252"/>
      <c r="N161" s="252"/>
      <c r="O161" s="252"/>
      <c r="P161" s="252"/>
      <c r="Q161" s="252"/>
      <c r="R161" s="252"/>
      <c r="S161" s="252"/>
    </row>
    <row r="162" spans="1:19" x14ac:dyDescent="0.2">
      <c r="A162" s="252"/>
      <c r="B162" s="252"/>
      <c r="C162" s="252"/>
      <c r="D162" s="252"/>
      <c r="E162" s="252"/>
      <c r="F162" s="252"/>
      <c r="G162" s="252"/>
      <c r="H162" s="252"/>
      <c r="I162" s="252"/>
      <c r="J162" s="252"/>
      <c r="K162" s="252"/>
      <c r="L162" s="252"/>
      <c r="M162" s="252"/>
      <c r="N162" s="252"/>
      <c r="O162" s="252"/>
      <c r="P162" s="252"/>
      <c r="Q162" s="252"/>
      <c r="R162" s="252"/>
      <c r="S162" s="252"/>
    </row>
    <row r="163" spans="1:19" x14ac:dyDescent="0.2">
      <c r="A163" s="252"/>
      <c r="B163" s="252"/>
      <c r="C163" s="252"/>
      <c r="D163" s="252"/>
      <c r="E163" s="252"/>
      <c r="F163" s="252"/>
      <c r="G163" s="252"/>
      <c r="H163" s="252"/>
      <c r="I163" s="252"/>
      <c r="J163" s="252"/>
      <c r="K163" s="252"/>
      <c r="L163" s="252"/>
      <c r="M163" s="252"/>
      <c r="N163" s="252"/>
      <c r="O163" s="252"/>
      <c r="P163" s="252"/>
      <c r="Q163" s="252"/>
      <c r="R163" s="252"/>
      <c r="S163" s="252"/>
    </row>
    <row r="164" spans="1:19" x14ac:dyDescent="0.2">
      <c r="A164" s="252"/>
      <c r="B164" s="252"/>
      <c r="C164" s="252"/>
      <c r="D164" s="252"/>
      <c r="E164" s="252"/>
      <c r="F164" s="252"/>
      <c r="G164" s="252"/>
      <c r="H164" s="252"/>
      <c r="I164" s="252"/>
      <c r="J164" s="252"/>
      <c r="K164" s="252"/>
      <c r="L164" s="252"/>
      <c r="M164" s="252"/>
      <c r="N164" s="252"/>
      <c r="O164" s="252"/>
      <c r="P164" s="252"/>
      <c r="Q164" s="252"/>
      <c r="R164" s="252"/>
      <c r="S164" s="252"/>
    </row>
    <row r="165" spans="1:19" x14ac:dyDescent="0.2">
      <c r="A165" s="252"/>
      <c r="B165" s="252"/>
      <c r="C165" s="252"/>
      <c r="D165" s="252"/>
      <c r="E165" s="252"/>
      <c r="F165" s="252"/>
      <c r="G165" s="252"/>
      <c r="H165" s="252"/>
      <c r="I165" s="252"/>
      <c r="J165" s="252"/>
      <c r="K165" s="252"/>
      <c r="L165" s="252"/>
      <c r="M165" s="252"/>
      <c r="N165" s="252"/>
      <c r="O165" s="252"/>
      <c r="P165" s="252"/>
      <c r="Q165" s="252"/>
      <c r="R165" s="252"/>
      <c r="S165" s="252"/>
    </row>
    <row r="166" spans="1:19" x14ac:dyDescent="0.2">
      <c r="A166" s="252"/>
      <c r="B166" s="252"/>
      <c r="C166" s="252"/>
      <c r="D166" s="252"/>
      <c r="E166" s="252"/>
      <c r="F166" s="252"/>
      <c r="G166" s="252"/>
      <c r="H166" s="252"/>
      <c r="I166" s="252"/>
      <c r="J166" s="252"/>
      <c r="K166" s="252"/>
      <c r="L166" s="252"/>
      <c r="M166" s="252"/>
      <c r="N166" s="252"/>
      <c r="O166" s="252"/>
      <c r="P166" s="252"/>
      <c r="Q166" s="252"/>
      <c r="R166" s="252"/>
      <c r="S166" s="252"/>
    </row>
    <row r="167" spans="1:19" x14ac:dyDescent="0.2">
      <c r="A167" s="252"/>
      <c r="B167" s="252"/>
      <c r="C167" s="252"/>
      <c r="D167" s="252"/>
      <c r="E167" s="252"/>
      <c r="F167" s="252"/>
      <c r="G167" s="252"/>
      <c r="H167" s="252"/>
      <c r="I167" s="252"/>
      <c r="J167" s="252"/>
      <c r="K167" s="252"/>
      <c r="L167" s="252"/>
      <c r="M167" s="252"/>
      <c r="N167" s="252"/>
      <c r="O167" s="252"/>
      <c r="P167" s="252"/>
      <c r="Q167" s="252"/>
      <c r="R167" s="252"/>
      <c r="S167" s="252"/>
    </row>
    <row r="168" spans="1:19" x14ac:dyDescent="0.2">
      <c r="A168" s="252"/>
      <c r="B168" s="252"/>
      <c r="C168" s="252"/>
      <c r="D168" s="252"/>
      <c r="E168" s="252"/>
      <c r="F168" s="252"/>
      <c r="G168" s="252"/>
      <c r="H168" s="252"/>
      <c r="I168" s="252"/>
      <c r="J168" s="252"/>
      <c r="K168" s="252"/>
      <c r="L168" s="252"/>
      <c r="M168" s="252"/>
      <c r="N168" s="252"/>
      <c r="O168" s="252"/>
      <c r="P168" s="252"/>
      <c r="Q168" s="252"/>
      <c r="R168" s="252"/>
      <c r="S168" s="252"/>
    </row>
    <row r="169" spans="1:19" x14ac:dyDescent="0.2">
      <c r="A169" s="252"/>
      <c r="B169" s="252"/>
      <c r="C169" s="252"/>
      <c r="D169" s="252"/>
      <c r="E169" s="252"/>
      <c r="F169" s="252"/>
      <c r="G169" s="252"/>
      <c r="H169" s="252"/>
      <c r="I169" s="252"/>
      <c r="J169" s="252"/>
      <c r="K169" s="252"/>
      <c r="L169" s="252"/>
      <c r="M169" s="252"/>
      <c r="N169" s="252"/>
      <c r="O169" s="252"/>
      <c r="P169" s="252"/>
      <c r="Q169" s="252"/>
      <c r="R169" s="252"/>
      <c r="S169" s="252"/>
    </row>
    <row r="170" spans="1:19" x14ac:dyDescent="0.2">
      <c r="A170" s="252"/>
      <c r="B170" s="252"/>
      <c r="C170" s="252"/>
      <c r="D170" s="252"/>
      <c r="E170" s="252"/>
      <c r="F170" s="252"/>
      <c r="G170" s="252"/>
      <c r="H170" s="252"/>
      <c r="I170" s="252"/>
      <c r="J170" s="252"/>
      <c r="K170" s="252"/>
      <c r="L170" s="252"/>
      <c r="M170" s="252"/>
      <c r="N170" s="252"/>
      <c r="O170" s="252"/>
      <c r="P170" s="252"/>
      <c r="Q170" s="252"/>
      <c r="R170" s="252"/>
      <c r="S170" s="252"/>
    </row>
    <row r="171" spans="1:19" x14ac:dyDescent="0.2">
      <c r="A171" s="252"/>
      <c r="B171" s="252"/>
      <c r="C171" s="252"/>
      <c r="D171" s="252"/>
      <c r="E171" s="252"/>
      <c r="F171" s="252"/>
      <c r="G171" s="252"/>
      <c r="H171" s="252"/>
      <c r="I171" s="252"/>
      <c r="J171" s="252"/>
      <c r="K171" s="252"/>
      <c r="L171" s="252"/>
      <c r="M171" s="252"/>
      <c r="N171" s="252"/>
      <c r="O171" s="252"/>
      <c r="P171" s="252"/>
      <c r="Q171" s="252"/>
      <c r="R171" s="252"/>
      <c r="S171" s="252"/>
    </row>
    <row r="172" spans="1:19" x14ac:dyDescent="0.2">
      <c r="A172" s="252"/>
      <c r="B172" s="252"/>
      <c r="C172" s="252"/>
      <c r="D172" s="252"/>
      <c r="E172" s="252"/>
      <c r="F172" s="252"/>
      <c r="G172" s="252"/>
      <c r="H172" s="252"/>
      <c r="I172" s="252"/>
      <c r="J172" s="252"/>
      <c r="K172" s="252"/>
      <c r="L172" s="252"/>
      <c r="M172" s="252"/>
      <c r="N172" s="252"/>
      <c r="O172" s="252"/>
      <c r="P172" s="252"/>
      <c r="Q172" s="252"/>
      <c r="R172" s="252"/>
      <c r="S172" s="252"/>
    </row>
    <row r="173" spans="1:19" x14ac:dyDescent="0.2">
      <c r="A173" s="252"/>
      <c r="B173" s="252"/>
      <c r="C173" s="252"/>
      <c r="D173" s="252"/>
      <c r="E173" s="252"/>
      <c r="F173" s="252"/>
      <c r="G173" s="252"/>
      <c r="H173" s="252"/>
      <c r="I173" s="252"/>
      <c r="J173" s="252"/>
      <c r="K173" s="252"/>
      <c r="L173" s="252"/>
      <c r="M173" s="252"/>
      <c r="N173" s="252"/>
      <c r="O173" s="252"/>
      <c r="P173" s="252"/>
      <c r="Q173" s="252"/>
      <c r="R173" s="252"/>
      <c r="S173" s="252"/>
    </row>
    <row r="174" spans="1:19" x14ac:dyDescent="0.2">
      <c r="A174" s="252"/>
      <c r="B174" s="252"/>
      <c r="C174" s="252"/>
      <c r="D174" s="252"/>
      <c r="E174" s="252"/>
      <c r="F174" s="252"/>
      <c r="G174" s="252"/>
      <c r="H174" s="252"/>
      <c r="I174" s="252"/>
      <c r="J174" s="252"/>
      <c r="K174" s="252"/>
      <c r="L174" s="252"/>
      <c r="M174" s="252"/>
      <c r="N174" s="252"/>
      <c r="O174" s="252"/>
      <c r="P174" s="252"/>
      <c r="Q174" s="252"/>
      <c r="R174" s="252"/>
      <c r="S174" s="252"/>
    </row>
    <row r="175" spans="1:19" x14ac:dyDescent="0.2">
      <c r="A175" s="252"/>
      <c r="B175" s="252"/>
      <c r="C175" s="252"/>
      <c r="D175" s="252"/>
      <c r="E175" s="252"/>
      <c r="F175" s="252"/>
      <c r="G175" s="252"/>
      <c r="H175" s="252"/>
      <c r="I175" s="252"/>
      <c r="J175" s="252"/>
      <c r="K175" s="252"/>
      <c r="L175" s="252"/>
      <c r="M175" s="252"/>
      <c r="N175" s="252"/>
      <c r="O175" s="252"/>
      <c r="P175" s="252"/>
      <c r="Q175" s="252"/>
      <c r="R175" s="252"/>
      <c r="S175" s="252"/>
    </row>
    <row r="176" spans="1:19" x14ac:dyDescent="0.2">
      <c r="A176" s="252"/>
      <c r="B176" s="252"/>
      <c r="C176" s="252"/>
      <c r="D176" s="252"/>
      <c r="E176" s="252"/>
      <c r="F176" s="252"/>
      <c r="G176" s="252"/>
      <c r="H176" s="252"/>
      <c r="I176" s="252"/>
      <c r="J176" s="252"/>
      <c r="K176" s="252"/>
      <c r="L176" s="252"/>
      <c r="M176" s="252"/>
      <c r="N176" s="252"/>
      <c r="O176" s="252"/>
      <c r="P176" s="252"/>
      <c r="Q176" s="252"/>
      <c r="R176" s="252"/>
      <c r="S176" s="252"/>
    </row>
    <row r="177" spans="1:19" x14ac:dyDescent="0.2">
      <c r="A177" s="252"/>
      <c r="B177" s="252"/>
      <c r="C177" s="252"/>
      <c r="D177" s="252"/>
      <c r="E177" s="252"/>
      <c r="F177" s="252"/>
      <c r="G177" s="252"/>
      <c r="H177" s="252"/>
      <c r="I177" s="252"/>
      <c r="J177" s="252"/>
      <c r="K177" s="252"/>
      <c r="L177" s="252"/>
      <c r="M177" s="252"/>
      <c r="N177" s="252"/>
      <c r="O177" s="252"/>
      <c r="P177" s="252"/>
      <c r="Q177" s="252"/>
      <c r="R177" s="252"/>
      <c r="S177" s="252"/>
    </row>
    <row r="178" spans="1:19" x14ac:dyDescent="0.2">
      <c r="A178" s="252"/>
      <c r="B178" s="252"/>
      <c r="C178" s="252"/>
      <c r="D178" s="252"/>
      <c r="E178" s="252"/>
      <c r="F178" s="252"/>
      <c r="G178" s="252"/>
      <c r="H178" s="252"/>
      <c r="I178" s="252"/>
      <c r="J178" s="252"/>
      <c r="K178" s="252"/>
      <c r="L178" s="252"/>
      <c r="M178" s="252"/>
      <c r="N178" s="252"/>
      <c r="O178" s="252"/>
      <c r="P178" s="252"/>
      <c r="Q178" s="252"/>
      <c r="R178" s="252"/>
      <c r="S178" s="252"/>
    </row>
    <row r="179" spans="1:19" x14ac:dyDescent="0.2">
      <c r="A179" s="252"/>
      <c r="B179" s="252"/>
      <c r="C179" s="252"/>
      <c r="D179" s="252"/>
      <c r="E179" s="252"/>
      <c r="F179" s="252"/>
      <c r="G179" s="252"/>
      <c r="H179" s="252"/>
      <c r="I179" s="252"/>
      <c r="J179" s="252"/>
      <c r="K179" s="252"/>
      <c r="L179" s="252"/>
      <c r="M179" s="252"/>
      <c r="N179" s="252"/>
      <c r="O179" s="252"/>
      <c r="P179" s="252"/>
      <c r="Q179" s="252"/>
      <c r="R179" s="252"/>
      <c r="S179" s="252"/>
    </row>
    <row r="180" spans="1:19" x14ac:dyDescent="0.2">
      <c r="A180" s="252"/>
      <c r="B180" s="252"/>
      <c r="C180" s="252"/>
      <c r="D180" s="252"/>
      <c r="E180" s="252"/>
      <c r="F180" s="252"/>
      <c r="G180" s="252"/>
      <c r="H180" s="252"/>
      <c r="I180" s="252"/>
      <c r="J180" s="252"/>
      <c r="K180" s="252"/>
      <c r="L180" s="252"/>
      <c r="M180" s="252"/>
      <c r="N180" s="252"/>
      <c r="O180" s="252"/>
      <c r="P180" s="252"/>
      <c r="Q180" s="252"/>
      <c r="R180" s="252"/>
      <c r="S180" s="252"/>
    </row>
    <row r="181" spans="1:19" x14ac:dyDescent="0.2">
      <c r="A181" s="252"/>
      <c r="B181" s="252"/>
      <c r="C181" s="252"/>
      <c r="D181" s="252"/>
      <c r="E181" s="252"/>
      <c r="F181" s="252"/>
      <c r="G181" s="252"/>
      <c r="H181" s="252"/>
      <c r="I181" s="252"/>
      <c r="J181" s="252"/>
      <c r="K181" s="252"/>
      <c r="L181" s="252"/>
      <c r="M181" s="252"/>
      <c r="N181" s="252"/>
      <c r="O181" s="252"/>
      <c r="P181" s="252"/>
      <c r="Q181" s="252"/>
      <c r="R181" s="252"/>
      <c r="S181" s="252"/>
    </row>
    <row r="182" spans="1:19" x14ac:dyDescent="0.2">
      <c r="A182" s="252"/>
      <c r="B182" s="252"/>
      <c r="C182" s="252"/>
      <c r="D182" s="252"/>
      <c r="E182" s="252"/>
      <c r="F182" s="252"/>
      <c r="G182" s="252"/>
      <c r="H182" s="252"/>
      <c r="I182" s="252"/>
      <c r="J182" s="252"/>
      <c r="K182" s="252"/>
      <c r="L182" s="252"/>
      <c r="M182" s="252"/>
      <c r="N182" s="252"/>
      <c r="O182" s="252"/>
      <c r="P182" s="252"/>
      <c r="Q182" s="252"/>
      <c r="R182" s="252"/>
      <c r="S182" s="252"/>
    </row>
    <row r="183" spans="1:19" x14ac:dyDescent="0.2">
      <c r="A183" s="252"/>
      <c r="B183" s="252"/>
      <c r="C183" s="252"/>
      <c r="D183" s="252"/>
      <c r="E183" s="252"/>
      <c r="F183" s="252"/>
      <c r="G183" s="252"/>
      <c r="H183" s="252"/>
      <c r="I183" s="252"/>
      <c r="J183" s="252"/>
      <c r="K183" s="252"/>
      <c r="L183" s="252"/>
      <c r="M183" s="252"/>
      <c r="N183" s="252"/>
      <c r="O183" s="252"/>
      <c r="P183" s="252"/>
      <c r="Q183" s="252"/>
      <c r="R183" s="252"/>
      <c r="S183" s="252"/>
    </row>
    <row r="184" spans="1:19" x14ac:dyDescent="0.2">
      <c r="A184" s="252"/>
      <c r="B184" s="252"/>
      <c r="C184" s="252"/>
      <c r="D184" s="252"/>
      <c r="E184" s="252"/>
      <c r="F184" s="252"/>
      <c r="G184" s="252"/>
      <c r="H184" s="252"/>
      <c r="I184" s="252"/>
      <c r="J184" s="252"/>
      <c r="K184" s="252"/>
      <c r="L184" s="252"/>
      <c r="M184" s="252"/>
      <c r="N184" s="252"/>
      <c r="O184" s="252"/>
      <c r="P184" s="252"/>
      <c r="Q184" s="252"/>
      <c r="R184" s="252"/>
      <c r="S184" s="252"/>
    </row>
    <row r="185" spans="1:19" x14ac:dyDescent="0.2">
      <c r="A185" s="252"/>
      <c r="B185" s="252"/>
      <c r="C185" s="252"/>
      <c r="D185" s="252"/>
      <c r="E185" s="252"/>
      <c r="F185" s="252"/>
      <c r="G185" s="252"/>
      <c r="H185" s="252"/>
      <c r="I185" s="252"/>
      <c r="J185" s="252"/>
      <c r="K185" s="252"/>
      <c r="L185" s="252"/>
      <c r="M185" s="252"/>
      <c r="N185" s="252"/>
      <c r="O185" s="252"/>
      <c r="P185" s="252"/>
      <c r="Q185" s="252"/>
      <c r="R185" s="252"/>
      <c r="S185" s="252"/>
    </row>
    <row r="186" spans="1:19" x14ac:dyDescent="0.2">
      <c r="A186" s="252"/>
      <c r="B186" s="252"/>
      <c r="C186" s="252"/>
      <c r="D186" s="252"/>
      <c r="E186" s="252"/>
      <c r="F186" s="252"/>
      <c r="G186" s="252"/>
      <c r="H186" s="252"/>
      <c r="I186" s="252"/>
      <c r="J186" s="252"/>
      <c r="K186" s="252"/>
      <c r="L186" s="252"/>
      <c r="M186" s="252"/>
      <c r="N186" s="252"/>
      <c r="O186" s="252"/>
      <c r="P186" s="252"/>
      <c r="Q186" s="252"/>
      <c r="R186" s="252"/>
      <c r="S186" s="252"/>
    </row>
    <row r="187" spans="1:19" x14ac:dyDescent="0.2">
      <c r="A187" s="252"/>
      <c r="B187" s="252"/>
      <c r="C187" s="252"/>
      <c r="D187" s="252"/>
      <c r="E187" s="252"/>
      <c r="F187" s="252"/>
      <c r="G187" s="252"/>
      <c r="H187" s="252"/>
      <c r="I187" s="252"/>
      <c r="J187" s="252"/>
      <c r="K187" s="252"/>
      <c r="L187" s="252"/>
      <c r="M187" s="252"/>
      <c r="N187" s="252"/>
      <c r="O187" s="252"/>
      <c r="P187" s="252"/>
      <c r="Q187" s="252"/>
      <c r="R187" s="252"/>
      <c r="S187" s="252"/>
    </row>
    <row r="188" spans="1:19" x14ac:dyDescent="0.2">
      <c r="A188" s="252"/>
      <c r="B188" s="252"/>
      <c r="C188" s="252"/>
      <c r="D188" s="252"/>
      <c r="E188" s="252"/>
      <c r="F188" s="252"/>
      <c r="G188" s="252"/>
      <c r="H188" s="252"/>
      <c r="I188" s="252"/>
      <c r="J188" s="252"/>
      <c r="K188" s="252"/>
      <c r="L188" s="252"/>
      <c r="M188" s="252"/>
      <c r="N188" s="252"/>
      <c r="O188" s="252"/>
      <c r="P188" s="252"/>
      <c r="Q188" s="252"/>
      <c r="R188" s="252"/>
      <c r="S188" s="252"/>
    </row>
    <row r="189" spans="1:19" x14ac:dyDescent="0.2">
      <c r="A189" s="252"/>
      <c r="B189" s="252"/>
      <c r="C189" s="252"/>
      <c r="D189" s="252"/>
      <c r="E189" s="252"/>
      <c r="F189" s="252"/>
      <c r="G189" s="252"/>
      <c r="H189" s="252"/>
      <c r="I189" s="252"/>
      <c r="J189" s="252"/>
      <c r="K189" s="252"/>
      <c r="L189" s="252"/>
      <c r="M189" s="252"/>
      <c r="N189" s="252"/>
      <c r="O189" s="252"/>
      <c r="P189" s="252"/>
      <c r="Q189" s="252"/>
      <c r="R189" s="252"/>
      <c r="S189" s="252"/>
    </row>
    <row r="190" spans="1:19" x14ac:dyDescent="0.2">
      <c r="A190" s="252"/>
      <c r="B190" s="252"/>
      <c r="C190" s="252"/>
      <c r="D190" s="252"/>
      <c r="E190" s="252"/>
      <c r="F190" s="252"/>
      <c r="G190" s="252"/>
      <c r="H190" s="252"/>
      <c r="I190" s="252"/>
      <c r="J190" s="252"/>
      <c r="K190" s="252"/>
      <c r="L190" s="252"/>
      <c r="M190" s="252"/>
      <c r="N190" s="252"/>
      <c r="O190" s="252"/>
      <c r="P190" s="252"/>
      <c r="Q190" s="252"/>
      <c r="R190" s="252"/>
      <c r="S190" s="252"/>
    </row>
    <row r="191" spans="1:19" x14ac:dyDescent="0.2">
      <c r="A191" s="252"/>
      <c r="B191" s="252"/>
      <c r="C191" s="252"/>
      <c r="D191" s="252"/>
      <c r="E191" s="252"/>
      <c r="F191" s="252"/>
      <c r="G191" s="252"/>
      <c r="H191" s="252"/>
      <c r="I191" s="252"/>
      <c r="J191" s="252"/>
      <c r="K191" s="252"/>
      <c r="L191" s="252"/>
      <c r="M191" s="252"/>
      <c r="N191" s="252"/>
      <c r="O191" s="252"/>
      <c r="P191" s="252"/>
      <c r="Q191" s="252"/>
      <c r="R191" s="252"/>
      <c r="S191" s="252"/>
    </row>
    <row r="192" spans="1:19" x14ac:dyDescent="0.2">
      <c r="A192" s="252"/>
      <c r="B192" s="252"/>
      <c r="C192" s="252"/>
      <c r="D192" s="252"/>
      <c r="E192" s="252"/>
      <c r="F192" s="252"/>
      <c r="G192" s="252"/>
      <c r="H192" s="252"/>
      <c r="I192" s="252"/>
      <c r="J192" s="252"/>
      <c r="K192" s="252"/>
      <c r="L192" s="252"/>
      <c r="M192" s="252"/>
      <c r="N192" s="252"/>
      <c r="O192" s="252"/>
      <c r="P192" s="252"/>
      <c r="Q192" s="252"/>
      <c r="R192" s="252"/>
      <c r="S192" s="252"/>
    </row>
    <row r="193" spans="1:19" x14ac:dyDescent="0.2">
      <c r="A193" s="252"/>
      <c r="B193" s="252"/>
      <c r="C193" s="252"/>
      <c r="D193" s="252"/>
      <c r="E193" s="252"/>
      <c r="F193" s="252"/>
      <c r="G193" s="252"/>
      <c r="H193" s="252"/>
      <c r="I193" s="252"/>
      <c r="J193" s="252"/>
      <c r="K193" s="252"/>
      <c r="L193" s="252"/>
      <c r="M193" s="252"/>
      <c r="N193" s="252"/>
      <c r="O193" s="252"/>
      <c r="P193" s="252"/>
      <c r="Q193" s="252"/>
      <c r="R193" s="252"/>
      <c r="S193" s="252"/>
    </row>
    <row r="194" spans="1:19" x14ac:dyDescent="0.2">
      <c r="A194" s="252"/>
      <c r="B194" s="252"/>
      <c r="C194" s="252"/>
      <c r="D194" s="252"/>
      <c r="E194" s="252"/>
      <c r="F194" s="252"/>
      <c r="G194" s="252"/>
      <c r="H194" s="252"/>
      <c r="I194" s="252"/>
      <c r="J194" s="252"/>
      <c r="K194" s="252"/>
      <c r="L194" s="252"/>
      <c r="M194" s="252"/>
      <c r="N194" s="252"/>
      <c r="O194" s="252"/>
      <c r="P194" s="252"/>
      <c r="Q194" s="252"/>
      <c r="R194" s="252"/>
      <c r="S194" s="252"/>
    </row>
    <row r="195" spans="1:19" x14ac:dyDescent="0.2">
      <c r="A195" s="252"/>
      <c r="B195" s="252"/>
      <c r="C195" s="252"/>
      <c r="D195" s="252"/>
      <c r="E195" s="252"/>
      <c r="F195" s="252"/>
      <c r="G195" s="252"/>
      <c r="H195" s="252"/>
      <c r="I195" s="252"/>
      <c r="J195" s="252"/>
      <c r="K195" s="252"/>
      <c r="L195" s="252"/>
      <c r="M195" s="252"/>
      <c r="N195" s="252"/>
      <c r="O195" s="252"/>
      <c r="P195" s="252"/>
      <c r="Q195" s="252"/>
      <c r="R195" s="252"/>
      <c r="S195" s="252"/>
    </row>
    <row r="196" spans="1:19" x14ac:dyDescent="0.2">
      <c r="A196" s="252"/>
      <c r="B196" s="252"/>
      <c r="C196" s="252"/>
      <c r="D196" s="252"/>
      <c r="E196" s="252"/>
      <c r="F196" s="252"/>
      <c r="G196" s="252"/>
      <c r="H196" s="252"/>
      <c r="I196" s="252"/>
      <c r="J196" s="252"/>
      <c r="K196" s="252"/>
      <c r="L196" s="252"/>
      <c r="M196" s="252"/>
      <c r="N196" s="252"/>
      <c r="O196" s="252"/>
      <c r="P196" s="252"/>
      <c r="Q196" s="252"/>
      <c r="R196" s="252"/>
      <c r="S196" s="252"/>
    </row>
    <row r="197" spans="1:19" x14ac:dyDescent="0.2">
      <c r="A197" s="252"/>
      <c r="B197" s="252"/>
      <c r="C197" s="252"/>
      <c r="D197" s="252"/>
      <c r="E197" s="252"/>
      <c r="F197" s="252"/>
      <c r="G197" s="252"/>
      <c r="H197" s="252"/>
      <c r="I197" s="252"/>
      <c r="J197" s="252"/>
      <c r="K197" s="252"/>
      <c r="L197" s="252"/>
      <c r="M197" s="252"/>
      <c r="N197" s="252"/>
      <c r="O197" s="252"/>
      <c r="P197" s="252"/>
      <c r="Q197" s="252"/>
      <c r="R197" s="252"/>
      <c r="S197" s="252"/>
    </row>
    <row r="198" spans="1:19" x14ac:dyDescent="0.2">
      <c r="A198" s="252"/>
      <c r="B198" s="252"/>
      <c r="C198" s="252"/>
      <c r="D198" s="252"/>
      <c r="E198" s="252"/>
      <c r="F198" s="252"/>
      <c r="G198" s="252"/>
      <c r="H198" s="252"/>
      <c r="I198" s="252"/>
      <c r="J198" s="252"/>
      <c r="K198" s="252"/>
      <c r="L198" s="252"/>
      <c r="M198" s="252"/>
      <c r="N198" s="252"/>
      <c r="O198" s="252"/>
      <c r="P198" s="252"/>
      <c r="Q198" s="252"/>
      <c r="R198" s="252"/>
      <c r="S198" s="252"/>
    </row>
    <row r="199" spans="1:19" x14ac:dyDescent="0.2">
      <c r="A199" s="252"/>
      <c r="B199" s="252"/>
      <c r="C199" s="252"/>
      <c r="D199" s="252"/>
      <c r="E199" s="252"/>
      <c r="F199" s="252"/>
      <c r="G199" s="252"/>
      <c r="H199" s="252"/>
      <c r="I199" s="252"/>
      <c r="J199" s="252"/>
      <c r="K199" s="252"/>
      <c r="L199" s="252"/>
      <c r="M199" s="252"/>
      <c r="N199" s="252"/>
      <c r="O199" s="252"/>
      <c r="P199" s="252"/>
      <c r="Q199" s="252"/>
      <c r="R199" s="252"/>
      <c r="S199" s="252"/>
    </row>
    <row r="200" spans="1:19" x14ac:dyDescent="0.2">
      <c r="A200" s="252"/>
      <c r="B200" s="252"/>
      <c r="C200" s="252"/>
      <c r="D200" s="252"/>
      <c r="E200" s="252"/>
      <c r="F200" s="252"/>
      <c r="G200" s="252"/>
      <c r="H200" s="252"/>
      <c r="I200" s="252"/>
      <c r="J200" s="252"/>
      <c r="K200" s="252"/>
      <c r="L200" s="252"/>
      <c r="M200" s="252"/>
      <c r="N200" s="252"/>
      <c r="O200" s="252"/>
      <c r="P200" s="252"/>
      <c r="Q200" s="252"/>
      <c r="R200" s="252"/>
      <c r="S200" s="252"/>
    </row>
    <row r="201" spans="1:19" x14ac:dyDescent="0.2">
      <c r="A201" s="252"/>
      <c r="B201" s="252"/>
      <c r="C201" s="252"/>
      <c r="D201" s="252"/>
      <c r="E201" s="252"/>
      <c r="F201" s="252"/>
      <c r="G201" s="252"/>
      <c r="H201" s="252"/>
      <c r="I201" s="252"/>
      <c r="J201" s="252"/>
      <c r="K201" s="252"/>
      <c r="L201" s="252"/>
      <c r="M201" s="252"/>
      <c r="N201" s="252"/>
      <c r="O201" s="252"/>
      <c r="P201" s="252"/>
      <c r="Q201" s="252"/>
      <c r="R201" s="252"/>
      <c r="S201" s="252"/>
    </row>
    <row r="202" spans="1:19" x14ac:dyDescent="0.2">
      <c r="A202" s="252"/>
      <c r="B202" s="252"/>
      <c r="C202" s="252"/>
      <c r="D202" s="252"/>
      <c r="E202" s="252"/>
      <c r="F202" s="252"/>
      <c r="G202" s="252"/>
      <c r="H202" s="252"/>
      <c r="I202" s="252"/>
      <c r="J202" s="252"/>
      <c r="K202" s="252"/>
      <c r="L202" s="252"/>
      <c r="M202" s="252"/>
      <c r="N202" s="252"/>
      <c r="O202" s="252"/>
      <c r="P202" s="252"/>
      <c r="Q202" s="252"/>
      <c r="R202" s="252"/>
      <c r="S202" s="252"/>
    </row>
    <row r="203" spans="1:19" x14ac:dyDescent="0.2">
      <c r="A203" s="252"/>
      <c r="B203" s="252"/>
      <c r="C203" s="252"/>
      <c r="D203" s="252"/>
      <c r="E203" s="252"/>
      <c r="F203" s="252"/>
      <c r="G203" s="252"/>
      <c r="H203" s="252"/>
      <c r="I203" s="252"/>
      <c r="J203" s="252"/>
      <c r="K203" s="252"/>
      <c r="L203" s="252"/>
      <c r="M203" s="252"/>
      <c r="N203" s="252"/>
      <c r="O203" s="252"/>
      <c r="P203" s="252"/>
      <c r="Q203" s="252"/>
      <c r="R203" s="252"/>
      <c r="S203" s="252"/>
    </row>
    <row r="204" spans="1:19" x14ac:dyDescent="0.2">
      <c r="A204" s="252"/>
      <c r="B204" s="252"/>
      <c r="C204" s="252"/>
      <c r="D204" s="252"/>
      <c r="E204" s="252"/>
      <c r="F204" s="252"/>
      <c r="G204" s="252"/>
      <c r="H204" s="252"/>
      <c r="I204" s="252"/>
      <c r="J204" s="252"/>
      <c r="K204" s="252"/>
      <c r="L204" s="252"/>
      <c r="M204" s="252"/>
      <c r="N204" s="252"/>
      <c r="O204" s="252"/>
      <c r="P204" s="252"/>
      <c r="Q204" s="252"/>
      <c r="R204" s="252"/>
      <c r="S204" s="252"/>
    </row>
    <row r="205" spans="1:19" x14ac:dyDescent="0.2">
      <c r="A205" s="252"/>
      <c r="B205" s="252"/>
      <c r="C205" s="252"/>
      <c r="D205" s="252"/>
      <c r="E205" s="252"/>
      <c r="F205" s="252"/>
      <c r="G205" s="252"/>
      <c r="H205" s="252"/>
      <c r="I205" s="252"/>
      <c r="J205" s="252"/>
      <c r="K205" s="252"/>
      <c r="L205" s="252"/>
      <c r="M205" s="252"/>
      <c r="N205" s="252"/>
      <c r="O205" s="252"/>
      <c r="P205" s="252"/>
      <c r="Q205" s="252"/>
      <c r="R205" s="252"/>
      <c r="S205" s="252"/>
    </row>
    <row r="206" spans="1:19" x14ac:dyDescent="0.2">
      <c r="A206" s="252"/>
      <c r="B206" s="252"/>
      <c r="C206" s="252"/>
      <c r="D206" s="252"/>
      <c r="E206" s="252"/>
      <c r="F206" s="252"/>
      <c r="G206" s="252"/>
      <c r="H206" s="252"/>
      <c r="I206" s="252"/>
      <c r="J206" s="252"/>
      <c r="K206" s="252"/>
      <c r="L206" s="252"/>
      <c r="M206" s="252"/>
      <c r="N206" s="252"/>
      <c r="O206" s="252"/>
      <c r="P206" s="252"/>
      <c r="Q206" s="252"/>
      <c r="R206" s="252"/>
      <c r="S206" s="252"/>
    </row>
    <row r="207" spans="1:19" x14ac:dyDescent="0.2">
      <c r="A207" s="252"/>
      <c r="B207" s="252"/>
      <c r="C207" s="252"/>
      <c r="D207" s="252"/>
      <c r="E207" s="252"/>
      <c r="F207" s="252"/>
      <c r="G207" s="252"/>
      <c r="H207" s="252"/>
      <c r="I207" s="252"/>
      <c r="J207" s="252"/>
      <c r="K207" s="252"/>
      <c r="L207" s="252"/>
      <c r="M207" s="252"/>
      <c r="N207" s="252"/>
      <c r="O207" s="252"/>
      <c r="P207" s="252"/>
      <c r="Q207" s="252"/>
      <c r="R207" s="252"/>
      <c r="S207" s="252"/>
    </row>
    <row r="208" spans="1:19" x14ac:dyDescent="0.2">
      <c r="A208" s="252"/>
      <c r="B208" s="252"/>
      <c r="C208" s="252"/>
      <c r="D208" s="252"/>
      <c r="E208" s="252"/>
      <c r="F208" s="252"/>
      <c r="G208" s="252"/>
      <c r="H208" s="252"/>
      <c r="I208" s="252"/>
      <c r="J208" s="252"/>
      <c r="K208" s="252"/>
      <c r="L208" s="252"/>
      <c r="M208" s="252"/>
      <c r="N208" s="252"/>
      <c r="O208" s="252"/>
      <c r="P208" s="252"/>
      <c r="Q208" s="252"/>
      <c r="R208" s="252"/>
      <c r="S208" s="252"/>
    </row>
    <row r="209" spans="1:19" x14ac:dyDescent="0.2">
      <c r="A209" s="252"/>
      <c r="B209" s="252"/>
      <c r="C209" s="252"/>
      <c r="D209" s="252"/>
      <c r="E209" s="252"/>
      <c r="F209" s="252"/>
      <c r="G209" s="252"/>
      <c r="H209" s="252"/>
      <c r="I209" s="252"/>
      <c r="J209" s="252"/>
      <c r="K209" s="252"/>
      <c r="L209" s="252"/>
      <c r="M209" s="252"/>
      <c r="N209" s="252"/>
      <c r="O209" s="252"/>
      <c r="P209" s="252"/>
      <c r="Q209" s="252"/>
      <c r="R209" s="252"/>
      <c r="S209" s="252"/>
    </row>
    <row r="210" spans="1:19" x14ac:dyDescent="0.2">
      <c r="A210" s="252"/>
      <c r="B210" s="252"/>
      <c r="C210" s="252"/>
      <c r="D210" s="252"/>
      <c r="E210" s="252"/>
      <c r="F210" s="252"/>
      <c r="G210" s="252"/>
      <c r="H210" s="252"/>
      <c r="I210" s="252"/>
      <c r="J210" s="252"/>
      <c r="K210" s="252"/>
      <c r="L210" s="252"/>
      <c r="M210" s="252"/>
      <c r="N210" s="252"/>
      <c r="O210" s="252"/>
      <c r="P210" s="252"/>
      <c r="Q210" s="252"/>
      <c r="R210" s="252"/>
      <c r="S210" s="252"/>
    </row>
    <row r="211" spans="1:19" x14ac:dyDescent="0.2">
      <c r="A211" s="252"/>
      <c r="B211" s="252"/>
      <c r="C211" s="252"/>
      <c r="D211" s="252"/>
      <c r="E211" s="252"/>
      <c r="F211" s="252"/>
      <c r="G211" s="252"/>
      <c r="H211" s="252"/>
      <c r="I211" s="252"/>
      <c r="J211" s="252"/>
      <c r="K211" s="252"/>
      <c r="L211" s="252"/>
      <c r="M211" s="252"/>
      <c r="N211" s="252"/>
      <c r="O211" s="252"/>
      <c r="P211" s="252"/>
      <c r="Q211" s="252"/>
      <c r="R211" s="252"/>
      <c r="S211" s="252"/>
    </row>
    <row r="212" spans="1:19" x14ac:dyDescent="0.2">
      <c r="A212" s="252"/>
      <c r="B212" s="252"/>
      <c r="C212" s="252"/>
      <c r="D212" s="252"/>
      <c r="E212" s="252"/>
      <c r="F212" s="252"/>
      <c r="G212" s="252"/>
      <c r="H212" s="252"/>
      <c r="I212" s="252"/>
      <c r="J212" s="252"/>
      <c r="K212" s="252"/>
      <c r="L212" s="252"/>
      <c r="M212" s="252"/>
      <c r="N212" s="252"/>
      <c r="O212" s="252"/>
      <c r="P212" s="252"/>
      <c r="Q212" s="252"/>
      <c r="R212" s="252"/>
      <c r="S212" s="252"/>
    </row>
    <row r="213" spans="1:19" x14ac:dyDescent="0.2">
      <c r="A213" s="252"/>
      <c r="B213" s="252"/>
      <c r="C213" s="252"/>
      <c r="D213" s="252"/>
      <c r="E213" s="252"/>
      <c r="F213" s="252"/>
      <c r="G213" s="252"/>
      <c r="H213" s="252"/>
      <c r="I213" s="252"/>
      <c r="J213" s="252"/>
      <c r="K213" s="252"/>
      <c r="L213" s="252"/>
      <c r="M213" s="252"/>
      <c r="N213" s="252"/>
      <c r="O213" s="252"/>
      <c r="P213" s="252"/>
      <c r="Q213" s="252"/>
      <c r="R213" s="252"/>
      <c r="S213" s="252"/>
    </row>
    <row r="214" spans="1:19" x14ac:dyDescent="0.2">
      <c r="A214" s="252"/>
      <c r="B214" s="252"/>
      <c r="C214" s="252"/>
      <c r="D214" s="252"/>
      <c r="E214" s="252"/>
      <c r="F214" s="252"/>
      <c r="G214" s="252"/>
      <c r="H214" s="252"/>
      <c r="I214" s="252"/>
      <c r="J214" s="252"/>
      <c r="K214" s="252"/>
      <c r="L214" s="252"/>
      <c r="M214" s="252"/>
      <c r="N214" s="252"/>
      <c r="O214" s="252"/>
      <c r="P214" s="252"/>
      <c r="Q214" s="252"/>
      <c r="R214" s="252"/>
      <c r="S214" s="252"/>
    </row>
    <row r="215" spans="1:19" x14ac:dyDescent="0.2">
      <c r="A215" s="252"/>
      <c r="B215" s="252"/>
      <c r="C215" s="252"/>
      <c r="D215" s="252"/>
      <c r="E215" s="252"/>
      <c r="F215" s="252"/>
      <c r="G215" s="252"/>
      <c r="H215" s="252"/>
      <c r="I215" s="252"/>
      <c r="J215" s="252"/>
      <c r="K215" s="252"/>
      <c r="L215" s="252"/>
      <c r="M215" s="252"/>
      <c r="N215" s="252"/>
      <c r="O215" s="252"/>
      <c r="P215" s="252"/>
      <c r="Q215" s="252"/>
      <c r="R215" s="252"/>
      <c r="S215" s="252"/>
    </row>
    <row r="216" spans="1:19" x14ac:dyDescent="0.2">
      <c r="A216" s="252"/>
      <c r="B216" s="252"/>
      <c r="C216" s="252"/>
      <c r="D216" s="252"/>
      <c r="E216" s="252"/>
      <c r="F216" s="252"/>
      <c r="G216" s="252"/>
      <c r="H216" s="252"/>
      <c r="I216" s="252"/>
      <c r="J216" s="252"/>
      <c r="K216" s="252"/>
      <c r="L216" s="252"/>
      <c r="M216" s="252"/>
      <c r="N216" s="252"/>
      <c r="O216" s="252"/>
      <c r="P216" s="252"/>
      <c r="Q216" s="252"/>
      <c r="R216" s="252"/>
      <c r="S216" s="252"/>
    </row>
    <row r="217" spans="1:19" x14ac:dyDescent="0.2">
      <c r="A217" s="252"/>
      <c r="B217" s="252"/>
      <c r="C217" s="252"/>
      <c r="D217" s="252"/>
      <c r="E217" s="252"/>
      <c r="F217" s="252"/>
      <c r="G217" s="252"/>
      <c r="H217" s="252"/>
      <c r="I217" s="252"/>
      <c r="J217" s="252"/>
      <c r="K217" s="252"/>
      <c r="L217" s="252"/>
      <c r="M217" s="252"/>
      <c r="N217" s="252"/>
      <c r="O217" s="252"/>
      <c r="P217" s="252"/>
      <c r="Q217" s="252"/>
      <c r="R217" s="252"/>
      <c r="S217" s="252"/>
    </row>
    <row r="218" spans="1:19" x14ac:dyDescent="0.2">
      <c r="A218" s="252"/>
      <c r="B218" s="252"/>
      <c r="C218" s="252"/>
      <c r="D218" s="252"/>
      <c r="E218" s="252"/>
      <c r="F218" s="252"/>
      <c r="G218" s="252"/>
      <c r="H218" s="252"/>
      <c r="I218" s="252"/>
      <c r="J218" s="252"/>
      <c r="K218" s="252"/>
      <c r="L218" s="252"/>
      <c r="M218" s="252"/>
      <c r="N218" s="252"/>
      <c r="O218" s="252"/>
      <c r="P218" s="252"/>
      <c r="Q218" s="252"/>
      <c r="R218" s="252"/>
      <c r="S218" s="252"/>
    </row>
    <row r="219" spans="1:19" x14ac:dyDescent="0.2">
      <c r="A219" s="252"/>
      <c r="B219" s="252"/>
      <c r="C219" s="252"/>
      <c r="D219" s="252"/>
      <c r="E219" s="252"/>
      <c r="F219" s="252"/>
      <c r="G219" s="252"/>
      <c r="H219" s="252"/>
      <c r="I219" s="252"/>
      <c r="J219" s="252"/>
      <c r="K219" s="252"/>
      <c r="L219" s="252"/>
      <c r="M219" s="252"/>
      <c r="N219" s="252"/>
      <c r="O219" s="252"/>
      <c r="P219" s="252"/>
      <c r="Q219" s="252"/>
      <c r="R219" s="252"/>
      <c r="S219" s="252"/>
    </row>
    <row r="220" spans="1:19" x14ac:dyDescent="0.2">
      <c r="A220" s="252"/>
      <c r="B220" s="252"/>
      <c r="C220" s="252"/>
      <c r="D220" s="252"/>
      <c r="E220" s="252"/>
      <c r="F220" s="252"/>
      <c r="G220" s="252"/>
      <c r="H220" s="252"/>
      <c r="I220" s="252"/>
      <c r="J220" s="252"/>
      <c r="K220" s="252"/>
      <c r="L220" s="252"/>
      <c r="M220" s="252"/>
      <c r="N220" s="252"/>
      <c r="O220" s="252"/>
      <c r="P220" s="252"/>
      <c r="Q220" s="252"/>
      <c r="R220" s="252"/>
      <c r="S220" s="252"/>
    </row>
    <row r="221" spans="1:19" x14ac:dyDescent="0.2">
      <c r="A221" s="252"/>
      <c r="B221" s="252"/>
      <c r="C221" s="252"/>
      <c r="D221" s="252"/>
      <c r="E221" s="252"/>
      <c r="F221" s="252"/>
      <c r="G221" s="252"/>
      <c r="H221" s="252"/>
      <c r="I221" s="252"/>
      <c r="J221" s="252"/>
      <c r="K221" s="252"/>
      <c r="L221" s="252"/>
      <c r="M221" s="252"/>
      <c r="N221" s="252"/>
      <c r="O221" s="252"/>
      <c r="P221" s="252"/>
      <c r="Q221" s="252"/>
      <c r="R221" s="252"/>
      <c r="S221" s="252"/>
    </row>
    <row r="222" spans="1:19" x14ac:dyDescent="0.2">
      <c r="A222" s="252"/>
      <c r="B222" s="252"/>
      <c r="C222" s="252"/>
      <c r="D222" s="252"/>
      <c r="E222" s="252"/>
      <c r="F222" s="252"/>
      <c r="G222" s="252"/>
      <c r="H222" s="252"/>
      <c r="I222" s="252"/>
      <c r="J222" s="252"/>
      <c r="K222" s="252"/>
      <c r="L222" s="252"/>
      <c r="M222" s="252"/>
      <c r="N222" s="252"/>
      <c r="O222" s="252"/>
      <c r="P222" s="252"/>
      <c r="Q222" s="252"/>
      <c r="R222" s="252"/>
      <c r="S222" s="252"/>
    </row>
    <row r="223" spans="1:19" x14ac:dyDescent="0.2">
      <c r="A223" s="252"/>
      <c r="B223" s="252"/>
      <c r="C223" s="252"/>
      <c r="D223" s="252"/>
      <c r="E223" s="252"/>
      <c r="F223" s="252"/>
      <c r="G223" s="252"/>
      <c r="H223" s="252"/>
      <c r="I223" s="252"/>
      <c r="J223" s="252"/>
      <c r="K223" s="252"/>
      <c r="L223" s="252"/>
      <c r="M223" s="252"/>
      <c r="N223" s="252"/>
      <c r="O223" s="252"/>
      <c r="P223" s="252"/>
      <c r="Q223" s="252"/>
      <c r="R223" s="252"/>
      <c r="S223" s="252"/>
    </row>
    <row r="224" spans="1:19" x14ac:dyDescent="0.2">
      <c r="A224" s="252"/>
      <c r="B224" s="252"/>
      <c r="C224" s="252"/>
      <c r="D224" s="252"/>
      <c r="E224" s="252"/>
      <c r="F224" s="252"/>
      <c r="G224" s="252"/>
      <c r="H224" s="252"/>
      <c r="I224" s="252"/>
      <c r="J224" s="252"/>
      <c r="K224" s="252"/>
      <c r="L224" s="252"/>
      <c r="M224" s="252"/>
      <c r="N224" s="252"/>
      <c r="O224" s="252"/>
      <c r="P224" s="252"/>
      <c r="Q224" s="252"/>
      <c r="R224" s="252"/>
      <c r="S224" s="252"/>
    </row>
    <row r="225" spans="1:19" x14ac:dyDescent="0.2">
      <c r="A225" s="252"/>
      <c r="B225" s="252"/>
      <c r="C225" s="252"/>
      <c r="D225" s="252"/>
      <c r="E225" s="252"/>
      <c r="F225" s="252"/>
      <c r="G225" s="252"/>
      <c r="H225" s="252"/>
      <c r="I225" s="252"/>
      <c r="J225" s="252"/>
      <c r="K225" s="252"/>
      <c r="L225" s="252"/>
      <c r="M225" s="252"/>
      <c r="N225" s="252"/>
      <c r="O225" s="252"/>
      <c r="P225" s="252"/>
      <c r="Q225" s="252"/>
      <c r="R225" s="252"/>
      <c r="S225" s="252"/>
    </row>
    <row r="226" spans="1:19" x14ac:dyDescent="0.2">
      <c r="A226" s="252"/>
      <c r="B226" s="252"/>
      <c r="C226" s="252"/>
      <c r="D226" s="252"/>
      <c r="E226" s="252"/>
      <c r="F226" s="252"/>
      <c r="G226" s="252"/>
      <c r="H226" s="252"/>
      <c r="I226" s="252"/>
      <c r="J226" s="252"/>
      <c r="K226" s="252"/>
      <c r="L226" s="252"/>
      <c r="M226" s="252"/>
      <c r="N226" s="252"/>
      <c r="O226" s="252"/>
      <c r="P226" s="252"/>
      <c r="Q226" s="252"/>
      <c r="R226" s="252"/>
      <c r="S226" s="252"/>
    </row>
    <row r="227" spans="1:19" x14ac:dyDescent="0.2">
      <c r="A227" s="252"/>
      <c r="B227" s="252"/>
      <c r="C227" s="252"/>
      <c r="D227" s="252"/>
      <c r="E227" s="252"/>
      <c r="F227" s="252"/>
      <c r="G227" s="252"/>
      <c r="H227" s="252"/>
      <c r="I227" s="252"/>
      <c r="J227" s="252"/>
      <c r="K227" s="252"/>
      <c r="L227" s="252"/>
      <c r="M227" s="252"/>
      <c r="N227" s="252"/>
      <c r="O227" s="252"/>
      <c r="P227" s="252"/>
      <c r="Q227" s="252"/>
      <c r="R227" s="252"/>
      <c r="S227" s="252"/>
    </row>
    <row r="228" spans="1:19" x14ac:dyDescent="0.2">
      <c r="A228" s="252"/>
      <c r="B228" s="252"/>
      <c r="C228" s="252"/>
      <c r="D228" s="252"/>
      <c r="E228" s="252"/>
      <c r="F228" s="252"/>
      <c r="G228" s="252"/>
      <c r="H228" s="252"/>
      <c r="I228" s="252"/>
      <c r="J228" s="252"/>
      <c r="K228" s="252"/>
      <c r="L228" s="252"/>
      <c r="M228" s="252"/>
      <c r="N228" s="252"/>
      <c r="O228" s="252"/>
      <c r="P228" s="252"/>
      <c r="Q228" s="252"/>
      <c r="R228" s="252"/>
      <c r="S228" s="252"/>
    </row>
    <row r="229" spans="1:19" x14ac:dyDescent="0.2">
      <c r="A229" s="252"/>
      <c r="B229" s="252"/>
      <c r="C229" s="252"/>
      <c r="D229" s="252"/>
      <c r="E229" s="252"/>
      <c r="F229" s="252"/>
      <c r="G229" s="252"/>
      <c r="H229" s="252"/>
      <c r="I229" s="252"/>
      <c r="J229" s="252"/>
      <c r="K229" s="252"/>
      <c r="L229" s="252"/>
      <c r="M229" s="252"/>
      <c r="N229" s="252"/>
      <c r="O229" s="252"/>
      <c r="P229" s="252"/>
      <c r="Q229" s="252"/>
      <c r="R229" s="252"/>
      <c r="S229" s="252"/>
    </row>
    <row r="230" spans="1:19" x14ac:dyDescent="0.2">
      <c r="A230" s="252"/>
      <c r="B230" s="252"/>
      <c r="C230" s="252"/>
      <c r="D230" s="252"/>
      <c r="E230" s="252"/>
      <c r="F230" s="252"/>
      <c r="G230" s="252"/>
      <c r="H230" s="252"/>
      <c r="I230" s="252"/>
      <c r="J230" s="252"/>
      <c r="K230" s="252"/>
      <c r="L230" s="252"/>
      <c r="M230" s="252"/>
      <c r="N230" s="252"/>
      <c r="O230" s="252"/>
      <c r="P230" s="252"/>
      <c r="Q230" s="252"/>
      <c r="R230" s="252"/>
      <c r="S230" s="252"/>
    </row>
    <row r="231" spans="1:19" x14ac:dyDescent="0.2">
      <c r="A231" s="252"/>
      <c r="B231" s="252"/>
      <c r="C231" s="252"/>
      <c r="D231" s="252"/>
      <c r="E231" s="252"/>
      <c r="F231" s="252"/>
      <c r="G231" s="252"/>
      <c r="H231" s="252"/>
      <c r="I231" s="252"/>
      <c r="J231" s="252"/>
      <c r="K231" s="252"/>
      <c r="L231" s="252"/>
      <c r="M231" s="252"/>
      <c r="N231" s="252"/>
      <c r="O231" s="252"/>
      <c r="P231" s="252"/>
      <c r="Q231" s="252"/>
      <c r="R231" s="252"/>
      <c r="S231" s="252"/>
    </row>
    <row r="232" spans="1:19" x14ac:dyDescent="0.2">
      <c r="A232" s="252"/>
      <c r="B232" s="252"/>
      <c r="C232" s="252"/>
      <c r="D232" s="252"/>
      <c r="E232" s="252"/>
      <c r="F232" s="252"/>
      <c r="G232" s="252"/>
      <c r="H232" s="252"/>
      <c r="I232" s="252"/>
      <c r="J232" s="252"/>
      <c r="K232" s="252"/>
      <c r="L232" s="252"/>
      <c r="M232" s="252"/>
      <c r="N232" s="252"/>
      <c r="O232" s="252"/>
      <c r="P232" s="252"/>
      <c r="Q232" s="252"/>
      <c r="R232" s="252"/>
      <c r="S232" s="252"/>
    </row>
    <row r="233" spans="1:19" x14ac:dyDescent="0.2">
      <c r="A233" s="252"/>
      <c r="B233" s="252"/>
      <c r="C233" s="252"/>
      <c r="D233" s="252"/>
      <c r="E233" s="252"/>
      <c r="F233" s="252"/>
      <c r="G233" s="252"/>
      <c r="H233" s="252"/>
      <c r="I233" s="252"/>
      <c r="J233" s="252"/>
      <c r="K233" s="252"/>
      <c r="L233" s="252"/>
      <c r="M233" s="252"/>
      <c r="N233" s="252"/>
      <c r="O233" s="252"/>
      <c r="P233" s="252"/>
      <c r="Q233" s="252"/>
      <c r="R233" s="252"/>
      <c r="S233" s="252"/>
    </row>
    <row r="234" spans="1:19" x14ac:dyDescent="0.2">
      <c r="A234" s="252"/>
      <c r="B234" s="252"/>
      <c r="C234" s="252"/>
      <c r="D234" s="252"/>
      <c r="E234" s="252"/>
      <c r="F234" s="252"/>
      <c r="G234" s="252"/>
      <c r="H234" s="252"/>
      <c r="I234" s="252"/>
      <c r="J234" s="252"/>
      <c r="K234" s="252"/>
      <c r="L234" s="252"/>
      <c r="M234" s="252"/>
      <c r="N234" s="252"/>
      <c r="O234" s="252"/>
      <c r="P234" s="252"/>
      <c r="Q234" s="252"/>
      <c r="R234" s="252"/>
      <c r="S234" s="252"/>
    </row>
    <row r="235" spans="1:19" x14ac:dyDescent="0.2">
      <c r="A235" s="252"/>
      <c r="B235" s="252"/>
      <c r="C235" s="252"/>
      <c r="D235" s="252"/>
      <c r="E235" s="252"/>
      <c r="F235" s="252"/>
      <c r="G235" s="252"/>
      <c r="H235" s="252"/>
      <c r="I235" s="252"/>
      <c r="J235" s="252"/>
      <c r="K235" s="252"/>
      <c r="L235" s="252"/>
      <c r="M235" s="252"/>
      <c r="N235" s="252"/>
      <c r="O235" s="252"/>
      <c r="P235" s="252"/>
      <c r="Q235" s="252"/>
      <c r="R235" s="252"/>
      <c r="S235" s="252"/>
    </row>
    <row r="236" spans="1:19" x14ac:dyDescent="0.2">
      <c r="A236" s="252"/>
      <c r="B236" s="252"/>
      <c r="C236" s="252"/>
      <c r="D236" s="252"/>
      <c r="E236" s="252"/>
      <c r="F236" s="252"/>
      <c r="G236" s="252"/>
      <c r="H236" s="252"/>
      <c r="I236" s="252"/>
      <c r="J236" s="252"/>
      <c r="K236" s="252"/>
      <c r="L236" s="252"/>
      <c r="M236" s="252"/>
      <c r="N236" s="252"/>
      <c r="O236" s="252"/>
      <c r="P236" s="252"/>
      <c r="Q236" s="252"/>
      <c r="R236" s="252"/>
      <c r="S236" s="252"/>
    </row>
    <row r="237" spans="1:19" x14ac:dyDescent="0.2">
      <c r="A237" s="252"/>
      <c r="B237" s="252"/>
      <c r="C237" s="252"/>
      <c r="D237" s="252"/>
      <c r="E237" s="252"/>
      <c r="F237" s="252"/>
      <c r="G237" s="252"/>
      <c r="H237" s="252"/>
      <c r="I237" s="252"/>
      <c r="J237" s="252"/>
      <c r="K237" s="252"/>
      <c r="L237" s="252"/>
      <c r="M237" s="252"/>
      <c r="N237" s="252"/>
      <c r="O237" s="252"/>
      <c r="P237" s="252"/>
      <c r="Q237" s="252"/>
      <c r="R237" s="252"/>
      <c r="S237" s="252"/>
    </row>
    <row r="238" spans="1:19" x14ac:dyDescent="0.2">
      <c r="A238" s="252"/>
      <c r="B238" s="252"/>
      <c r="C238" s="252"/>
      <c r="D238" s="252"/>
      <c r="E238" s="252"/>
      <c r="F238" s="252"/>
      <c r="G238" s="252"/>
      <c r="H238" s="252"/>
      <c r="I238" s="252"/>
      <c r="J238" s="252"/>
      <c r="K238" s="252"/>
      <c r="L238" s="252"/>
      <c r="M238" s="252"/>
      <c r="N238" s="252"/>
      <c r="O238" s="252"/>
      <c r="P238" s="252"/>
      <c r="Q238" s="252"/>
      <c r="R238" s="252"/>
      <c r="S238" s="252"/>
    </row>
    <row r="239" spans="1:19" x14ac:dyDescent="0.2">
      <c r="A239" s="252"/>
      <c r="B239" s="252"/>
      <c r="C239" s="252"/>
      <c r="D239" s="252"/>
      <c r="E239" s="252"/>
      <c r="F239" s="252"/>
      <c r="G239" s="252"/>
      <c r="H239" s="252"/>
      <c r="I239" s="252"/>
      <c r="J239" s="252"/>
      <c r="K239" s="252"/>
      <c r="L239" s="252"/>
      <c r="M239" s="252"/>
      <c r="N239" s="252"/>
      <c r="O239" s="252"/>
      <c r="P239" s="252"/>
      <c r="Q239" s="252"/>
      <c r="R239" s="252"/>
      <c r="S239" s="252"/>
    </row>
    <row r="240" spans="1:19" x14ac:dyDescent="0.2">
      <c r="A240" s="252"/>
      <c r="B240" s="252"/>
      <c r="C240" s="252"/>
      <c r="D240" s="252"/>
      <c r="E240" s="252"/>
      <c r="F240" s="252"/>
      <c r="G240" s="252"/>
      <c r="H240" s="252"/>
      <c r="I240" s="252"/>
      <c r="J240" s="252"/>
      <c r="K240" s="252"/>
      <c r="L240" s="252"/>
      <c r="M240" s="252"/>
      <c r="N240" s="252"/>
      <c r="O240" s="252"/>
      <c r="P240" s="252"/>
      <c r="Q240" s="252"/>
      <c r="R240" s="252"/>
      <c r="S240" s="252"/>
    </row>
    <row r="241" spans="1:19" x14ac:dyDescent="0.2">
      <c r="A241" s="252"/>
      <c r="B241" s="252"/>
      <c r="C241" s="252"/>
      <c r="D241" s="252"/>
      <c r="E241" s="252"/>
      <c r="F241" s="252"/>
      <c r="G241" s="252"/>
      <c r="H241" s="252"/>
      <c r="I241" s="252"/>
      <c r="J241" s="252"/>
      <c r="K241" s="252"/>
      <c r="L241" s="252"/>
      <c r="M241" s="252"/>
      <c r="N241" s="252"/>
      <c r="O241" s="252"/>
      <c r="P241" s="252"/>
      <c r="Q241" s="252"/>
      <c r="R241" s="252"/>
      <c r="S241" s="252"/>
    </row>
    <row r="242" spans="1:19" x14ac:dyDescent="0.2">
      <c r="A242" s="252"/>
      <c r="B242" s="252"/>
      <c r="C242" s="252"/>
      <c r="D242" s="252"/>
      <c r="E242" s="252"/>
      <c r="F242" s="252"/>
      <c r="G242" s="252"/>
      <c r="H242" s="252"/>
      <c r="I242" s="252"/>
      <c r="J242" s="252"/>
      <c r="K242" s="252"/>
      <c r="L242" s="252"/>
      <c r="M242" s="252"/>
      <c r="N242" s="252"/>
      <c r="O242" s="252"/>
      <c r="P242" s="252"/>
      <c r="Q242" s="252"/>
      <c r="R242" s="252"/>
      <c r="S242" s="252"/>
    </row>
    <row r="243" spans="1:19" x14ac:dyDescent="0.2">
      <c r="A243" s="252"/>
      <c r="B243" s="252"/>
      <c r="C243" s="252"/>
      <c r="D243" s="252"/>
      <c r="E243" s="252"/>
      <c r="F243" s="252"/>
      <c r="G243" s="252"/>
      <c r="H243" s="252"/>
      <c r="I243" s="252"/>
      <c r="J243" s="252"/>
      <c r="K243" s="252"/>
      <c r="L243" s="252"/>
      <c r="M243" s="252"/>
      <c r="N243" s="252"/>
      <c r="O243" s="252"/>
      <c r="P243" s="252"/>
      <c r="Q243" s="252"/>
      <c r="R243" s="252"/>
      <c r="S243" s="252"/>
    </row>
    <row r="244" spans="1:19" x14ac:dyDescent="0.2">
      <c r="A244" s="252"/>
      <c r="B244" s="252"/>
      <c r="C244" s="252"/>
      <c r="D244" s="252"/>
      <c r="E244" s="252"/>
      <c r="F244" s="252"/>
      <c r="G244" s="252"/>
      <c r="H244" s="252"/>
      <c r="I244" s="252"/>
      <c r="J244" s="252"/>
      <c r="K244" s="252"/>
      <c r="L244" s="252"/>
      <c r="M244" s="252"/>
      <c r="N244" s="252"/>
      <c r="O244" s="252"/>
      <c r="P244" s="252"/>
      <c r="Q244" s="252"/>
      <c r="R244" s="252"/>
      <c r="S244" s="252"/>
    </row>
    <row r="245" spans="1:19" x14ac:dyDescent="0.2">
      <c r="A245" s="252"/>
      <c r="B245" s="252"/>
      <c r="C245" s="252"/>
      <c r="D245" s="252"/>
      <c r="E245" s="252"/>
      <c r="F245" s="252"/>
      <c r="G245" s="252"/>
      <c r="H245" s="252"/>
      <c r="I245" s="252"/>
      <c r="J245" s="252"/>
      <c r="K245" s="252"/>
      <c r="L245" s="252"/>
      <c r="M245" s="252"/>
      <c r="N245" s="252"/>
      <c r="O245" s="252"/>
      <c r="P245" s="252"/>
      <c r="Q245" s="252"/>
      <c r="R245" s="252"/>
      <c r="S245" s="252"/>
    </row>
    <row r="246" spans="1:19" x14ac:dyDescent="0.2">
      <c r="A246" s="252"/>
      <c r="B246" s="252"/>
      <c r="C246" s="252"/>
      <c r="D246" s="252"/>
      <c r="E246" s="252"/>
      <c r="F246" s="252"/>
      <c r="G246" s="252"/>
      <c r="H246" s="252"/>
      <c r="I246" s="252"/>
      <c r="J246" s="252"/>
      <c r="K246" s="252"/>
      <c r="L246" s="252"/>
      <c r="M246" s="252"/>
      <c r="N246" s="252"/>
      <c r="O246" s="252"/>
      <c r="P246" s="252"/>
      <c r="Q246" s="252"/>
      <c r="R246" s="252"/>
      <c r="S246" s="252"/>
    </row>
    <row r="247" spans="1:19" x14ac:dyDescent="0.2">
      <c r="A247" s="252"/>
      <c r="B247" s="252"/>
      <c r="C247" s="252"/>
      <c r="D247" s="252"/>
      <c r="E247" s="252"/>
      <c r="F247" s="252"/>
      <c r="G247" s="252"/>
      <c r="H247" s="252"/>
      <c r="I247" s="252"/>
      <c r="J247" s="252"/>
      <c r="K247" s="252"/>
      <c r="L247" s="252"/>
      <c r="M247" s="252"/>
      <c r="N247" s="252"/>
      <c r="O247" s="252"/>
      <c r="P247" s="252"/>
      <c r="Q247" s="252"/>
      <c r="R247" s="252"/>
      <c r="S247" s="252"/>
    </row>
    <row r="248" spans="1:19" x14ac:dyDescent="0.2">
      <c r="A248" s="252"/>
      <c r="B248" s="252"/>
      <c r="C248" s="252"/>
      <c r="D248" s="252"/>
      <c r="E248" s="252"/>
      <c r="F248" s="252"/>
      <c r="G248" s="252"/>
      <c r="H248" s="252"/>
      <c r="I248" s="252"/>
      <c r="J248" s="252"/>
      <c r="K248" s="252"/>
      <c r="L248" s="252"/>
      <c r="M248" s="252"/>
      <c r="N248" s="252"/>
      <c r="O248" s="252"/>
      <c r="P248" s="252"/>
      <c r="Q248" s="252"/>
      <c r="R248" s="252"/>
      <c r="S248" s="252"/>
    </row>
    <row r="249" spans="1:19" x14ac:dyDescent="0.2">
      <c r="A249" s="252"/>
      <c r="B249" s="252"/>
      <c r="C249" s="252"/>
      <c r="D249" s="252"/>
      <c r="E249" s="252"/>
      <c r="F249" s="252"/>
      <c r="G249" s="252"/>
      <c r="H249" s="252"/>
      <c r="I249" s="252"/>
      <c r="J249" s="252"/>
      <c r="K249" s="252"/>
      <c r="L249" s="252"/>
      <c r="M249" s="252"/>
      <c r="N249" s="252"/>
      <c r="O249" s="252"/>
      <c r="P249" s="252"/>
      <c r="Q249" s="252"/>
      <c r="R249" s="252"/>
      <c r="S249" s="252"/>
    </row>
    <row r="250" spans="1:19" x14ac:dyDescent="0.2">
      <c r="A250" s="252"/>
      <c r="B250" s="252"/>
      <c r="C250" s="252"/>
      <c r="D250" s="252"/>
      <c r="E250" s="252"/>
      <c r="F250" s="252"/>
      <c r="G250" s="252"/>
      <c r="H250" s="252"/>
      <c r="I250" s="252"/>
      <c r="J250" s="252"/>
      <c r="K250" s="252"/>
      <c r="L250" s="252"/>
      <c r="M250" s="252"/>
      <c r="N250" s="252"/>
      <c r="O250" s="252"/>
      <c r="P250" s="252"/>
      <c r="Q250" s="252"/>
      <c r="R250" s="252"/>
      <c r="S250" s="252"/>
    </row>
    <row r="251" spans="1:19" x14ac:dyDescent="0.2">
      <c r="A251" s="252"/>
      <c r="B251" s="252"/>
      <c r="C251" s="252"/>
      <c r="D251" s="252"/>
      <c r="E251" s="252"/>
      <c r="F251" s="252"/>
      <c r="G251" s="252"/>
      <c r="H251" s="252"/>
      <c r="I251" s="252"/>
      <c r="J251" s="252"/>
      <c r="K251" s="252"/>
      <c r="L251" s="252"/>
      <c r="M251" s="252"/>
      <c r="N251" s="252"/>
      <c r="O251" s="252"/>
      <c r="P251" s="252"/>
      <c r="Q251" s="252"/>
      <c r="R251" s="252"/>
      <c r="S251" s="252"/>
    </row>
    <row r="252" spans="1:19" x14ac:dyDescent="0.2">
      <c r="A252" s="252"/>
      <c r="B252" s="252"/>
      <c r="C252" s="252"/>
      <c r="D252" s="252"/>
      <c r="E252" s="252"/>
      <c r="F252" s="252"/>
      <c r="G252" s="252"/>
      <c r="H252" s="252"/>
      <c r="I252" s="252"/>
      <c r="J252" s="252"/>
      <c r="K252" s="252"/>
      <c r="L252" s="252"/>
      <c r="M252" s="252"/>
      <c r="N252" s="252"/>
      <c r="O252" s="252"/>
      <c r="P252" s="252"/>
      <c r="Q252" s="252"/>
      <c r="R252" s="252"/>
      <c r="S252" s="252"/>
    </row>
    <row r="253" spans="1:19" x14ac:dyDescent="0.2">
      <c r="A253" s="252"/>
      <c r="B253" s="252"/>
      <c r="C253" s="252"/>
      <c r="D253" s="252"/>
      <c r="E253" s="252"/>
      <c r="F253" s="252"/>
      <c r="G253" s="252"/>
      <c r="H253" s="252"/>
      <c r="I253" s="252"/>
      <c r="J253" s="252"/>
      <c r="K253" s="252"/>
      <c r="L253" s="252"/>
      <c r="M253" s="252"/>
      <c r="N253" s="252"/>
      <c r="O253" s="252"/>
      <c r="P253" s="252"/>
      <c r="Q253" s="252"/>
      <c r="R253" s="252"/>
      <c r="S253" s="252"/>
    </row>
    <row r="254" spans="1:19" x14ac:dyDescent="0.2">
      <c r="A254" s="252"/>
      <c r="B254" s="252"/>
      <c r="C254" s="252"/>
      <c r="D254" s="252"/>
      <c r="E254" s="252"/>
      <c r="F254" s="252"/>
      <c r="G254" s="252"/>
      <c r="H254" s="252"/>
      <c r="I254" s="252"/>
      <c r="J254" s="252"/>
      <c r="K254" s="252"/>
      <c r="L254" s="252"/>
      <c r="M254" s="252"/>
      <c r="N254" s="252"/>
      <c r="O254" s="252"/>
      <c r="P254" s="252"/>
      <c r="Q254" s="252"/>
      <c r="R254" s="252"/>
      <c r="S254" s="252"/>
    </row>
    <row r="255" spans="1:19" x14ac:dyDescent="0.2">
      <c r="A255" s="252"/>
      <c r="B255" s="252"/>
      <c r="C255" s="252"/>
      <c r="D255" s="252"/>
      <c r="E255" s="252"/>
      <c r="F255" s="252"/>
      <c r="G255" s="252"/>
      <c r="H255" s="252"/>
      <c r="I255" s="252"/>
      <c r="J255" s="252"/>
      <c r="K255" s="252"/>
      <c r="L255" s="252"/>
      <c r="M255" s="252"/>
      <c r="N255" s="252"/>
      <c r="O255" s="252"/>
      <c r="P255" s="252"/>
      <c r="Q255" s="252"/>
      <c r="R255" s="252"/>
      <c r="S255" s="252"/>
    </row>
    <row r="256" spans="1:19" x14ac:dyDescent="0.2">
      <c r="A256" s="252"/>
      <c r="B256" s="252"/>
      <c r="C256" s="252"/>
      <c r="D256" s="252"/>
      <c r="E256" s="252"/>
      <c r="F256" s="252"/>
      <c r="G256" s="252"/>
      <c r="H256" s="252"/>
      <c r="I256" s="252"/>
      <c r="J256" s="252"/>
      <c r="K256" s="252"/>
      <c r="L256" s="252"/>
      <c r="M256" s="252"/>
      <c r="N256" s="252"/>
      <c r="O256" s="252"/>
      <c r="P256" s="252"/>
      <c r="Q256" s="252"/>
      <c r="R256" s="252"/>
      <c r="S256" s="252"/>
    </row>
    <row r="257" spans="1:19" x14ac:dyDescent="0.2">
      <c r="A257" s="252"/>
      <c r="B257" s="252"/>
      <c r="C257" s="252"/>
      <c r="D257" s="252"/>
      <c r="E257" s="252"/>
      <c r="F257" s="252"/>
      <c r="G257" s="252"/>
      <c r="H257" s="252"/>
      <c r="I257" s="252"/>
      <c r="J257" s="252"/>
      <c r="K257" s="252"/>
      <c r="L257" s="252"/>
      <c r="M257" s="252"/>
      <c r="N257" s="252"/>
      <c r="O257" s="252"/>
      <c r="P257" s="252"/>
      <c r="Q257" s="252"/>
      <c r="R257" s="252"/>
      <c r="S257" s="252"/>
    </row>
    <row r="258" spans="1:19" x14ac:dyDescent="0.2">
      <c r="A258" s="252"/>
      <c r="B258" s="252"/>
      <c r="C258" s="252"/>
      <c r="D258" s="252"/>
      <c r="E258" s="252"/>
      <c r="F258" s="252"/>
      <c r="G258" s="252"/>
      <c r="H258" s="252"/>
      <c r="I258" s="252"/>
      <c r="J258" s="252"/>
      <c r="K258" s="252"/>
      <c r="L258" s="252"/>
      <c r="M258" s="252"/>
      <c r="N258" s="252"/>
      <c r="O258" s="252"/>
      <c r="P258" s="252"/>
      <c r="Q258" s="252"/>
      <c r="R258" s="252"/>
      <c r="S258" s="252"/>
    </row>
    <row r="259" spans="1:19" x14ac:dyDescent="0.2">
      <c r="A259" s="252"/>
      <c r="B259" s="252"/>
      <c r="C259" s="252"/>
      <c r="D259" s="252"/>
      <c r="E259" s="252"/>
      <c r="F259" s="252"/>
      <c r="G259" s="252"/>
      <c r="H259" s="252"/>
      <c r="I259" s="252"/>
      <c r="J259" s="252"/>
      <c r="K259" s="252"/>
      <c r="L259" s="252"/>
      <c r="M259" s="252"/>
      <c r="N259" s="252"/>
      <c r="O259" s="252"/>
      <c r="P259" s="252"/>
      <c r="Q259" s="252"/>
      <c r="R259" s="252"/>
      <c r="S259" s="252"/>
    </row>
    <row r="260" spans="1:19" x14ac:dyDescent="0.2">
      <c r="A260" s="252"/>
      <c r="B260" s="252"/>
      <c r="C260" s="252"/>
      <c r="D260" s="252"/>
      <c r="E260" s="252"/>
      <c r="F260" s="252"/>
      <c r="G260" s="252"/>
      <c r="H260" s="252"/>
      <c r="I260" s="252"/>
      <c r="J260" s="252"/>
      <c r="K260" s="252"/>
      <c r="L260" s="252"/>
      <c r="M260" s="252"/>
      <c r="N260" s="252"/>
      <c r="O260" s="252"/>
      <c r="P260" s="252"/>
      <c r="Q260" s="252"/>
      <c r="R260" s="252"/>
      <c r="S260" s="252"/>
    </row>
    <row r="261" spans="1:19" x14ac:dyDescent="0.2">
      <c r="A261" s="252"/>
      <c r="B261" s="252"/>
      <c r="C261" s="252"/>
      <c r="D261" s="252"/>
      <c r="E261" s="252"/>
      <c r="F261" s="252"/>
      <c r="G261" s="252"/>
      <c r="H261" s="252"/>
      <c r="I261" s="252"/>
      <c r="J261" s="252"/>
      <c r="K261" s="252"/>
      <c r="L261" s="252"/>
      <c r="M261" s="252"/>
      <c r="N261" s="252"/>
      <c r="O261" s="252"/>
      <c r="P261" s="252"/>
      <c r="Q261" s="252"/>
      <c r="R261" s="252"/>
      <c r="S261" s="252"/>
    </row>
    <row r="262" spans="1:19" x14ac:dyDescent="0.2">
      <c r="A262" s="252"/>
      <c r="B262" s="252"/>
      <c r="C262" s="252"/>
      <c r="D262" s="252"/>
      <c r="E262" s="252"/>
      <c r="F262" s="252"/>
      <c r="G262" s="252"/>
      <c r="H262" s="252"/>
      <c r="I262" s="252"/>
      <c r="J262" s="252"/>
      <c r="K262" s="252"/>
      <c r="L262" s="252"/>
      <c r="M262" s="252"/>
      <c r="N262" s="252"/>
      <c r="O262" s="252"/>
      <c r="P262" s="252"/>
      <c r="Q262" s="252"/>
      <c r="R262" s="252"/>
      <c r="S262" s="252"/>
    </row>
    <row r="263" spans="1:19" x14ac:dyDescent="0.2">
      <c r="A263" s="252"/>
      <c r="B263" s="252"/>
      <c r="C263" s="252"/>
      <c r="D263" s="252"/>
      <c r="E263" s="252"/>
      <c r="F263" s="252"/>
      <c r="G263" s="252"/>
      <c r="H263" s="252"/>
      <c r="I263" s="252"/>
      <c r="J263" s="252"/>
      <c r="K263" s="252"/>
      <c r="L263" s="252"/>
      <c r="M263" s="252"/>
      <c r="N263" s="252"/>
      <c r="O263" s="252"/>
      <c r="P263" s="252"/>
      <c r="Q263" s="252"/>
      <c r="R263" s="252"/>
      <c r="S263" s="252"/>
    </row>
    <row r="264" spans="1:19" x14ac:dyDescent="0.2">
      <c r="A264" s="252"/>
      <c r="B264" s="252"/>
      <c r="C264" s="252"/>
      <c r="D264" s="252"/>
      <c r="E264" s="252"/>
      <c r="F264" s="252"/>
      <c r="G264" s="252"/>
      <c r="H264" s="252"/>
      <c r="I264" s="252"/>
      <c r="J264" s="252"/>
      <c r="K264" s="252"/>
      <c r="L264" s="252"/>
      <c r="M264" s="252"/>
      <c r="N264" s="252"/>
      <c r="O264" s="252"/>
      <c r="P264" s="252"/>
      <c r="Q264" s="252"/>
      <c r="R264" s="252"/>
      <c r="S264" s="252"/>
    </row>
    <row r="265" spans="1:19" x14ac:dyDescent="0.2">
      <c r="A265" s="252"/>
      <c r="B265" s="252"/>
      <c r="C265" s="252"/>
      <c r="D265" s="252"/>
      <c r="E265" s="252"/>
      <c r="F265" s="252"/>
      <c r="G265" s="252"/>
      <c r="H265" s="252"/>
      <c r="I265" s="252"/>
      <c r="J265" s="252"/>
      <c r="K265" s="252"/>
      <c r="L265" s="252"/>
      <c r="M265" s="252"/>
      <c r="N265" s="252"/>
      <c r="O265" s="252"/>
      <c r="P265" s="252"/>
      <c r="Q265" s="252"/>
      <c r="R265" s="252"/>
      <c r="S265" s="252"/>
    </row>
    <row r="266" spans="1:19" x14ac:dyDescent="0.2">
      <c r="A266" s="252"/>
      <c r="B266" s="252"/>
      <c r="C266" s="252"/>
      <c r="D266" s="252"/>
      <c r="E266" s="252"/>
      <c r="F266" s="252"/>
      <c r="G266" s="252"/>
      <c r="H266" s="252"/>
      <c r="I266" s="252"/>
      <c r="J266" s="252"/>
      <c r="K266" s="252"/>
      <c r="L266" s="252"/>
      <c r="M266" s="252"/>
      <c r="N266" s="252"/>
      <c r="O266" s="252"/>
      <c r="P266" s="252"/>
      <c r="Q266" s="252"/>
      <c r="R266" s="252"/>
      <c r="S266" s="252"/>
    </row>
    <row r="267" spans="1:19" x14ac:dyDescent="0.2">
      <c r="A267" s="252"/>
      <c r="B267" s="252"/>
      <c r="C267" s="252"/>
      <c r="D267" s="252"/>
      <c r="E267" s="252"/>
      <c r="F267" s="252"/>
      <c r="G267" s="252"/>
      <c r="H267" s="252"/>
      <c r="I267" s="252"/>
      <c r="J267" s="252"/>
      <c r="K267" s="252"/>
      <c r="L267" s="252"/>
      <c r="M267" s="252"/>
      <c r="N267" s="252"/>
      <c r="O267" s="252"/>
      <c r="P267" s="252"/>
      <c r="Q267" s="252"/>
      <c r="R267" s="252"/>
      <c r="S267" s="252"/>
    </row>
    <row r="268" spans="1:19" x14ac:dyDescent="0.2">
      <c r="A268" s="252"/>
      <c r="B268" s="252"/>
      <c r="C268" s="252"/>
      <c r="D268" s="252"/>
      <c r="E268" s="252"/>
      <c r="F268" s="252"/>
      <c r="G268" s="252"/>
      <c r="H268" s="252"/>
      <c r="I268" s="252"/>
      <c r="J268" s="252"/>
      <c r="K268" s="252"/>
      <c r="L268" s="252"/>
      <c r="M268" s="252"/>
      <c r="N268" s="252"/>
      <c r="O268" s="252"/>
      <c r="P268" s="252"/>
      <c r="Q268" s="252"/>
      <c r="R268" s="252"/>
      <c r="S268" s="252"/>
    </row>
    <row r="269" spans="1:19" x14ac:dyDescent="0.2">
      <c r="A269" s="252"/>
      <c r="B269" s="252"/>
      <c r="C269" s="252"/>
      <c r="D269" s="252"/>
      <c r="E269" s="252"/>
      <c r="F269" s="252"/>
      <c r="G269" s="252"/>
      <c r="H269" s="252"/>
      <c r="I269" s="252"/>
      <c r="J269" s="252"/>
      <c r="K269" s="252"/>
      <c r="L269" s="252"/>
      <c r="M269" s="252"/>
      <c r="N269" s="252"/>
      <c r="O269" s="252"/>
      <c r="P269" s="252"/>
      <c r="Q269" s="252"/>
      <c r="R269" s="252"/>
      <c r="S269" s="252"/>
    </row>
    <row r="270" spans="1:19" x14ac:dyDescent="0.2">
      <c r="A270" s="252"/>
      <c r="B270" s="252"/>
      <c r="C270" s="252"/>
      <c r="D270" s="252"/>
      <c r="E270" s="252"/>
      <c r="F270" s="252"/>
      <c r="G270" s="252"/>
      <c r="H270" s="252"/>
      <c r="I270" s="252"/>
      <c r="J270" s="252"/>
      <c r="K270" s="252"/>
      <c r="L270" s="252"/>
      <c r="M270" s="252"/>
      <c r="N270" s="252"/>
      <c r="O270" s="252"/>
      <c r="P270" s="252"/>
      <c r="Q270" s="252"/>
      <c r="R270" s="252"/>
      <c r="S270" s="252"/>
    </row>
    <row r="271" spans="1:19" x14ac:dyDescent="0.2">
      <c r="A271" s="252"/>
      <c r="B271" s="252"/>
      <c r="C271" s="252"/>
      <c r="D271" s="252"/>
      <c r="E271" s="252"/>
      <c r="F271" s="252"/>
      <c r="G271" s="252"/>
      <c r="H271" s="252"/>
      <c r="I271" s="252"/>
      <c r="J271" s="252"/>
      <c r="K271" s="252"/>
      <c r="L271" s="252"/>
      <c r="M271" s="252"/>
      <c r="N271" s="252"/>
      <c r="O271" s="252"/>
      <c r="P271" s="252"/>
      <c r="Q271" s="252"/>
      <c r="R271" s="252"/>
      <c r="S271" s="252"/>
    </row>
    <row r="272" spans="1:19" x14ac:dyDescent="0.2">
      <c r="A272" s="252"/>
      <c r="B272" s="252"/>
      <c r="C272" s="252"/>
      <c r="D272" s="252"/>
      <c r="E272" s="252"/>
      <c r="F272" s="252"/>
      <c r="G272" s="252"/>
      <c r="H272" s="252"/>
      <c r="I272" s="252"/>
      <c r="J272" s="252"/>
      <c r="K272" s="252"/>
      <c r="L272" s="252"/>
      <c r="M272" s="252"/>
      <c r="N272" s="252"/>
      <c r="O272" s="252"/>
      <c r="P272" s="252"/>
      <c r="Q272" s="252"/>
      <c r="R272" s="252"/>
      <c r="S272" s="252"/>
    </row>
    <row r="273" spans="1:19" x14ac:dyDescent="0.2">
      <c r="A273" s="252"/>
      <c r="B273" s="252"/>
      <c r="C273" s="252"/>
      <c r="D273" s="252"/>
      <c r="E273" s="252"/>
      <c r="F273" s="252"/>
      <c r="G273" s="252"/>
      <c r="H273" s="252"/>
      <c r="I273" s="252"/>
      <c r="J273" s="252"/>
      <c r="K273" s="252"/>
      <c r="L273" s="252"/>
      <c r="M273" s="252"/>
      <c r="N273" s="252"/>
      <c r="O273" s="252"/>
      <c r="P273" s="252"/>
      <c r="Q273" s="252"/>
      <c r="R273" s="252"/>
      <c r="S273" s="252"/>
    </row>
    <row r="274" spans="1:19" x14ac:dyDescent="0.2">
      <c r="A274" s="252"/>
      <c r="B274" s="252"/>
      <c r="C274" s="252"/>
      <c r="D274" s="252"/>
      <c r="E274" s="252"/>
      <c r="F274" s="252"/>
      <c r="G274" s="252"/>
      <c r="H274" s="252"/>
      <c r="I274" s="252"/>
      <c r="J274" s="252"/>
      <c r="K274" s="252"/>
      <c r="L274" s="252"/>
      <c r="M274" s="252"/>
      <c r="N274" s="252"/>
      <c r="O274" s="252"/>
      <c r="P274" s="252"/>
      <c r="Q274" s="252"/>
      <c r="R274" s="252"/>
      <c r="S274" s="252"/>
    </row>
    <row r="275" spans="1:19" x14ac:dyDescent="0.2">
      <c r="A275" s="252"/>
      <c r="B275" s="252"/>
      <c r="C275" s="252"/>
      <c r="D275" s="252"/>
      <c r="E275" s="252"/>
      <c r="F275" s="252"/>
      <c r="G275" s="252"/>
      <c r="H275" s="252"/>
      <c r="I275" s="252"/>
      <c r="J275" s="252"/>
      <c r="K275" s="252"/>
      <c r="L275" s="252"/>
      <c r="M275" s="252"/>
      <c r="N275" s="252"/>
      <c r="O275" s="252"/>
      <c r="P275" s="252"/>
      <c r="Q275" s="252"/>
      <c r="R275" s="252"/>
      <c r="S275" s="252"/>
    </row>
    <row r="276" spans="1:19" x14ac:dyDescent="0.2">
      <c r="A276" s="252"/>
      <c r="B276" s="252"/>
      <c r="C276" s="252"/>
      <c r="D276" s="252"/>
      <c r="E276" s="252"/>
      <c r="F276" s="252"/>
      <c r="G276" s="252"/>
      <c r="H276" s="252"/>
      <c r="I276" s="252"/>
      <c r="J276" s="252"/>
      <c r="K276" s="252"/>
      <c r="L276" s="252"/>
      <c r="M276" s="252"/>
      <c r="N276" s="252"/>
      <c r="O276" s="252"/>
      <c r="P276" s="252"/>
      <c r="Q276" s="252"/>
      <c r="R276" s="252"/>
      <c r="S276" s="252"/>
    </row>
    <row r="277" spans="1:19" x14ac:dyDescent="0.2">
      <c r="A277" s="252"/>
      <c r="B277" s="252"/>
      <c r="C277" s="252"/>
      <c r="D277" s="252"/>
      <c r="E277" s="252"/>
      <c r="F277" s="252"/>
      <c r="G277" s="252"/>
      <c r="H277" s="252"/>
      <c r="I277" s="252"/>
      <c r="J277" s="252"/>
      <c r="K277" s="252"/>
      <c r="L277" s="252"/>
      <c r="M277" s="252"/>
      <c r="N277" s="252"/>
      <c r="O277" s="252"/>
      <c r="P277" s="252"/>
      <c r="Q277" s="252"/>
      <c r="R277" s="252"/>
      <c r="S277" s="252"/>
    </row>
    <row r="278" spans="1:19" x14ac:dyDescent="0.2">
      <c r="A278" s="252"/>
      <c r="B278" s="252"/>
      <c r="C278" s="252"/>
      <c r="D278" s="252"/>
      <c r="E278" s="252"/>
      <c r="F278" s="252"/>
      <c r="G278" s="252"/>
      <c r="H278" s="252"/>
      <c r="I278" s="252"/>
      <c r="J278" s="252"/>
      <c r="K278" s="252"/>
      <c r="L278" s="252"/>
      <c r="M278" s="252"/>
      <c r="N278" s="252"/>
      <c r="O278" s="252"/>
      <c r="P278" s="252"/>
      <c r="Q278" s="252"/>
      <c r="R278" s="252"/>
      <c r="S278" s="252"/>
    </row>
    <row r="279" spans="1:19" x14ac:dyDescent="0.2">
      <c r="A279" s="252"/>
      <c r="B279" s="252"/>
      <c r="C279" s="252"/>
      <c r="D279" s="252"/>
      <c r="E279" s="252"/>
      <c r="F279" s="252"/>
      <c r="G279" s="252"/>
      <c r="H279" s="252"/>
      <c r="I279" s="252"/>
      <c r="J279" s="252"/>
      <c r="K279" s="252"/>
      <c r="L279" s="252"/>
      <c r="M279" s="252"/>
      <c r="N279" s="252"/>
      <c r="O279" s="252"/>
      <c r="P279" s="252"/>
      <c r="Q279" s="252"/>
      <c r="R279" s="252"/>
      <c r="S279" s="252"/>
    </row>
    <row r="280" spans="1:19" x14ac:dyDescent="0.2">
      <c r="A280" s="252"/>
      <c r="B280" s="252"/>
      <c r="C280" s="252"/>
      <c r="D280" s="252"/>
      <c r="E280" s="252"/>
      <c r="F280" s="252"/>
      <c r="G280" s="252"/>
      <c r="H280" s="252"/>
      <c r="I280" s="252"/>
      <c r="J280" s="252"/>
      <c r="K280" s="252"/>
      <c r="L280" s="252"/>
      <c r="M280" s="252"/>
      <c r="N280" s="252"/>
      <c r="O280" s="252"/>
      <c r="P280" s="252"/>
      <c r="Q280" s="252"/>
      <c r="R280" s="252"/>
      <c r="S280" s="252"/>
    </row>
    <row r="281" spans="1:19" x14ac:dyDescent="0.2">
      <c r="A281" s="252"/>
      <c r="B281" s="252"/>
      <c r="C281" s="252"/>
      <c r="D281" s="252"/>
      <c r="E281" s="252"/>
      <c r="F281" s="252"/>
      <c r="G281" s="252"/>
      <c r="H281" s="252"/>
      <c r="I281" s="252"/>
      <c r="J281" s="252"/>
      <c r="K281" s="252"/>
      <c r="L281" s="252"/>
      <c r="M281" s="252"/>
      <c r="N281" s="252"/>
      <c r="O281" s="252"/>
      <c r="P281" s="252"/>
      <c r="Q281" s="252"/>
      <c r="R281" s="252"/>
      <c r="S281" s="252"/>
    </row>
    <row r="282" spans="1:19" x14ac:dyDescent="0.2">
      <c r="A282" s="252"/>
      <c r="B282" s="252"/>
      <c r="C282" s="252"/>
      <c r="D282" s="252"/>
      <c r="E282" s="252"/>
      <c r="F282" s="252"/>
      <c r="G282" s="252"/>
      <c r="H282" s="252"/>
      <c r="I282" s="252"/>
      <c r="J282" s="252"/>
      <c r="K282" s="252"/>
      <c r="L282" s="252"/>
      <c r="M282" s="252"/>
      <c r="N282" s="252"/>
      <c r="O282" s="252"/>
      <c r="P282" s="252"/>
      <c r="Q282" s="252"/>
      <c r="R282" s="252"/>
      <c r="S282" s="252"/>
    </row>
    <row r="283" spans="1:19" x14ac:dyDescent="0.2">
      <c r="A283" s="252"/>
      <c r="B283" s="252"/>
      <c r="C283" s="252"/>
      <c r="D283" s="252"/>
      <c r="E283" s="252"/>
      <c r="F283" s="252"/>
      <c r="G283" s="252"/>
      <c r="H283" s="252"/>
      <c r="I283" s="252"/>
      <c r="J283" s="252"/>
      <c r="K283" s="252"/>
      <c r="L283" s="252"/>
      <c r="M283" s="252"/>
      <c r="N283" s="252"/>
      <c r="O283" s="252"/>
      <c r="P283" s="252"/>
      <c r="Q283" s="252"/>
      <c r="R283" s="252"/>
      <c r="S283" s="252"/>
    </row>
    <row r="284" spans="1:19" x14ac:dyDescent="0.2">
      <c r="A284" s="252"/>
      <c r="B284" s="252"/>
      <c r="C284" s="252"/>
      <c r="D284" s="252"/>
      <c r="E284" s="252"/>
      <c r="F284" s="252"/>
      <c r="G284" s="252"/>
      <c r="H284" s="252"/>
      <c r="I284" s="252"/>
      <c r="J284" s="252"/>
      <c r="K284" s="252"/>
      <c r="L284" s="252"/>
      <c r="M284" s="252"/>
      <c r="N284" s="252"/>
      <c r="O284" s="252"/>
      <c r="P284" s="252"/>
      <c r="Q284" s="252"/>
      <c r="R284" s="252"/>
      <c r="S284" s="252"/>
    </row>
    <row r="285" spans="1:19" x14ac:dyDescent="0.2">
      <c r="A285" s="252"/>
      <c r="B285" s="252"/>
      <c r="C285" s="252"/>
      <c r="D285" s="252"/>
      <c r="E285" s="252"/>
      <c r="F285" s="252"/>
      <c r="G285" s="252"/>
      <c r="H285" s="252"/>
      <c r="I285" s="252"/>
      <c r="J285" s="252"/>
      <c r="K285" s="252"/>
      <c r="L285" s="252"/>
      <c r="M285" s="252"/>
      <c r="N285" s="252"/>
      <c r="O285" s="252"/>
      <c r="P285" s="252"/>
      <c r="Q285" s="252"/>
      <c r="R285" s="252"/>
      <c r="S285" s="252"/>
    </row>
    <row r="286" spans="1:19" x14ac:dyDescent="0.2">
      <c r="A286" s="252"/>
      <c r="B286" s="252"/>
      <c r="C286" s="252"/>
      <c r="D286" s="252"/>
      <c r="E286" s="252"/>
      <c r="F286" s="252"/>
      <c r="G286" s="252"/>
      <c r="H286" s="252"/>
      <c r="I286" s="252"/>
      <c r="J286" s="252"/>
      <c r="K286" s="252"/>
      <c r="L286" s="252"/>
      <c r="M286" s="252"/>
      <c r="N286" s="252"/>
      <c r="O286" s="252"/>
      <c r="P286" s="252"/>
      <c r="Q286" s="252"/>
      <c r="R286" s="252"/>
      <c r="S286" s="252"/>
    </row>
    <row r="287" spans="1:19" x14ac:dyDescent="0.2">
      <c r="A287" s="252"/>
      <c r="B287" s="252"/>
      <c r="C287" s="252"/>
      <c r="D287" s="252"/>
      <c r="E287" s="252"/>
      <c r="F287" s="252"/>
      <c r="G287" s="252"/>
      <c r="H287" s="252"/>
      <c r="I287" s="252"/>
      <c r="J287" s="252"/>
      <c r="K287" s="252"/>
      <c r="L287" s="252"/>
      <c r="M287" s="252"/>
      <c r="N287" s="252"/>
      <c r="O287" s="252"/>
      <c r="P287" s="252"/>
      <c r="Q287" s="252"/>
      <c r="R287" s="252"/>
      <c r="S287" s="252"/>
    </row>
    <row r="288" spans="1:19" x14ac:dyDescent="0.2">
      <c r="A288" s="252"/>
      <c r="B288" s="252"/>
      <c r="C288" s="252"/>
      <c r="D288" s="252"/>
      <c r="E288" s="252"/>
      <c r="F288" s="252"/>
      <c r="G288" s="252"/>
      <c r="H288" s="252"/>
      <c r="I288" s="252"/>
      <c r="J288" s="252"/>
      <c r="K288" s="252"/>
      <c r="L288" s="252"/>
      <c r="M288" s="252"/>
      <c r="N288" s="252"/>
      <c r="O288" s="252"/>
      <c r="P288" s="252"/>
      <c r="Q288" s="252"/>
      <c r="R288" s="252"/>
      <c r="S288" s="252"/>
    </row>
    <row r="289" spans="1:19" x14ac:dyDescent="0.2">
      <c r="A289" s="252"/>
      <c r="B289" s="252"/>
      <c r="C289" s="252"/>
      <c r="D289" s="252"/>
      <c r="E289" s="252"/>
      <c r="F289" s="252"/>
      <c r="G289" s="252"/>
      <c r="H289" s="252"/>
      <c r="I289" s="252"/>
      <c r="J289" s="252"/>
      <c r="K289" s="252"/>
      <c r="L289" s="252"/>
      <c r="M289" s="252"/>
      <c r="N289" s="252"/>
      <c r="O289" s="252"/>
      <c r="P289" s="252"/>
      <c r="Q289" s="252"/>
      <c r="R289" s="252"/>
      <c r="S289" s="252"/>
    </row>
    <row r="290" spans="1:19" x14ac:dyDescent="0.2">
      <c r="A290" s="252"/>
      <c r="B290" s="252"/>
      <c r="C290" s="252"/>
      <c r="D290" s="252"/>
      <c r="E290" s="252"/>
      <c r="F290" s="252"/>
      <c r="G290" s="252"/>
      <c r="H290" s="252"/>
      <c r="I290" s="252"/>
      <c r="J290" s="252"/>
      <c r="K290" s="252"/>
      <c r="L290" s="252"/>
      <c r="M290" s="252"/>
      <c r="N290" s="252"/>
      <c r="O290" s="252"/>
      <c r="P290" s="252"/>
      <c r="Q290" s="252"/>
      <c r="R290" s="252"/>
      <c r="S290" s="252"/>
    </row>
    <row r="291" spans="1:19" x14ac:dyDescent="0.2">
      <c r="A291" s="252"/>
      <c r="B291" s="252"/>
      <c r="C291" s="252"/>
      <c r="D291" s="252"/>
      <c r="E291" s="252"/>
      <c r="F291" s="252"/>
      <c r="G291" s="252"/>
      <c r="H291" s="252"/>
      <c r="I291" s="252"/>
      <c r="J291" s="252"/>
      <c r="K291" s="252"/>
      <c r="L291" s="252"/>
      <c r="M291" s="252"/>
      <c r="N291" s="252"/>
      <c r="O291" s="252"/>
      <c r="P291" s="252"/>
      <c r="Q291" s="252"/>
      <c r="R291" s="252"/>
      <c r="S291" s="252"/>
    </row>
    <row r="292" spans="1:19" x14ac:dyDescent="0.2">
      <c r="A292" s="252"/>
      <c r="B292" s="252"/>
      <c r="C292" s="252"/>
      <c r="D292" s="252"/>
      <c r="E292" s="252"/>
      <c r="F292" s="252"/>
      <c r="G292" s="252"/>
      <c r="H292" s="252"/>
      <c r="I292" s="252"/>
      <c r="J292" s="252"/>
      <c r="K292" s="252"/>
      <c r="L292" s="252"/>
      <c r="M292" s="252"/>
      <c r="N292" s="252"/>
      <c r="O292" s="252"/>
      <c r="P292" s="252"/>
      <c r="Q292" s="252"/>
      <c r="R292" s="252"/>
      <c r="S292" s="252"/>
    </row>
    <row r="293" spans="1:19" x14ac:dyDescent="0.2">
      <c r="A293" s="252"/>
      <c r="B293" s="252"/>
      <c r="C293" s="252"/>
      <c r="D293" s="252"/>
      <c r="E293" s="252"/>
      <c r="F293" s="252"/>
      <c r="G293" s="252"/>
      <c r="H293" s="252"/>
      <c r="I293" s="252"/>
      <c r="J293" s="252"/>
      <c r="K293" s="252"/>
      <c r="L293" s="252"/>
      <c r="M293" s="252"/>
      <c r="N293" s="252"/>
      <c r="O293" s="252"/>
      <c r="P293" s="252"/>
      <c r="Q293" s="252"/>
      <c r="R293" s="252"/>
      <c r="S293" s="252"/>
    </row>
    <row r="294" spans="1:19" x14ac:dyDescent="0.2">
      <c r="A294" s="252"/>
      <c r="B294" s="252"/>
      <c r="C294" s="252"/>
      <c r="D294" s="252"/>
      <c r="E294" s="252"/>
      <c r="F294" s="252"/>
      <c r="G294" s="252"/>
      <c r="H294" s="252"/>
      <c r="I294" s="252"/>
      <c r="J294" s="252"/>
      <c r="K294" s="252"/>
      <c r="L294" s="252"/>
      <c r="M294" s="252"/>
      <c r="N294" s="252"/>
      <c r="O294" s="252"/>
      <c r="P294" s="252"/>
      <c r="Q294" s="252"/>
      <c r="R294" s="252"/>
      <c r="S294" s="252"/>
    </row>
    <row r="295" spans="1:19" x14ac:dyDescent="0.2">
      <c r="A295" s="252"/>
      <c r="B295" s="252"/>
      <c r="C295" s="252"/>
      <c r="D295" s="252"/>
      <c r="E295" s="252"/>
      <c r="F295" s="252"/>
      <c r="G295" s="252"/>
      <c r="H295" s="252"/>
      <c r="I295" s="252"/>
      <c r="J295" s="252"/>
      <c r="K295" s="252"/>
      <c r="L295" s="252"/>
      <c r="M295" s="252"/>
      <c r="N295" s="252"/>
      <c r="O295" s="252"/>
      <c r="P295" s="252"/>
      <c r="Q295" s="252"/>
      <c r="R295" s="252"/>
      <c r="S295" s="252"/>
    </row>
    <row r="296" spans="1:19" x14ac:dyDescent="0.2">
      <c r="A296" s="252"/>
      <c r="B296" s="252"/>
      <c r="C296" s="252"/>
      <c r="D296" s="252"/>
      <c r="E296" s="252"/>
      <c r="F296" s="252"/>
      <c r="G296" s="252"/>
      <c r="H296" s="252"/>
      <c r="I296" s="252"/>
      <c r="J296" s="252"/>
      <c r="K296" s="252"/>
      <c r="L296" s="252"/>
      <c r="M296" s="252"/>
      <c r="N296" s="252"/>
      <c r="O296" s="252"/>
      <c r="P296" s="252"/>
      <c r="Q296" s="252"/>
      <c r="R296" s="252"/>
      <c r="S296" s="252"/>
    </row>
    <row r="297" spans="1:19" x14ac:dyDescent="0.2">
      <c r="A297" s="252"/>
      <c r="B297" s="252"/>
      <c r="C297" s="252"/>
      <c r="D297" s="252"/>
      <c r="E297" s="252"/>
      <c r="F297" s="252"/>
      <c r="G297" s="252"/>
      <c r="H297" s="252"/>
      <c r="I297" s="252"/>
      <c r="J297" s="252"/>
      <c r="K297" s="252"/>
      <c r="L297" s="252"/>
      <c r="M297" s="252"/>
      <c r="N297" s="252"/>
      <c r="O297" s="252"/>
      <c r="P297" s="252"/>
      <c r="Q297" s="252"/>
      <c r="R297" s="252"/>
      <c r="S297" s="252"/>
    </row>
    <row r="298" spans="1:19" x14ac:dyDescent="0.2">
      <c r="A298" s="252"/>
      <c r="B298" s="252"/>
      <c r="C298" s="252"/>
      <c r="D298" s="252"/>
      <c r="E298" s="252"/>
      <c r="F298" s="252"/>
      <c r="G298" s="252"/>
      <c r="H298" s="252"/>
      <c r="I298" s="252"/>
      <c r="J298" s="252"/>
      <c r="K298" s="252"/>
      <c r="L298" s="252"/>
      <c r="M298" s="252"/>
      <c r="N298" s="252"/>
      <c r="O298" s="252"/>
      <c r="P298" s="252"/>
      <c r="Q298" s="252"/>
      <c r="R298" s="252"/>
      <c r="S298" s="252"/>
    </row>
    <row r="299" spans="1:19" x14ac:dyDescent="0.2">
      <c r="A299" s="252"/>
      <c r="B299" s="252"/>
      <c r="C299" s="252"/>
      <c r="D299" s="252"/>
      <c r="E299" s="252"/>
      <c r="F299" s="252"/>
      <c r="G299" s="252"/>
      <c r="H299" s="252"/>
      <c r="I299" s="252"/>
      <c r="J299" s="252"/>
      <c r="K299" s="252"/>
      <c r="L299" s="252"/>
      <c r="M299" s="252"/>
      <c r="N299" s="252"/>
      <c r="O299" s="252"/>
      <c r="P299" s="252"/>
      <c r="Q299" s="252"/>
      <c r="R299" s="252"/>
      <c r="S299" s="252"/>
    </row>
    <row r="300" spans="1:19" x14ac:dyDescent="0.2">
      <c r="A300" s="252"/>
      <c r="B300" s="252"/>
      <c r="C300" s="252"/>
      <c r="D300" s="252"/>
      <c r="E300" s="252"/>
      <c r="F300" s="252"/>
      <c r="G300" s="252"/>
      <c r="H300" s="252"/>
      <c r="I300" s="252"/>
      <c r="J300" s="252"/>
      <c r="K300" s="252"/>
      <c r="L300" s="252"/>
      <c r="M300" s="252"/>
      <c r="N300" s="252"/>
      <c r="O300" s="252"/>
      <c r="P300" s="252"/>
      <c r="Q300" s="252"/>
      <c r="R300" s="252"/>
      <c r="S300" s="252"/>
    </row>
  </sheetData>
  <sheetProtection sheet="1" objects="1" scenarios="1"/>
  <mergeCells count="11">
    <mergeCell ref="A12:Q12"/>
    <mergeCell ref="BZ4:CE4"/>
    <mergeCell ref="A1:D3"/>
    <mergeCell ref="E1:BP1"/>
    <mergeCell ref="BQ1:BY2"/>
    <mergeCell ref="E2:BP2"/>
    <mergeCell ref="E3:BP3"/>
    <mergeCell ref="BQ3:BY3"/>
    <mergeCell ref="A4:AC4"/>
    <mergeCell ref="AD4:BA4"/>
    <mergeCell ref="BB4:BY4"/>
  </mergeCells>
  <dataValidations count="45">
    <dataValidation type="list" errorStyle="warning" allowBlank="1" showInputMessage="1" showErrorMessage="1" errorTitle="Fuente Financiación" error="Desea Ingresar Nueva Fuente de Financiación?" sqref="R5:AC5">
      <formula1>fuente_financiacion</formula1>
    </dataValidation>
    <dataValidation type="list" errorStyle="warning" allowBlank="1" showInputMessage="1" showErrorMessage="1" errorTitle="Línea de Gestión PND" error="Desea Ingresar Nueva Línea de Gestión PND?" sqref="L6:L11">
      <formula1>proceso</formula1>
    </dataValidation>
    <dataValidation type="list" errorStyle="warning" allowBlank="1" showInputMessage="1" showErrorMessage="1" errorTitle="Objetivo Sectorial" error="Desea Ingresar Nuevo Objetivo Sectorial?" sqref="G6:G11">
      <formula1>obj_sec</formula1>
    </dataValidation>
    <dataValidation type="list" errorStyle="warning" allowBlank="1" showInputMessage="1" showErrorMessage="1" errorTitle="Estrategia Sectorial" error="Desea Ingresar Nueva Estrategia Sectorial?" sqref="H6:H11">
      <formula1>est_sec</formula1>
    </dataValidation>
    <dataValidation type="list" errorStyle="warning" allowBlank="1" showInputMessage="1" showErrorMessage="1" errorTitle="Actividad Principal" error="Registrar Actividad Principal?" sqref="I6:I11">
      <formula1>"Inactivar"</formula1>
    </dataValidation>
    <dataValidation type="list" errorStyle="warning" allowBlank="1" showInputMessage="1" showErrorMessage="1" errorTitle="Actividad Desagregada" error="Registrar Actividad Desagregada?" sqref="J6:J11">
      <formula1>"Inactivar"</formula1>
    </dataValidation>
    <dataValidation type="list" errorStyle="warning" allowBlank="1" showInputMessage="1" showErrorMessage="1" errorTitle="Línea de Gestión PND" error="Desea Ingresar Nueva Línea de Gestión PND?" sqref="K6:K11">
      <formula1>linea_gestion</formula1>
    </dataValidation>
    <dataValidation type="list" allowBlank="1" showInputMessage="1" showErrorMessage="1" errorTitle="Dato Inválido" error="Debe Registrar un Valor Entre 1 y 3" sqref="M6:M11">
      <formula1>peso</formula1>
    </dataValidation>
    <dataValidation type="list" errorStyle="warning" allowBlank="1" showInputMessage="1" showErrorMessage="1" errorTitle="Unidad de Medida" error="Desea Ingresar Nueva Unidad de Medida?" sqref="P6:P11">
      <formula1>unidad_medida</formula1>
    </dataValidation>
    <dataValidation type="decimal" allowBlank="1" showInputMessage="1" showErrorMessage="1" errorTitle="Dato Inválido" error="Debe Registrar Valores Enteros y/o con Valores Decimales" sqref="AS6:AS11 N6:N11 AC6:AC11">
      <formula1>0</formula1>
      <formula2>9.99999999999999E+24</formula2>
    </dataValidation>
    <dataValidation type="list" errorStyle="warning" allowBlank="1" showInputMessage="1" showErrorMessage="1" errorTitle="Compromiso PND" error="Desea Ingresar Nuevo Compromiso PND?" sqref="AD6:AD11">
      <formula1>compromiso_PND</formula1>
    </dataValidation>
    <dataValidation type="list" errorStyle="warning" allowBlank="1" showInputMessage="1" showErrorMessage="1" errorTitle="Articulado PND" error="Desea Ingresar Nuevo Articulado PND?" sqref="AE6:AE11">
      <formula1>"No Aplica"</formula1>
    </dataValidation>
    <dataValidation type="list" errorStyle="warning" allowBlank="1" showInputMessage="1" showErrorMessage="1" errorTitle="Meta Sinergia Nacional" error="Desea Ingresar Nueva Meta Sinergia Nacional?" sqref="AF6:AF11">
      <formula1>meta_sinergia_nal</formula1>
    </dataValidation>
    <dataValidation type="list" errorStyle="warning" allowBlank="1" showInputMessage="1" showErrorMessage="1" errorTitle="Meta Sinergia Regional" error="Desea Ingresar Nueva Meta Sinergia Regional?" sqref="AG6:AG11">
      <formula1>meta_sinergia_regional</formula1>
    </dataValidation>
    <dataValidation type="list" errorStyle="warning" allowBlank="1" showInputMessage="1" showErrorMessage="1" errorTitle="Meta Grupo Étnico" error="Desea Ingresar Nueva Meta Grupo Étnico?" sqref="AH6:AH11">
      <formula1>meta_grupo_etnico</formula1>
    </dataValidation>
    <dataValidation type="list" errorStyle="warning" allowBlank="1" showInputMessage="1" showErrorMessage="1" errorTitle="Tablero Control Ministro" error="Desea Ingresar Nueva Meta Control Ministro?" sqref="AI6:AI11">
      <formula1>tablero_ministro</formula1>
    </dataValidation>
    <dataValidation type="list" errorStyle="warning" allowBlank="1" showInputMessage="1" showErrorMessage="1" errorTitle="Política Ambiental" error="Desea Ingresar Nueva Política Ambiental?" sqref="AJ6:AJ11">
      <formula1>politica_ambiental</formula1>
    </dataValidation>
    <dataValidation type="list" errorStyle="warning" allowBlank="1" showInputMessage="1" showErrorMessage="1" errorTitle="Acuerdos Internacionales" error="Desea Ingresar Nuevo Compromiso Acuerdo Internacional?" sqref="AL6:AL11">
      <formula1>"No Aplica"</formula1>
    </dataValidation>
    <dataValidation type="list" allowBlank="1" showInputMessage="1" showErrorMessage="1" errorTitle="Dato Inválido" error="Debe Seleccionar Si Aplica o No Aplica?" sqref="AM6:AN11">
      <formula1>"Si Aplica,No Aplica"</formula1>
    </dataValidation>
    <dataValidation type="list" errorStyle="warning" allowBlank="1" showInputMessage="1" showErrorMessage="1" errorTitle="Grupo Étnico" error="Desea Ingresar Nuevo Grupo Étnico?" sqref="AO6:AO11">
      <formula1>grupo_etnico</formula1>
    </dataValidation>
    <dataValidation type="list" errorStyle="warning" allowBlank="1" showInputMessage="1" showErrorMessage="1" errorTitle="Fuente Compromiso Étnico" error="Desea Ingresar Nueva Fuente Compromiso Étnico?" sqref="AP6:AP11">
      <formula1>compromiso_etnico</formula1>
    </dataValidation>
    <dataValidation type="list" errorStyle="warning" allowBlank="1" showInputMessage="1" showErrorMessage="1" errorTitle="Grupo Poblacional" error="Desea Ingresar Nuevo Grupo Poblacional?" sqref="AQ6:AQ11">
      <formula1>grupo_poblacional</formula1>
    </dataValidation>
    <dataValidation type="list" errorStyle="warning" allowBlank="1" showInputMessage="1" showErrorMessage="1" errorTitle="Género" error="Desea Ingresar Nuevo Género?" sqref="AR6:AR11">
      <formula1>genero</formula1>
    </dataValidation>
    <dataValidation type="list" errorStyle="warning" allowBlank="1" showInputMessage="1" showErrorMessage="1" errorTitle="Región" error="Desea Ingresar Nueva Región?" sqref="AT6:AT11">
      <formula1>region</formula1>
    </dataValidation>
    <dataValidation type="list" errorStyle="warning" allowBlank="1" showInputMessage="1" showErrorMessage="1" errorTitle="Departamento" error="Desea Ingresar Nuevo Departamento?" sqref="AU6:AU11">
      <formula1>departamento</formula1>
    </dataValidation>
    <dataValidation type="list" errorStyle="warning" allowBlank="1" showInputMessage="1" showErrorMessage="1" errorTitle="Municipio" error="Desea Ingresar Nuevo Municipio?" sqref="AW6:AW11">
      <formula1>municipio</formula1>
    </dataValidation>
    <dataValidation type="list" errorStyle="warning" allowBlank="1" showInputMessage="1" showErrorMessage="1" errorTitle="Clasificación de Desempeño" error="Desea Ingresar Nueva Clasificación de Desempeño y Calidad?" sqref="AY6:AY11">
      <formula1>clasificacion_desempeño</formula1>
    </dataValidation>
    <dataValidation type="list" errorStyle="warning" allowBlank="1" showInputMessage="1" showErrorMessage="1" errorTitle="Meta Indicador de Resultado" error="Desea Ingresar Nueva Meta Indicador de Resultado?" sqref="AZ6:AZ11">
      <formula1>"No Aplica"</formula1>
    </dataValidation>
    <dataValidation type="list" errorStyle="warning" allowBlank="1" showInputMessage="1" showErrorMessage="1" errorTitle="Líder Responsable" error="Desea Ingresar Nuevo Líder Responsable?" sqref="BA6:BA11">
      <formula1>lider</formula1>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B6:BB11">
      <formula1>10</formula1>
      <formula2>1000</formula2>
    </dataValidation>
    <dataValidation type="decimal" allowBlank="1" showInputMessage="1" showErrorMessage="1" errorTitle="Dato Inválido" error="Debe Registrar Valores Enteros y/o con Valores Decimales (Mayor a 0 e Inferior o Igual a 100)" sqref="BY6:BY11 BW6:BW11 BU6:BU11 BS6:BS11 BQ6:BQ11 BO6:BO11 BM6:BM11 BK6:BK11 BI6:BI11 BG6:BG11 BE6:BE11 BC6:BC11">
      <formula1>1</formula1>
      <formula2>100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D6:BD11">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F6:BF11">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H6:BH11">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J6:BJ11">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L6:BL11">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N6:BN11">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P6:BP11">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R6:BR11">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T6:BT11">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BV6:BV11">
      <formula1>10</formula1>
      <formula2>1000</formula2>
    </dataValidation>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BX6:BX11">
      <formula1>10</formula1>
      <formula2>1000</formula2>
    </dataValidation>
    <dataValidation type="textLength" showInputMessage="1" showErrorMessage="1" error="El largo de texto no corresponde a lo definido (10 a 1000 caracteres)" prompt="Registra mínimo 10 y máximo 1000 caracteres" sqref="CB5:CB300 CE5:CE300">
      <formula1>10</formula1>
      <formula2>1000</formula2>
    </dataValidation>
    <dataValidation type="decimal" showInputMessage="1" showErrorMessage="1" error="Se debe ingresar números entre 0 y 100" prompt="Ingrese números entre 0 y 100" sqref="CA6:CA300 CD6:CD300">
      <formula1>0</formula1>
      <formula2>100</formula2>
    </dataValidation>
    <dataValidation type="decimal" operator="greaterThan" showInputMessage="1" showErrorMessage="1" error="Sólo puede ingresar números mayores a 0" prompt="Ingrese un números" sqref="BZ6:BZ300 CC6:CC300">
      <formula1>0</formula1>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9">
    <tabColor rgb="FF3366FF"/>
  </sheetPr>
  <dimension ref="A1:CE300"/>
  <sheetViews>
    <sheetView zoomScale="80" zoomScaleNormal="80" workbookViewId="0">
      <selection activeCell="E6" sqref="E6"/>
    </sheetView>
  </sheetViews>
  <sheetFormatPr baseColWidth="10" defaultRowHeight="12.75" x14ac:dyDescent="0.2"/>
  <cols>
    <col min="1" max="1" width="19.140625" style="99" customWidth="1"/>
    <col min="2" max="2" width="11.5703125" style="99" customWidth="1"/>
    <col min="3" max="3" width="18.140625" style="99" customWidth="1"/>
    <col min="4" max="4" width="11.42578125" style="99" customWidth="1"/>
    <col min="5" max="5" width="14.28515625" style="99" customWidth="1"/>
    <col min="6" max="6" width="21.5703125" style="99" customWidth="1"/>
    <col min="7" max="10" width="39.28515625" style="99" customWidth="1"/>
    <col min="11" max="11" width="39.28515625" style="99" hidden="1" customWidth="1"/>
    <col min="12" max="12" width="16.42578125" style="99" hidden="1" customWidth="1"/>
    <col min="13" max="13" width="7.85546875" style="99" customWidth="1"/>
    <col min="14" max="14" width="12.7109375" style="99" customWidth="1"/>
    <col min="15" max="15" width="13.28515625" style="99" customWidth="1"/>
    <col min="16" max="16" width="13.140625" style="99" customWidth="1"/>
    <col min="17" max="17" width="39.28515625" style="99" customWidth="1"/>
    <col min="18" max="18" width="23.85546875" style="99" customWidth="1"/>
    <col min="19" max="29" width="39.28515625" style="99" hidden="1" customWidth="1"/>
    <col min="30" max="50" width="11.5703125" style="99" customWidth="1"/>
    <col min="51" max="52" width="11.7109375" style="99" customWidth="1"/>
    <col min="53" max="54" width="11.42578125" style="99" customWidth="1"/>
    <col min="55" max="72" width="11.5703125" style="99" customWidth="1"/>
    <col min="73" max="73" width="12.140625" style="99" customWidth="1"/>
    <col min="74" max="76" width="11.5703125" style="99" customWidth="1"/>
    <col min="77" max="77" width="11.42578125" style="99" customWidth="1"/>
    <col min="78" max="79" width="40.7109375" style="99" customWidth="1"/>
    <col min="80" max="80" width="67.7109375" style="99" customWidth="1"/>
    <col min="81" max="82" width="40.7109375" style="99" customWidth="1"/>
    <col min="83" max="83" width="67.7109375" style="99" customWidth="1"/>
    <col min="84" max="16384" width="11.42578125" style="99"/>
  </cols>
  <sheetData>
    <row r="1" spans="1:83" s="188" customFormat="1" ht="40.5" customHeight="1" x14ac:dyDescent="0.25">
      <c r="A1" s="646"/>
      <c r="B1" s="647"/>
      <c r="C1" s="647"/>
      <c r="D1" s="648"/>
      <c r="E1" s="652" t="s">
        <v>1848</v>
      </c>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3"/>
      <c r="BQ1" s="654"/>
      <c r="BR1" s="655"/>
      <c r="BS1" s="655"/>
      <c r="BT1" s="655"/>
      <c r="BU1" s="655"/>
      <c r="BV1" s="655"/>
      <c r="BW1" s="655"/>
      <c r="BX1" s="655"/>
      <c r="BY1" s="656"/>
    </row>
    <row r="2" spans="1:83" s="188" customFormat="1" ht="39.75" customHeight="1" x14ac:dyDescent="0.25">
      <c r="A2" s="649"/>
      <c r="B2" s="650"/>
      <c r="C2" s="650"/>
      <c r="D2" s="651"/>
      <c r="E2" s="652" t="s">
        <v>1849</v>
      </c>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c r="AO2" s="652"/>
      <c r="AP2" s="652"/>
      <c r="AQ2" s="652"/>
      <c r="AR2" s="652"/>
      <c r="AS2" s="652"/>
      <c r="AT2" s="652"/>
      <c r="AU2" s="652"/>
      <c r="AV2" s="652"/>
      <c r="AW2" s="652"/>
      <c r="AX2" s="652"/>
      <c r="AY2" s="652"/>
      <c r="AZ2" s="652"/>
      <c r="BA2" s="652"/>
      <c r="BB2" s="652"/>
      <c r="BC2" s="652"/>
      <c r="BD2" s="652"/>
      <c r="BE2" s="652"/>
      <c r="BF2" s="652"/>
      <c r="BG2" s="652"/>
      <c r="BH2" s="652"/>
      <c r="BI2" s="652"/>
      <c r="BJ2" s="652"/>
      <c r="BK2" s="652"/>
      <c r="BL2" s="652"/>
      <c r="BM2" s="652"/>
      <c r="BN2" s="652"/>
      <c r="BO2" s="652"/>
      <c r="BP2" s="653"/>
      <c r="BQ2" s="657"/>
      <c r="BR2" s="658"/>
      <c r="BS2" s="658"/>
      <c r="BT2" s="658"/>
      <c r="BU2" s="658"/>
      <c r="BV2" s="658"/>
      <c r="BW2" s="658"/>
      <c r="BX2" s="658"/>
      <c r="BY2" s="659"/>
    </row>
    <row r="3" spans="1:83" s="188" customFormat="1" ht="42" customHeight="1" thickBot="1" x14ac:dyDescent="0.3">
      <c r="A3" s="649"/>
      <c r="B3" s="650"/>
      <c r="C3" s="650"/>
      <c r="D3" s="651"/>
      <c r="E3" s="576" t="s">
        <v>1850</v>
      </c>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6"/>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7"/>
      <c r="BQ3" s="660" t="s">
        <v>1851</v>
      </c>
      <c r="BR3" s="661"/>
      <c r="BS3" s="661"/>
      <c r="BT3" s="661"/>
      <c r="BU3" s="661"/>
      <c r="BV3" s="661"/>
      <c r="BW3" s="661"/>
      <c r="BX3" s="661"/>
      <c r="BY3" s="662"/>
    </row>
    <row r="4" spans="1:83" s="188" customFormat="1" ht="28.5" thickBot="1" x14ac:dyDescent="0.3">
      <c r="A4" s="664" t="s">
        <v>1852</v>
      </c>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t="s">
        <v>1853</v>
      </c>
      <c r="AE4" s="665"/>
      <c r="AF4" s="665"/>
      <c r="AG4" s="665"/>
      <c r="AH4" s="665"/>
      <c r="AI4" s="665"/>
      <c r="AJ4" s="665"/>
      <c r="AK4" s="665"/>
      <c r="AL4" s="665"/>
      <c r="AM4" s="665"/>
      <c r="AN4" s="665"/>
      <c r="AO4" s="665"/>
      <c r="AP4" s="665"/>
      <c r="AQ4" s="665"/>
      <c r="AR4" s="665"/>
      <c r="AS4" s="665"/>
      <c r="AT4" s="665"/>
      <c r="AU4" s="665"/>
      <c r="AV4" s="665"/>
      <c r="AW4" s="665"/>
      <c r="AX4" s="665"/>
      <c r="AY4" s="665"/>
      <c r="AZ4" s="665"/>
      <c r="BA4" s="665"/>
      <c r="BB4" s="665" t="s">
        <v>1942</v>
      </c>
      <c r="BC4" s="665"/>
      <c r="BD4" s="665"/>
      <c r="BE4" s="665"/>
      <c r="BF4" s="665"/>
      <c r="BG4" s="665"/>
      <c r="BH4" s="665"/>
      <c r="BI4" s="665"/>
      <c r="BJ4" s="665"/>
      <c r="BK4" s="665"/>
      <c r="BL4" s="665"/>
      <c r="BM4" s="665"/>
      <c r="BN4" s="665"/>
      <c r="BO4" s="665"/>
      <c r="BP4" s="665"/>
      <c r="BQ4" s="665"/>
      <c r="BR4" s="665"/>
      <c r="BS4" s="665"/>
      <c r="BT4" s="665"/>
      <c r="BU4" s="665"/>
      <c r="BV4" s="665"/>
      <c r="BW4" s="665"/>
      <c r="BX4" s="665"/>
      <c r="BY4" s="666"/>
      <c r="BZ4" s="530" t="s">
        <v>3529</v>
      </c>
      <c r="CA4" s="531"/>
      <c r="CB4" s="531"/>
      <c r="CC4" s="531"/>
      <c r="CD4" s="531"/>
      <c r="CE4" s="532"/>
    </row>
    <row r="5" spans="1:83" s="159" customFormat="1" ht="102.75" thickBot="1" x14ac:dyDescent="0.25">
      <c r="A5" s="230" t="s">
        <v>1854</v>
      </c>
      <c r="B5" s="231" t="s">
        <v>1855</v>
      </c>
      <c r="C5" s="232" t="s">
        <v>1856</v>
      </c>
      <c r="D5" s="231" t="s">
        <v>1857</v>
      </c>
      <c r="E5" s="231" t="s">
        <v>1858</v>
      </c>
      <c r="F5" s="232" t="s">
        <v>1859</v>
      </c>
      <c r="G5" s="233" t="s">
        <v>1847</v>
      </c>
      <c r="H5" s="233" t="s">
        <v>1862</v>
      </c>
      <c r="I5" s="233" t="s">
        <v>1860</v>
      </c>
      <c r="J5" s="233" t="s">
        <v>1861</v>
      </c>
      <c r="K5" s="233" t="s">
        <v>1863</v>
      </c>
      <c r="L5" s="233" t="s">
        <v>1864</v>
      </c>
      <c r="M5" s="233" t="s">
        <v>1865</v>
      </c>
      <c r="N5" s="231" t="s">
        <v>1869</v>
      </c>
      <c r="O5" s="231" t="s">
        <v>1866</v>
      </c>
      <c r="P5" s="231" t="s">
        <v>1867</v>
      </c>
      <c r="Q5" s="233" t="s">
        <v>1868</v>
      </c>
      <c r="R5" s="253" t="s">
        <v>2985</v>
      </c>
      <c r="S5" s="73" t="s">
        <v>1925</v>
      </c>
      <c r="T5" s="73" t="s">
        <v>1925</v>
      </c>
      <c r="U5" s="73" t="s">
        <v>1925</v>
      </c>
      <c r="V5" s="73" t="s">
        <v>1925</v>
      </c>
      <c r="W5" s="73" t="s">
        <v>1925</v>
      </c>
      <c r="X5" s="73" t="s">
        <v>1925</v>
      </c>
      <c r="Y5" s="73" t="s">
        <v>1925</v>
      </c>
      <c r="Z5" s="73" t="s">
        <v>1925</v>
      </c>
      <c r="AA5" s="73" t="s">
        <v>1925</v>
      </c>
      <c r="AB5" s="73" t="s">
        <v>1925</v>
      </c>
      <c r="AC5" s="73" t="s">
        <v>1925</v>
      </c>
      <c r="AD5" s="72" t="s">
        <v>1870</v>
      </c>
      <c r="AE5" s="72" t="s">
        <v>1871</v>
      </c>
      <c r="AF5" s="72" t="s">
        <v>1872</v>
      </c>
      <c r="AG5" s="72" t="s">
        <v>1873</v>
      </c>
      <c r="AH5" s="72" t="s">
        <v>1874</v>
      </c>
      <c r="AI5" s="72" t="s">
        <v>1875</v>
      </c>
      <c r="AJ5" s="72" t="s">
        <v>1876</v>
      </c>
      <c r="AK5" s="72" t="s">
        <v>1877</v>
      </c>
      <c r="AL5" s="72" t="s">
        <v>1878</v>
      </c>
      <c r="AM5" s="72" t="s">
        <v>1879</v>
      </c>
      <c r="AN5" s="72" t="s">
        <v>1880</v>
      </c>
      <c r="AO5" s="72" t="s">
        <v>1881</v>
      </c>
      <c r="AP5" s="72" t="s">
        <v>1882</v>
      </c>
      <c r="AQ5" s="72" t="s">
        <v>1883</v>
      </c>
      <c r="AR5" s="72" t="s">
        <v>1884</v>
      </c>
      <c r="AS5" s="72" t="s">
        <v>1885</v>
      </c>
      <c r="AT5" s="72" t="s">
        <v>1886</v>
      </c>
      <c r="AU5" s="72" t="s">
        <v>1887</v>
      </c>
      <c r="AV5" s="72" t="s">
        <v>1888</v>
      </c>
      <c r="AW5" s="72" t="s">
        <v>1889</v>
      </c>
      <c r="AX5" s="72" t="s">
        <v>1890</v>
      </c>
      <c r="AY5" s="156" t="s">
        <v>1891</v>
      </c>
      <c r="AZ5" s="156" t="s">
        <v>1892</v>
      </c>
      <c r="BA5" s="46" t="s">
        <v>1893</v>
      </c>
      <c r="BB5" s="46" t="s">
        <v>1894</v>
      </c>
      <c r="BC5" s="156" t="s">
        <v>1895</v>
      </c>
      <c r="BD5" s="46" t="s">
        <v>1896</v>
      </c>
      <c r="BE5" s="156" t="s">
        <v>1897</v>
      </c>
      <c r="BF5" s="46" t="s">
        <v>1898</v>
      </c>
      <c r="BG5" s="156" t="s">
        <v>1899</v>
      </c>
      <c r="BH5" s="46" t="s">
        <v>1900</v>
      </c>
      <c r="BI5" s="156" t="s">
        <v>1901</v>
      </c>
      <c r="BJ5" s="46" t="s">
        <v>1902</v>
      </c>
      <c r="BK5" s="156" t="s">
        <v>1903</v>
      </c>
      <c r="BL5" s="46" t="s">
        <v>1904</v>
      </c>
      <c r="BM5" s="156" t="s">
        <v>1905</v>
      </c>
      <c r="BN5" s="46" t="s">
        <v>1906</v>
      </c>
      <c r="BO5" s="156" t="s">
        <v>1907</v>
      </c>
      <c r="BP5" s="46" t="s">
        <v>1908</v>
      </c>
      <c r="BQ5" s="156" t="s">
        <v>1909</v>
      </c>
      <c r="BR5" s="46" t="s">
        <v>1910</v>
      </c>
      <c r="BS5" s="156" t="s">
        <v>1911</v>
      </c>
      <c r="BT5" s="46" t="s">
        <v>1912</v>
      </c>
      <c r="BU5" s="156" t="s">
        <v>1913</v>
      </c>
      <c r="BV5" s="46" t="s">
        <v>1914</v>
      </c>
      <c r="BW5" s="156" t="s">
        <v>1915</v>
      </c>
      <c r="BX5" s="46" t="s">
        <v>1916</v>
      </c>
      <c r="BY5" s="175" t="s">
        <v>1917</v>
      </c>
      <c r="BZ5" s="178" t="s">
        <v>3526</v>
      </c>
      <c r="CA5" s="178" t="s">
        <v>3527</v>
      </c>
      <c r="CB5" s="178" t="s">
        <v>3528</v>
      </c>
      <c r="CC5" s="178" t="s">
        <v>3530</v>
      </c>
      <c r="CD5" s="178" t="s">
        <v>3531</v>
      </c>
      <c r="CE5" s="178" t="s">
        <v>3532</v>
      </c>
    </row>
    <row r="6" spans="1:83" ht="63.75" x14ac:dyDescent="0.2">
      <c r="A6" s="316" t="s">
        <v>0</v>
      </c>
      <c r="B6" s="317">
        <v>2017</v>
      </c>
      <c r="C6" s="317" t="s">
        <v>2</v>
      </c>
      <c r="D6" s="317" t="s">
        <v>20</v>
      </c>
      <c r="E6" s="317" t="s">
        <v>1918</v>
      </c>
      <c r="F6" s="318" t="s">
        <v>2900</v>
      </c>
      <c r="G6" s="241" t="s">
        <v>1447</v>
      </c>
      <c r="H6" s="241" t="s">
        <v>1457</v>
      </c>
      <c r="I6" s="319" t="s">
        <v>2901</v>
      </c>
      <c r="J6" s="241"/>
      <c r="K6" s="241" t="s">
        <v>30</v>
      </c>
      <c r="L6" s="241"/>
      <c r="M6" s="241"/>
      <c r="N6" s="241">
        <v>2190</v>
      </c>
      <c r="O6" s="241" t="s">
        <v>2902</v>
      </c>
      <c r="P6" s="242" t="s">
        <v>2035</v>
      </c>
      <c r="Q6" s="241" t="s">
        <v>2903</v>
      </c>
      <c r="R6" s="260"/>
      <c r="S6" s="78"/>
      <c r="T6" s="78"/>
      <c r="U6" s="78"/>
      <c r="V6" s="78"/>
      <c r="W6" s="78"/>
      <c r="X6" s="78"/>
      <c r="Y6" s="78"/>
      <c r="Z6" s="78"/>
      <c r="AA6" s="78"/>
      <c r="AB6" s="78"/>
      <c r="AC6" s="79"/>
      <c r="AD6" s="160"/>
      <c r="AE6" s="160"/>
      <c r="AF6" s="160"/>
      <c r="AG6" s="160"/>
      <c r="AH6" s="160"/>
      <c r="AI6" s="160"/>
      <c r="AJ6" s="160"/>
      <c r="AK6" s="160"/>
      <c r="AL6" s="160"/>
      <c r="AM6" s="160"/>
      <c r="AN6" s="160"/>
      <c r="AO6" s="160"/>
      <c r="AP6" s="160"/>
      <c r="AQ6" s="160"/>
      <c r="AR6" s="160"/>
      <c r="AS6" s="77"/>
      <c r="AT6" s="160"/>
      <c r="AU6" s="160"/>
      <c r="AV6" s="160"/>
      <c r="AW6" s="160"/>
      <c r="AX6" s="160"/>
      <c r="AY6" s="161"/>
      <c r="AZ6" s="160"/>
      <c r="BA6" s="82"/>
      <c r="BB6" s="83"/>
      <c r="BC6" s="84"/>
      <c r="BD6" s="83"/>
      <c r="BE6" s="84"/>
      <c r="BF6" s="83"/>
      <c r="BG6" s="84"/>
      <c r="BH6" s="83"/>
      <c r="BI6" s="84"/>
      <c r="BJ6" s="83"/>
      <c r="BK6" s="84"/>
      <c r="BL6" s="83"/>
      <c r="BM6" s="84"/>
      <c r="BN6" s="83"/>
      <c r="BO6" s="84"/>
      <c r="BP6" s="83"/>
      <c r="BQ6" s="84"/>
      <c r="BR6" s="83"/>
      <c r="BS6" s="84"/>
      <c r="BT6" s="83"/>
      <c r="BU6" s="84"/>
      <c r="BV6" s="83"/>
      <c r="BW6" s="84"/>
      <c r="BX6" s="83"/>
      <c r="BY6" s="85"/>
      <c r="BZ6" s="179"/>
      <c r="CA6" s="180"/>
      <c r="CB6" s="181"/>
      <c r="CC6" s="179"/>
      <c r="CD6" s="180"/>
      <c r="CE6" s="181"/>
    </row>
    <row r="7" spans="1:83" ht="127.5" x14ac:dyDescent="0.2">
      <c r="A7" s="316" t="s">
        <v>0</v>
      </c>
      <c r="B7" s="317">
        <v>2017</v>
      </c>
      <c r="C7" s="317" t="s">
        <v>2</v>
      </c>
      <c r="D7" s="317" t="s">
        <v>20</v>
      </c>
      <c r="E7" s="317" t="s">
        <v>1918</v>
      </c>
      <c r="F7" s="318" t="s">
        <v>2900</v>
      </c>
      <c r="G7" s="246" t="s">
        <v>1447</v>
      </c>
      <c r="H7" s="246" t="s">
        <v>1457</v>
      </c>
      <c r="I7" s="417" t="s">
        <v>2901</v>
      </c>
      <c r="J7" s="246" t="s">
        <v>2904</v>
      </c>
      <c r="K7" s="246" t="s">
        <v>30</v>
      </c>
      <c r="L7" s="246"/>
      <c r="M7" s="246">
        <v>1</v>
      </c>
      <c r="N7" s="246">
        <v>430</v>
      </c>
      <c r="O7" s="246" t="s">
        <v>2905</v>
      </c>
      <c r="P7" s="247" t="s">
        <v>2906</v>
      </c>
      <c r="Q7" s="246" t="s">
        <v>2907</v>
      </c>
      <c r="R7" s="267">
        <v>0</v>
      </c>
      <c r="S7" s="87"/>
      <c r="T7" s="87"/>
      <c r="U7" s="87"/>
      <c r="V7" s="87"/>
      <c r="W7" s="87"/>
      <c r="X7" s="87"/>
      <c r="Y7" s="87"/>
      <c r="Z7" s="87"/>
      <c r="AA7" s="87"/>
      <c r="AB7" s="87"/>
      <c r="AC7" s="88"/>
      <c r="AD7" s="162"/>
      <c r="AE7" s="162"/>
      <c r="AF7" s="162"/>
      <c r="AG7" s="162"/>
      <c r="AH7" s="162"/>
      <c r="AI7" s="162"/>
      <c r="AJ7" s="162"/>
      <c r="AK7" s="162"/>
      <c r="AL7" s="162"/>
      <c r="AM7" s="162"/>
      <c r="AN7" s="162"/>
      <c r="AO7" s="162"/>
      <c r="AP7" s="162"/>
      <c r="AQ7" s="162"/>
      <c r="AR7" s="162"/>
      <c r="AS7" s="86"/>
      <c r="AT7" s="162"/>
      <c r="AU7" s="162"/>
      <c r="AV7" s="162"/>
      <c r="AW7" s="162"/>
      <c r="AX7" s="162"/>
      <c r="AY7" s="164"/>
      <c r="AZ7" s="162"/>
      <c r="BA7" s="91"/>
      <c r="BB7" s="92"/>
      <c r="BC7" s="93"/>
      <c r="BD7" s="92"/>
      <c r="BE7" s="93"/>
      <c r="BF7" s="92"/>
      <c r="BG7" s="93"/>
      <c r="BH7" s="92"/>
      <c r="BI7" s="93"/>
      <c r="BJ7" s="92"/>
      <c r="BK7" s="93"/>
      <c r="BL7" s="92"/>
      <c r="BM7" s="93"/>
      <c r="BN7" s="92"/>
      <c r="BO7" s="93"/>
      <c r="BP7" s="92"/>
      <c r="BQ7" s="93"/>
      <c r="BR7" s="92"/>
      <c r="BS7" s="93"/>
      <c r="BT7" s="92"/>
      <c r="BU7" s="93"/>
      <c r="BV7" s="92"/>
      <c r="BW7" s="93"/>
      <c r="BX7" s="92"/>
      <c r="BY7" s="94"/>
      <c r="BZ7" s="182"/>
      <c r="CA7" s="183"/>
      <c r="CB7" s="184"/>
      <c r="CC7" s="182"/>
      <c r="CD7" s="183"/>
      <c r="CE7" s="184"/>
    </row>
    <row r="8" spans="1:83" ht="63.75" x14ac:dyDescent="0.2">
      <c r="A8" s="316" t="s">
        <v>0</v>
      </c>
      <c r="B8" s="317">
        <v>2017</v>
      </c>
      <c r="C8" s="317" t="s">
        <v>2</v>
      </c>
      <c r="D8" s="317" t="s">
        <v>20</v>
      </c>
      <c r="E8" s="317" t="s">
        <v>1918</v>
      </c>
      <c r="F8" s="318" t="s">
        <v>2900</v>
      </c>
      <c r="G8" s="246" t="s">
        <v>1447</v>
      </c>
      <c r="H8" s="246" t="s">
        <v>1457</v>
      </c>
      <c r="I8" s="417" t="s">
        <v>2901</v>
      </c>
      <c r="J8" s="246" t="s">
        <v>2908</v>
      </c>
      <c r="K8" s="246" t="s">
        <v>30</v>
      </c>
      <c r="L8" s="246"/>
      <c r="M8" s="246">
        <v>3</v>
      </c>
      <c r="N8" s="246">
        <v>350</v>
      </c>
      <c r="O8" s="246" t="s">
        <v>2909</v>
      </c>
      <c r="P8" s="247" t="s">
        <v>2035</v>
      </c>
      <c r="Q8" s="246" t="s">
        <v>2910</v>
      </c>
      <c r="R8" s="418">
        <f>90000000-5283334</f>
        <v>84716666</v>
      </c>
      <c r="S8" s="87"/>
      <c r="T8" s="87"/>
      <c r="U8" s="87"/>
      <c r="V8" s="87"/>
      <c r="W8" s="87"/>
      <c r="X8" s="87"/>
      <c r="Y8" s="87"/>
      <c r="Z8" s="87"/>
      <c r="AA8" s="87"/>
      <c r="AB8" s="87"/>
      <c r="AC8" s="88"/>
      <c r="AD8" s="162"/>
      <c r="AE8" s="162"/>
      <c r="AF8" s="162"/>
      <c r="AG8" s="162"/>
      <c r="AH8" s="162"/>
      <c r="AI8" s="162"/>
      <c r="AJ8" s="162"/>
      <c r="AK8" s="162"/>
      <c r="AL8" s="162"/>
      <c r="AM8" s="162"/>
      <c r="AN8" s="162"/>
      <c r="AO8" s="162"/>
      <c r="AP8" s="162"/>
      <c r="AQ8" s="162"/>
      <c r="AR8" s="162"/>
      <c r="AS8" s="86"/>
      <c r="AT8" s="162"/>
      <c r="AU8" s="162"/>
      <c r="AV8" s="162"/>
      <c r="AW8" s="162"/>
      <c r="AX8" s="162"/>
      <c r="AY8" s="164"/>
      <c r="AZ8" s="162"/>
      <c r="BA8" s="91"/>
      <c r="BB8" s="92"/>
      <c r="BC8" s="93"/>
      <c r="BD8" s="92"/>
      <c r="BE8" s="93"/>
      <c r="BF8" s="92"/>
      <c r="BG8" s="93"/>
      <c r="BH8" s="92"/>
      <c r="BI8" s="93"/>
      <c r="BJ8" s="92"/>
      <c r="BK8" s="93"/>
      <c r="BL8" s="92"/>
      <c r="BM8" s="93"/>
      <c r="BN8" s="92"/>
      <c r="BO8" s="93"/>
      <c r="BP8" s="92"/>
      <c r="BQ8" s="93"/>
      <c r="BR8" s="92"/>
      <c r="BS8" s="93"/>
      <c r="BT8" s="92"/>
      <c r="BU8" s="93"/>
      <c r="BV8" s="92"/>
      <c r="BW8" s="93"/>
      <c r="BX8" s="92"/>
      <c r="BY8" s="94"/>
      <c r="BZ8" s="182"/>
      <c r="CA8" s="183"/>
      <c r="CB8" s="184"/>
      <c r="CC8" s="182"/>
      <c r="CD8" s="183"/>
      <c r="CE8" s="184"/>
    </row>
    <row r="9" spans="1:83" ht="76.5" x14ac:dyDescent="0.2">
      <c r="A9" s="316" t="s">
        <v>0</v>
      </c>
      <c r="B9" s="317">
        <v>2017</v>
      </c>
      <c r="C9" s="317" t="s">
        <v>2</v>
      </c>
      <c r="D9" s="317" t="s">
        <v>20</v>
      </c>
      <c r="E9" s="317" t="s">
        <v>1918</v>
      </c>
      <c r="F9" s="318" t="s">
        <v>2900</v>
      </c>
      <c r="G9" s="246" t="s">
        <v>1447</v>
      </c>
      <c r="H9" s="246" t="s">
        <v>1457</v>
      </c>
      <c r="I9" s="417" t="s">
        <v>2901</v>
      </c>
      <c r="J9" s="246" t="s">
        <v>2911</v>
      </c>
      <c r="K9" s="246" t="s">
        <v>30</v>
      </c>
      <c r="L9" s="246"/>
      <c r="M9" s="246">
        <v>3</v>
      </c>
      <c r="N9" s="246">
        <v>550</v>
      </c>
      <c r="O9" s="246" t="s">
        <v>2912</v>
      </c>
      <c r="P9" s="247" t="s">
        <v>2035</v>
      </c>
      <c r="Q9" s="246" t="s">
        <v>2913</v>
      </c>
      <c r="R9" s="418">
        <f>85000000-39266667</f>
        <v>45733333</v>
      </c>
      <c r="S9" s="87"/>
      <c r="T9" s="87"/>
      <c r="U9" s="87"/>
      <c r="V9" s="87"/>
      <c r="W9" s="87"/>
      <c r="X9" s="87"/>
      <c r="Y9" s="87"/>
      <c r="Z9" s="87"/>
      <c r="AA9" s="87"/>
      <c r="AB9" s="87"/>
      <c r="AC9" s="88"/>
      <c r="AD9" s="162"/>
      <c r="AE9" s="162"/>
      <c r="AF9" s="162"/>
      <c r="AG9" s="162"/>
      <c r="AH9" s="162"/>
      <c r="AI9" s="162"/>
      <c r="AJ9" s="162"/>
      <c r="AK9" s="162"/>
      <c r="AL9" s="162"/>
      <c r="AM9" s="162"/>
      <c r="AN9" s="162"/>
      <c r="AO9" s="162"/>
      <c r="AP9" s="162"/>
      <c r="AQ9" s="162"/>
      <c r="AR9" s="162"/>
      <c r="AS9" s="86"/>
      <c r="AT9" s="162"/>
      <c r="AU9" s="162"/>
      <c r="AV9" s="162"/>
      <c r="AW9" s="162"/>
      <c r="AX9" s="162"/>
      <c r="AY9" s="164"/>
      <c r="AZ9" s="162"/>
      <c r="BA9" s="91"/>
      <c r="BB9" s="92"/>
      <c r="BC9" s="93"/>
      <c r="BD9" s="92"/>
      <c r="BE9" s="93"/>
      <c r="BF9" s="92"/>
      <c r="BG9" s="93"/>
      <c r="BH9" s="92"/>
      <c r="BI9" s="93"/>
      <c r="BJ9" s="92"/>
      <c r="BK9" s="93"/>
      <c r="BL9" s="92"/>
      <c r="BM9" s="93"/>
      <c r="BN9" s="92"/>
      <c r="BO9" s="93"/>
      <c r="BP9" s="92"/>
      <c r="BQ9" s="93"/>
      <c r="BR9" s="92"/>
      <c r="BS9" s="93"/>
      <c r="BT9" s="92"/>
      <c r="BU9" s="93"/>
      <c r="BV9" s="92"/>
      <c r="BW9" s="93"/>
      <c r="BX9" s="92"/>
      <c r="BY9" s="94"/>
      <c r="BZ9" s="182"/>
      <c r="CA9" s="183"/>
      <c r="CB9" s="184"/>
      <c r="CC9" s="182"/>
      <c r="CD9" s="183"/>
      <c r="CE9" s="184"/>
    </row>
    <row r="10" spans="1:83" ht="51.75" customHeight="1" x14ac:dyDescent="0.2">
      <c r="A10" s="316" t="s">
        <v>0</v>
      </c>
      <c r="B10" s="317">
        <v>2017</v>
      </c>
      <c r="C10" s="317" t="s">
        <v>2</v>
      </c>
      <c r="D10" s="317" t="s">
        <v>20</v>
      </c>
      <c r="E10" s="317" t="s">
        <v>1918</v>
      </c>
      <c r="F10" s="318" t="s">
        <v>2900</v>
      </c>
      <c r="G10" s="246" t="s">
        <v>1447</v>
      </c>
      <c r="H10" s="246" t="s">
        <v>1457</v>
      </c>
      <c r="I10" s="417" t="s">
        <v>2901</v>
      </c>
      <c r="J10" s="246" t="s">
        <v>2914</v>
      </c>
      <c r="K10" s="246" t="s">
        <v>30</v>
      </c>
      <c r="L10" s="246"/>
      <c r="M10" s="246">
        <v>5</v>
      </c>
      <c r="N10" s="246">
        <v>250</v>
      </c>
      <c r="O10" s="246" t="s">
        <v>2915</v>
      </c>
      <c r="P10" s="247" t="s">
        <v>2035</v>
      </c>
      <c r="Q10" s="246" t="s">
        <v>2916</v>
      </c>
      <c r="R10" s="418">
        <f>573600000+121550001</f>
        <v>695150001</v>
      </c>
      <c r="S10" s="87"/>
      <c r="T10" s="87"/>
      <c r="U10" s="87"/>
      <c r="V10" s="87"/>
      <c r="W10" s="87"/>
      <c r="X10" s="87"/>
      <c r="Y10" s="87"/>
      <c r="Z10" s="87"/>
      <c r="AA10" s="87"/>
      <c r="AB10" s="87"/>
      <c r="AC10" s="88"/>
      <c r="AD10" s="162"/>
      <c r="AE10" s="162"/>
      <c r="AF10" s="162"/>
      <c r="AG10" s="162"/>
      <c r="AH10" s="162"/>
      <c r="AI10" s="162"/>
      <c r="AJ10" s="162"/>
      <c r="AK10" s="162"/>
      <c r="AL10" s="162"/>
      <c r="AM10" s="162"/>
      <c r="AN10" s="162"/>
      <c r="AO10" s="162"/>
      <c r="AP10" s="162"/>
      <c r="AQ10" s="162"/>
      <c r="AR10" s="162"/>
      <c r="AS10" s="86"/>
      <c r="AT10" s="162"/>
      <c r="AU10" s="162"/>
      <c r="AV10" s="162"/>
      <c r="AW10" s="162"/>
      <c r="AX10" s="162"/>
      <c r="AY10" s="164"/>
      <c r="AZ10" s="162"/>
      <c r="BA10" s="91"/>
      <c r="BB10" s="92"/>
      <c r="BC10" s="93"/>
      <c r="BD10" s="92"/>
      <c r="BE10" s="93"/>
      <c r="BF10" s="92"/>
      <c r="BG10" s="93"/>
      <c r="BH10" s="92"/>
      <c r="BI10" s="93"/>
      <c r="BJ10" s="92"/>
      <c r="BK10" s="93"/>
      <c r="BL10" s="92"/>
      <c r="BM10" s="93"/>
      <c r="BN10" s="92"/>
      <c r="BO10" s="93"/>
      <c r="BP10" s="92"/>
      <c r="BQ10" s="93"/>
      <c r="BR10" s="92"/>
      <c r="BS10" s="93"/>
      <c r="BT10" s="92"/>
      <c r="BU10" s="93"/>
      <c r="BV10" s="92"/>
      <c r="BW10" s="93"/>
      <c r="BX10" s="92"/>
      <c r="BY10" s="94"/>
      <c r="BZ10" s="182"/>
      <c r="CA10" s="183"/>
      <c r="CB10" s="184"/>
      <c r="CC10" s="182"/>
      <c r="CD10" s="183"/>
      <c r="CE10" s="184"/>
    </row>
    <row r="11" spans="1:83" ht="78.75" customHeight="1" x14ac:dyDescent="0.2">
      <c r="A11" s="316" t="s">
        <v>0</v>
      </c>
      <c r="B11" s="317">
        <v>2017</v>
      </c>
      <c r="C11" s="317" t="s">
        <v>2</v>
      </c>
      <c r="D11" s="317" t="s">
        <v>20</v>
      </c>
      <c r="E11" s="317" t="s">
        <v>1918</v>
      </c>
      <c r="F11" s="318" t="s">
        <v>2900</v>
      </c>
      <c r="G11" s="246" t="s">
        <v>1447</v>
      </c>
      <c r="H11" s="246" t="s">
        <v>1457</v>
      </c>
      <c r="I11" s="417" t="s">
        <v>2901</v>
      </c>
      <c r="J11" s="246" t="s">
        <v>2917</v>
      </c>
      <c r="K11" s="246" t="s">
        <v>30</v>
      </c>
      <c r="L11" s="246"/>
      <c r="M11" s="246">
        <v>1</v>
      </c>
      <c r="N11" s="246">
        <v>300</v>
      </c>
      <c r="O11" s="246" t="s">
        <v>2918</v>
      </c>
      <c r="P11" s="247" t="s">
        <v>2035</v>
      </c>
      <c r="Q11" s="246" t="s">
        <v>2919</v>
      </c>
      <c r="R11" s="267"/>
      <c r="S11" s="87"/>
      <c r="T11" s="87"/>
      <c r="U11" s="87"/>
      <c r="V11" s="87"/>
      <c r="W11" s="87"/>
      <c r="X11" s="87"/>
      <c r="Y11" s="87"/>
      <c r="Z11" s="87"/>
      <c r="AA11" s="87"/>
      <c r="AB11" s="87"/>
      <c r="AC11" s="88"/>
      <c r="AD11" s="162"/>
      <c r="AE11" s="162"/>
      <c r="AF11" s="162"/>
      <c r="AG11" s="162"/>
      <c r="AH11" s="162"/>
      <c r="AI11" s="162"/>
      <c r="AJ11" s="162"/>
      <c r="AK11" s="162"/>
      <c r="AL11" s="162"/>
      <c r="AM11" s="162"/>
      <c r="AN11" s="162"/>
      <c r="AO11" s="162"/>
      <c r="AP11" s="162"/>
      <c r="AQ11" s="162"/>
      <c r="AR11" s="162"/>
      <c r="AS11" s="86"/>
      <c r="AT11" s="162"/>
      <c r="AU11" s="162"/>
      <c r="AV11" s="162"/>
      <c r="AW11" s="162"/>
      <c r="AX11" s="162"/>
      <c r="AY11" s="164"/>
      <c r="AZ11" s="162"/>
      <c r="BA11" s="91"/>
      <c r="BB11" s="92"/>
      <c r="BC11" s="93"/>
      <c r="BD11" s="92"/>
      <c r="BE11" s="93"/>
      <c r="BF11" s="92"/>
      <c r="BG11" s="93"/>
      <c r="BH11" s="92"/>
      <c r="BI11" s="93"/>
      <c r="BJ11" s="92"/>
      <c r="BK11" s="93"/>
      <c r="BL11" s="92"/>
      <c r="BM11" s="93"/>
      <c r="BN11" s="92"/>
      <c r="BO11" s="93"/>
      <c r="BP11" s="92"/>
      <c r="BQ11" s="93"/>
      <c r="BR11" s="92"/>
      <c r="BS11" s="93"/>
      <c r="BT11" s="92"/>
      <c r="BU11" s="93"/>
      <c r="BV11" s="92"/>
      <c r="BW11" s="93"/>
      <c r="BX11" s="92"/>
      <c r="BY11" s="94"/>
      <c r="BZ11" s="182"/>
      <c r="CA11" s="183"/>
      <c r="CB11" s="184"/>
      <c r="CC11" s="182"/>
      <c r="CD11" s="183"/>
      <c r="CE11" s="184"/>
    </row>
    <row r="12" spans="1:83" ht="111" customHeight="1" x14ac:dyDescent="0.2">
      <c r="A12" s="316" t="s">
        <v>0</v>
      </c>
      <c r="B12" s="317">
        <v>2017</v>
      </c>
      <c r="C12" s="317" t="s">
        <v>2</v>
      </c>
      <c r="D12" s="317" t="s">
        <v>20</v>
      </c>
      <c r="E12" s="317" t="s">
        <v>1918</v>
      </c>
      <c r="F12" s="318" t="s">
        <v>2900</v>
      </c>
      <c r="G12" s="246" t="s">
        <v>1447</v>
      </c>
      <c r="H12" s="246" t="s">
        <v>1457</v>
      </c>
      <c r="I12" s="417" t="s">
        <v>2901</v>
      </c>
      <c r="J12" s="246" t="s">
        <v>2920</v>
      </c>
      <c r="K12" s="246" t="s">
        <v>30</v>
      </c>
      <c r="L12" s="246"/>
      <c r="M12" s="246">
        <v>5</v>
      </c>
      <c r="N12" s="246">
        <v>1</v>
      </c>
      <c r="O12" s="246" t="s">
        <v>2921</v>
      </c>
      <c r="P12" s="247" t="s">
        <v>2016</v>
      </c>
      <c r="Q12" s="246" t="s">
        <v>2922</v>
      </c>
      <c r="R12" s="418">
        <f>785000981-25000000</f>
        <v>760000981</v>
      </c>
      <c r="S12" s="87"/>
      <c r="T12" s="87"/>
      <c r="U12" s="87"/>
      <c r="V12" s="87"/>
      <c r="W12" s="87"/>
      <c r="X12" s="87"/>
      <c r="Y12" s="87"/>
      <c r="Z12" s="87"/>
      <c r="AA12" s="87"/>
      <c r="AB12" s="87"/>
      <c r="AC12" s="88"/>
      <c r="AD12" s="162"/>
      <c r="AE12" s="162"/>
      <c r="AF12" s="162"/>
      <c r="AG12" s="162"/>
      <c r="AH12" s="162"/>
      <c r="AI12" s="162"/>
      <c r="AJ12" s="162"/>
      <c r="AK12" s="162"/>
      <c r="AL12" s="162"/>
      <c r="AM12" s="162"/>
      <c r="AN12" s="162"/>
      <c r="AO12" s="162"/>
      <c r="AP12" s="162"/>
      <c r="AQ12" s="162"/>
      <c r="AR12" s="162"/>
      <c r="AS12" s="86"/>
      <c r="AT12" s="162"/>
      <c r="AU12" s="162"/>
      <c r="AV12" s="162"/>
      <c r="AW12" s="162"/>
      <c r="AX12" s="162"/>
      <c r="AY12" s="164"/>
      <c r="AZ12" s="162"/>
      <c r="BA12" s="91"/>
      <c r="BB12" s="92"/>
      <c r="BC12" s="93"/>
      <c r="BD12" s="92"/>
      <c r="BE12" s="93"/>
      <c r="BF12" s="92"/>
      <c r="BG12" s="93"/>
      <c r="BH12" s="92"/>
      <c r="BI12" s="93"/>
      <c r="BJ12" s="92"/>
      <c r="BK12" s="93"/>
      <c r="BL12" s="92"/>
      <c r="BM12" s="93"/>
      <c r="BN12" s="92"/>
      <c r="BO12" s="93"/>
      <c r="BP12" s="92"/>
      <c r="BQ12" s="93"/>
      <c r="BR12" s="92"/>
      <c r="BS12" s="93"/>
      <c r="BT12" s="92"/>
      <c r="BU12" s="93"/>
      <c r="BV12" s="92"/>
      <c r="BW12" s="93"/>
      <c r="BX12" s="92"/>
      <c r="BY12" s="94"/>
      <c r="BZ12" s="182"/>
      <c r="CA12" s="183"/>
      <c r="CB12" s="184"/>
      <c r="CC12" s="182"/>
      <c r="CD12" s="183"/>
      <c r="CE12" s="184"/>
    </row>
    <row r="13" spans="1:83" ht="89.25" x14ac:dyDescent="0.2">
      <c r="A13" s="316" t="s">
        <v>0</v>
      </c>
      <c r="B13" s="317">
        <v>2017</v>
      </c>
      <c r="C13" s="317" t="s">
        <v>2</v>
      </c>
      <c r="D13" s="317" t="s">
        <v>20</v>
      </c>
      <c r="E13" s="317" t="s">
        <v>1918</v>
      </c>
      <c r="F13" s="318" t="s">
        <v>2900</v>
      </c>
      <c r="G13" s="246" t="s">
        <v>1447</v>
      </c>
      <c r="H13" s="246" t="s">
        <v>1457</v>
      </c>
      <c r="I13" s="417" t="s">
        <v>2901</v>
      </c>
      <c r="J13" s="246" t="s">
        <v>2923</v>
      </c>
      <c r="K13" s="246" t="s">
        <v>30</v>
      </c>
      <c r="L13" s="246"/>
      <c r="M13" s="246">
        <v>2</v>
      </c>
      <c r="N13" s="246">
        <v>12</v>
      </c>
      <c r="O13" s="246" t="s">
        <v>2924</v>
      </c>
      <c r="P13" s="247" t="s">
        <v>1920</v>
      </c>
      <c r="Q13" s="246" t="s">
        <v>2925</v>
      </c>
      <c r="R13" s="267">
        <v>50000000</v>
      </c>
      <c r="S13" s="87"/>
      <c r="T13" s="87"/>
      <c r="U13" s="87"/>
      <c r="V13" s="87"/>
      <c r="W13" s="87"/>
      <c r="X13" s="87"/>
      <c r="Y13" s="87"/>
      <c r="Z13" s="87"/>
      <c r="AA13" s="87"/>
      <c r="AB13" s="87"/>
      <c r="AC13" s="88"/>
      <c r="AD13" s="162"/>
      <c r="AE13" s="162"/>
      <c r="AF13" s="162"/>
      <c r="AG13" s="162"/>
      <c r="AH13" s="162"/>
      <c r="AI13" s="162"/>
      <c r="AJ13" s="162"/>
      <c r="AK13" s="162"/>
      <c r="AL13" s="162"/>
      <c r="AM13" s="162"/>
      <c r="AN13" s="162"/>
      <c r="AO13" s="162"/>
      <c r="AP13" s="162"/>
      <c r="AQ13" s="162"/>
      <c r="AR13" s="162"/>
      <c r="AS13" s="86"/>
      <c r="AT13" s="162"/>
      <c r="AU13" s="162"/>
      <c r="AV13" s="162"/>
      <c r="AW13" s="162"/>
      <c r="AX13" s="162"/>
      <c r="AY13" s="164"/>
      <c r="AZ13" s="162"/>
      <c r="BA13" s="91"/>
      <c r="BB13" s="92"/>
      <c r="BC13" s="93"/>
      <c r="BD13" s="92"/>
      <c r="BE13" s="93"/>
      <c r="BF13" s="92"/>
      <c r="BG13" s="93"/>
      <c r="BH13" s="92"/>
      <c r="BI13" s="93"/>
      <c r="BJ13" s="92"/>
      <c r="BK13" s="93"/>
      <c r="BL13" s="92"/>
      <c r="BM13" s="93"/>
      <c r="BN13" s="92"/>
      <c r="BO13" s="93"/>
      <c r="BP13" s="92"/>
      <c r="BQ13" s="93"/>
      <c r="BR13" s="92"/>
      <c r="BS13" s="93"/>
      <c r="BT13" s="92"/>
      <c r="BU13" s="93"/>
      <c r="BV13" s="92"/>
      <c r="BW13" s="93"/>
      <c r="BX13" s="92"/>
      <c r="BY13" s="94"/>
      <c r="BZ13" s="182"/>
      <c r="CA13" s="183"/>
      <c r="CB13" s="184"/>
      <c r="CC13" s="182"/>
      <c r="CD13" s="183"/>
      <c r="CE13" s="184"/>
    </row>
    <row r="14" spans="1:83" ht="62.25" customHeight="1" x14ac:dyDescent="0.2">
      <c r="A14" s="316" t="s">
        <v>0</v>
      </c>
      <c r="B14" s="317">
        <v>2017</v>
      </c>
      <c r="C14" s="317" t="s">
        <v>2</v>
      </c>
      <c r="D14" s="317" t="s">
        <v>20</v>
      </c>
      <c r="E14" s="317" t="s">
        <v>1918</v>
      </c>
      <c r="F14" s="318" t="s">
        <v>2900</v>
      </c>
      <c r="G14" s="246" t="s">
        <v>1447</v>
      </c>
      <c r="H14" s="246" t="s">
        <v>1457</v>
      </c>
      <c r="I14" s="417" t="s">
        <v>2901</v>
      </c>
      <c r="J14" s="246" t="s">
        <v>2926</v>
      </c>
      <c r="K14" s="246" t="s">
        <v>30</v>
      </c>
      <c r="L14" s="246"/>
      <c r="M14" s="246">
        <v>5</v>
      </c>
      <c r="N14" s="246">
        <v>1</v>
      </c>
      <c r="O14" s="246" t="s">
        <v>2927</v>
      </c>
      <c r="P14" s="247" t="s">
        <v>2928</v>
      </c>
      <c r="Q14" s="246" t="s">
        <v>2929</v>
      </c>
      <c r="R14" s="267">
        <v>25000000</v>
      </c>
      <c r="S14" s="87"/>
      <c r="T14" s="87"/>
      <c r="U14" s="87"/>
      <c r="V14" s="87"/>
      <c r="W14" s="87"/>
      <c r="X14" s="87"/>
      <c r="Y14" s="87"/>
      <c r="Z14" s="87"/>
      <c r="AA14" s="87"/>
      <c r="AB14" s="87"/>
      <c r="AC14" s="88"/>
      <c r="AD14" s="162"/>
      <c r="AE14" s="162"/>
      <c r="AF14" s="162"/>
      <c r="AG14" s="162"/>
      <c r="AH14" s="162"/>
      <c r="AI14" s="162"/>
      <c r="AJ14" s="162"/>
      <c r="AK14" s="162"/>
      <c r="AL14" s="162"/>
      <c r="AM14" s="162"/>
      <c r="AN14" s="162"/>
      <c r="AO14" s="162"/>
      <c r="AP14" s="162"/>
      <c r="AQ14" s="162"/>
      <c r="AR14" s="162"/>
      <c r="AS14" s="86"/>
      <c r="AT14" s="162"/>
      <c r="AU14" s="162"/>
      <c r="AV14" s="162"/>
      <c r="AW14" s="162"/>
      <c r="AX14" s="162"/>
      <c r="AY14" s="164"/>
      <c r="AZ14" s="162"/>
      <c r="BA14" s="91"/>
      <c r="BB14" s="92"/>
      <c r="BC14" s="93"/>
      <c r="BD14" s="92"/>
      <c r="BE14" s="93"/>
      <c r="BF14" s="92"/>
      <c r="BG14" s="93"/>
      <c r="BH14" s="92"/>
      <c r="BI14" s="93"/>
      <c r="BJ14" s="92"/>
      <c r="BK14" s="93"/>
      <c r="BL14" s="92"/>
      <c r="BM14" s="93"/>
      <c r="BN14" s="92"/>
      <c r="BO14" s="93"/>
      <c r="BP14" s="92"/>
      <c r="BQ14" s="93"/>
      <c r="BR14" s="92"/>
      <c r="BS14" s="93"/>
      <c r="BT14" s="92"/>
      <c r="BU14" s="93"/>
      <c r="BV14" s="92"/>
      <c r="BW14" s="93"/>
      <c r="BX14" s="92"/>
      <c r="BY14" s="94"/>
      <c r="BZ14" s="182"/>
      <c r="CA14" s="183"/>
      <c r="CB14" s="184"/>
      <c r="CC14" s="182"/>
      <c r="CD14" s="183"/>
      <c r="CE14" s="184"/>
    </row>
    <row r="15" spans="1:83" ht="63.75" x14ac:dyDescent="0.2">
      <c r="A15" s="316" t="s">
        <v>0</v>
      </c>
      <c r="B15" s="317">
        <v>2017</v>
      </c>
      <c r="C15" s="317" t="s">
        <v>2</v>
      </c>
      <c r="D15" s="317" t="s">
        <v>20</v>
      </c>
      <c r="E15" s="317" t="s">
        <v>1918</v>
      </c>
      <c r="F15" s="318" t="s">
        <v>2900</v>
      </c>
      <c r="G15" s="246" t="s">
        <v>1447</v>
      </c>
      <c r="H15" s="246" t="s">
        <v>1457</v>
      </c>
      <c r="I15" s="417" t="s">
        <v>2901</v>
      </c>
      <c r="J15" s="246" t="s">
        <v>2930</v>
      </c>
      <c r="K15" s="246" t="s">
        <v>30</v>
      </c>
      <c r="L15" s="246"/>
      <c r="M15" s="246">
        <v>5</v>
      </c>
      <c r="N15" s="246">
        <v>100000</v>
      </c>
      <c r="O15" s="246" t="s">
        <v>2931</v>
      </c>
      <c r="P15" s="247" t="s">
        <v>1920</v>
      </c>
      <c r="Q15" s="246" t="s">
        <v>2932</v>
      </c>
      <c r="R15" s="418">
        <v>0</v>
      </c>
      <c r="S15" s="87"/>
      <c r="T15" s="87"/>
      <c r="U15" s="87"/>
      <c r="V15" s="87"/>
      <c r="W15" s="87"/>
      <c r="X15" s="87"/>
      <c r="Y15" s="87"/>
      <c r="Z15" s="87"/>
      <c r="AA15" s="87"/>
      <c r="AB15" s="87"/>
      <c r="AC15" s="88"/>
      <c r="AD15" s="162"/>
      <c r="AE15" s="162"/>
      <c r="AF15" s="162"/>
      <c r="AG15" s="162"/>
      <c r="AH15" s="162"/>
      <c r="AI15" s="162"/>
      <c r="AJ15" s="162"/>
      <c r="AK15" s="162"/>
      <c r="AL15" s="162"/>
      <c r="AM15" s="162"/>
      <c r="AN15" s="162"/>
      <c r="AO15" s="162"/>
      <c r="AP15" s="162"/>
      <c r="AQ15" s="162"/>
      <c r="AR15" s="162"/>
      <c r="AS15" s="86"/>
      <c r="AT15" s="162"/>
      <c r="AU15" s="162"/>
      <c r="AV15" s="162"/>
      <c r="AW15" s="162"/>
      <c r="AX15" s="162"/>
      <c r="AY15" s="164"/>
      <c r="AZ15" s="162"/>
      <c r="BA15" s="91"/>
      <c r="BB15" s="92"/>
      <c r="BC15" s="93"/>
      <c r="BD15" s="92"/>
      <c r="BE15" s="93"/>
      <c r="BF15" s="92"/>
      <c r="BG15" s="93"/>
      <c r="BH15" s="92"/>
      <c r="BI15" s="93"/>
      <c r="BJ15" s="92"/>
      <c r="BK15" s="93"/>
      <c r="BL15" s="92"/>
      <c r="BM15" s="93"/>
      <c r="BN15" s="92"/>
      <c r="BO15" s="93"/>
      <c r="BP15" s="92"/>
      <c r="BQ15" s="93"/>
      <c r="BR15" s="92"/>
      <c r="BS15" s="93"/>
      <c r="BT15" s="92"/>
      <c r="BU15" s="93"/>
      <c r="BV15" s="92"/>
      <c r="BW15" s="93"/>
      <c r="BX15" s="92"/>
      <c r="BY15" s="94"/>
      <c r="BZ15" s="182"/>
      <c r="CA15" s="183"/>
      <c r="CB15" s="184"/>
      <c r="CC15" s="182"/>
      <c r="CD15" s="183"/>
      <c r="CE15" s="184"/>
    </row>
    <row r="16" spans="1:83" ht="63.75" x14ac:dyDescent="0.2">
      <c r="A16" s="316" t="s">
        <v>0</v>
      </c>
      <c r="B16" s="317">
        <v>2017</v>
      </c>
      <c r="C16" s="317" t="s">
        <v>2</v>
      </c>
      <c r="D16" s="317" t="s">
        <v>20</v>
      </c>
      <c r="E16" s="317" t="s">
        <v>1918</v>
      </c>
      <c r="F16" s="318" t="s">
        <v>2900</v>
      </c>
      <c r="G16" s="246" t="s">
        <v>1447</v>
      </c>
      <c r="H16" s="246" t="s">
        <v>1457</v>
      </c>
      <c r="I16" s="417" t="s">
        <v>2901</v>
      </c>
      <c r="J16" s="246" t="s">
        <v>2933</v>
      </c>
      <c r="K16" s="246" t="s">
        <v>30</v>
      </c>
      <c r="L16" s="246"/>
      <c r="M16" s="246">
        <v>3</v>
      </c>
      <c r="N16" s="246">
        <v>100</v>
      </c>
      <c r="O16" s="246" t="s">
        <v>2934</v>
      </c>
      <c r="P16" s="247" t="s">
        <v>2035</v>
      </c>
      <c r="Q16" s="246" t="s">
        <v>2935</v>
      </c>
      <c r="R16" s="267">
        <v>190000000</v>
      </c>
      <c r="S16" s="87"/>
      <c r="T16" s="87"/>
      <c r="U16" s="87"/>
      <c r="V16" s="87"/>
      <c r="W16" s="87"/>
      <c r="X16" s="87"/>
      <c r="Y16" s="87"/>
      <c r="Z16" s="87"/>
      <c r="AA16" s="87"/>
      <c r="AB16" s="87"/>
      <c r="AC16" s="88"/>
      <c r="AD16" s="162"/>
      <c r="AE16" s="162"/>
      <c r="AF16" s="162"/>
      <c r="AG16" s="162"/>
      <c r="AH16" s="162"/>
      <c r="AI16" s="162"/>
      <c r="AJ16" s="162"/>
      <c r="AK16" s="162"/>
      <c r="AL16" s="162"/>
      <c r="AM16" s="162"/>
      <c r="AN16" s="162"/>
      <c r="AO16" s="162"/>
      <c r="AP16" s="162"/>
      <c r="AQ16" s="162"/>
      <c r="AR16" s="162"/>
      <c r="AS16" s="86"/>
      <c r="AT16" s="162"/>
      <c r="AU16" s="162"/>
      <c r="AV16" s="162"/>
      <c r="AW16" s="162"/>
      <c r="AX16" s="162"/>
      <c r="AY16" s="164"/>
      <c r="AZ16" s="162"/>
      <c r="BA16" s="91"/>
      <c r="BB16" s="92"/>
      <c r="BC16" s="93"/>
      <c r="BD16" s="92"/>
      <c r="BE16" s="93"/>
      <c r="BF16" s="92"/>
      <c r="BG16" s="93"/>
      <c r="BH16" s="92"/>
      <c r="BI16" s="93"/>
      <c r="BJ16" s="92"/>
      <c r="BK16" s="93"/>
      <c r="BL16" s="92"/>
      <c r="BM16" s="93"/>
      <c r="BN16" s="92"/>
      <c r="BO16" s="93"/>
      <c r="BP16" s="92"/>
      <c r="BQ16" s="93"/>
      <c r="BR16" s="92"/>
      <c r="BS16" s="93"/>
      <c r="BT16" s="92"/>
      <c r="BU16" s="93"/>
      <c r="BV16" s="92"/>
      <c r="BW16" s="93"/>
      <c r="BX16" s="92"/>
      <c r="BY16" s="94"/>
      <c r="BZ16" s="182"/>
      <c r="CA16" s="183"/>
      <c r="CB16" s="184"/>
      <c r="CC16" s="182"/>
      <c r="CD16" s="183"/>
      <c r="CE16" s="184"/>
    </row>
    <row r="17" spans="1:29" ht="26.25" customHeight="1" x14ac:dyDescent="0.4">
      <c r="A17" s="610" t="s">
        <v>1956</v>
      </c>
      <c r="B17" s="610"/>
      <c r="C17" s="610"/>
      <c r="D17" s="610"/>
      <c r="E17" s="610"/>
      <c r="F17" s="610"/>
      <c r="G17" s="610"/>
      <c r="H17" s="610"/>
      <c r="I17" s="610"/>
      <c r="J17" s="610"/>
      <c r="K17" s="610"/>
      <c r="L17" s="610"/>
      <c r="M17" s="610"/>
      <c r="N17" s="610"/>
      <c r="O17" s="610"/>
      <c r="P17" s="610"/>
      <c r="Q17" s="610"/>
      <c r="R17" s="274">
        <f t="shared" ref="R17:AC17" si="0">+SUM(R6:R16)</f>
        <v>1850600981</v>
      </c>
      <c r="S17" s="186">
        <f t="shared" si="0"/>
        <v>0</v>
      </c>
      <c r="T17" s="186">
        <f t="shared" si="0"/>
        <v>0</v>
      </c>
      <c r="U17" s="186">
        <f t="shared" si="0"/>
        <v>0</v>
      </c>
      <c r="V17" s="186">
        <f t="shared" si="0"/>
        <v>0</v>
      </c>
      <c r="W17" s="186">
        <f t="shared" si="0"/>
        <v>0</v>
      </c>
      <c r="X17" s="186">
        <f t="shared" si="0"/>
        <v>0</v>
      </c>
      <c r="Y17" s="186">
        <f t="shared" si="0"/>
        <v>0</v>
      </c>
      <c r="Z17" s="186">
        <f t="shared" si="0"/>
        <v>0</v>
      </c>
      <c r="AA17" s="186">
        <f t="shared" si="0"/>
        <v>0</v>
      </c>
      <c r="AB17" s="186">
        <f t="shared" si="0"/>
        <v>0</v>
      </c>
      <c r="AC17" s="186">
        <f t="shared" si="0"/>
        <v>0</v>
      </c>
    </row>
    <row r="18" spans="1:29" x14ac:dyDescent="0.2">
      <c r="A18" s="252"/>
      <c r="B18" s="252"/>
      <c r="C18" s="252"/>
      <c r="D18" s="252"/>
      <c r="E18" s="252"/>
      <c r="F18" s="252"/>
      <c r="G18" s="252"/>
      <c r="H18" s="252"/>
      <c r="I18" s="252"/>
      <c r="J18" s="252"/>
      <c r="K18" s="252"/>
      <c r="L18" s="252"/>
      <c r="M18" s="252"/>
      <c r="N18" s="252"/>
      <c r="O18" s="252"/>
      <c r="P18" s="252"/>
      <c r="Q18" s="252"/>
      <c r="R18" s="252"/>
    </row>
    <row r="19" spans="1:29" x14ac:dyDescent="0.2">
      <c r="A19" s="252"/>
      <c r="B19" s="252"/>
      <c r="C19" s="252"/>
      <c r="D19" s="252"/>
      <c r="E19" s="252"/>
      <c r="F19" s="252"/>
      <c r="G19" s="252"/>
      <c r="H19" s="252"/>
      <c r="I19" s="252"/>
      <c r="J19" s="252"/>
      <c r="K19" s="252"/>
      <c r="L19" s="252"/>
      <c r="M19" s="252"/>
      <c r="N19" s="252"/>
      <c r="O19" s="252"/>
      <c r="P19" s="252"/>
      <c r="Q19" s="252"/>
      <c r="R19" s="252"/>
    </row>
    <row r="20" spans="1:29" x14ac:dyDescent="0.2">
      <c r="A20" s="252"/>
      <c r="B20" s="252"/>
      <c r="C20" s="252"/>
      <c r="D20" s="252"/>
      <c r="E20" s="252"/>
      <c r="F20" s="252"/>
      <c r="G20" s="252"/>
      <c r="H20" s="252"/>
      <c r="I20" s="252"/>
      <c r="J20" s="252"/>
      <c r="K20" s="252"/>
      <c r="L20" s="252"/>
      <c r="M20" s="252"/>
      <c r="N20" s="252"/>
      <c r="O20" s="252"/>
      <c r="P20" s="252"/>
      <c r="Q20" s="252"/>
      <c r="R20" s="252"/>
    </row>
    <row r="21" spans="1:29" x14ac:dyDescent="0.2">
      <c r="A21" s="252"/>
      <c r="B21" s="252"/>
      <c r="C21" s="252"/>
      <c r="D21" s="252"/>
      <c r="E21" s="252"/>
      <c r="F21" s="252"/>
      <c r="G21" s="252"/>
      <c r="H21" s="252"/>
      <c r="I21" s="252"/>
      <c r="J21" s="252"/>
      <c r="K21" s="252"/>
      <c r="L21" s="252"/>
      <c r="M21" s="252"/>
      <c r="N21" s="252"/>
      <c r="O21" s="252"/>
      <c r="P21" s="252"/>
      <c r="Q21" s="252"/>
      <c r="R21" s="252"/>
    </row>
    <row r="22" spans="1:29" x14ac:dyDescent="0.2">
      <c r="A22" s="252"/>
      <c r="B22" s="252"/>
      <c r="C22" s="252"/>
      <c r="D22" s="252"/>
      <c r="E22" s="252"/>
      <c r="F22" s="252"/>
      <c r="G22" s="252"/>
      <c r="H22" s="252"/>
      <c r="I22" s="252"/>
      <c r="J22" s="252"/>
      <c r="K22" s="252"/>
      <c r="L22" s="252"/>
      <c r="M22" s="252"/>
      <c r="N22" s="252"/>
      <c r="O22" s="252"/>
      <c r="P22" s="252"/>
      <c r="Q22" s="252"/>
      <c r="R22" s="252"/>
    </row>
    <row r="23" spans="1:29" x14ac:dyDescent="0.2">
      <c r="A23" s="252"/>
      <c r="B23" s="252"/>
      <c r="C23" s="252"/>
      <c r="D23" s="252"/>
      <c r="E23" s="252"/>
      <c r="F23" s="252"/>
      <c r="G23" s="252"/>
      <c r="H23" s="252"/>
      <c r="I23" s="252"/>
      <c r="J23" s="252"/>
      <c r="K23" s="252"/>
      <c r="L23" s="252"/>
      <c r="M23" s="252"/>
      <c r="N23" s="252"/>
      <c r="O23" s="252"/>
      <c r="P23" s="252"/>
      <c r="Q23" s="252"/>
      <c r="R23" s="252"/>
    </row>
    <row r="24" spans="1:29" x14ac:dyDescent="0.2">
      <c r="A24" s="252"/>
      <c r="B24" s="252"/>
      <c r="C24" s="252"/>
      <c r="D24" s="252"/>
      <c r="E24" s="252"/>
      <c r="F24" s="252"/>
      <c r="G24" s="252"/>
      <c r="H24" s="252"/>
      <c r="I24" s="252"/>
      <c r="J24" s="252"/>
      <c r="K24" s="252"/>
      <c r="L24" s="252"/>
      <c r="M24" s="252"/>
      <c r="N24" s="252"/>
      <c r="O24" s="252"/>
      <c r="P24" s="252"/>
      <c r="Q24" s="252"/>
      <c r="R24" s="252"/>
    </row>
    <row r="25" spans="1:29" x14ac:dyDescent="0.2">
      <c r="A25" s="252"/>
      <c r="B25" s="252"/>
      <c r="C25" s="252"/>
      <c r="D25" s="252"/>
      <c r="E25" s="252"/>
      <c r="F25" s="252"/>
      <c r="G25" s="252"/>
      <c r="H25" s="252"/>
      <c r="I25" s="252"/>
      <c r="J25" s="252"/>
      <c r="K25" s="252"/>
      <c r="L25" s="252"/>
      <c r="M25" s="252"/>
      <c r="N25" s="252"/>
      <c r="O25" s="252"/>
      <c r="P25" s="252"/>
      <c r="Q25" s="252"/>
      <c r="R25" s="252"/>
    </row>
    <row r="26" spans="1:29" x14ac:dyDescent="0.2">
      <c r="A26" s="252"/>
      <c r="B26" s="252"/>
      <c r="C26" s="252"/>
      <c r="D26" s="252"/>
      <c r="E26" s="252"/>
      <c r="F26" s="252"/>
      <c r="G26" s="252"/>
      <c r="H26" s="252"/>
      <c r="I26" s="252"/>
      <c r="J26" s="252"/>
      <c r="K26" s="252"/>
      <c r="L26" s="252"/>
      <c r="M26" s="252"/>
      <c r="N26" s="252"/>
      <c r="O26" s="252"/>
      <c r="P26" s="252"/>
      <c r="Q26" s="252"/>
      <c r="R26" s="252"/>
    </row>
    <row r="27" spans="1:29" x14ac:dyDescent="0.2">
      <c r="A27" s="252"/>
      <c r="B27" s="252"/>
      <c r="C27" s="252"/>
      <c r="D27" s="252"/>
      <c r="E27" s="252"/>
      <c r="F27" s="252"/>
      <c r="G27" s="252"/>
      <c r="H27" s="252"/>
      <c r="I27" s="252"/>
      <c r="J27" s="252"/>
      <c r="K27" s="252"/>
      <c r="L27" s="252"/>
      <c r="M27" s="252"/>
      <c r="N27" s="252"/>
      <c r="O27" s="252"/>
      <c r="P27" s="252"/>
      <c r="Q27" s="252"/>
      <c r="R27" s="252"/>
    </row>
    <row r="28" spans="1:29" x14ac:dyDescent="0.2">
      <c r="A28" s="252"/>
      <c r="B28" s="252"/>
      <c r="C28" s="252"/>
      <c r="D28" s="252"/>
      <c r="E28" s="252"/>
      <c r="F28" s="252"/>
      <c r="G28" s="252"/>
      <c r="H28" s="252"/>
      <c r="I28" s="252"/>
      <c r="J28" s="252"/>
      <c r="K28" s="252"/>
      <c r="L28" s="252"/>
      <c r="M28" s="252"/>
      <c r="N28" s="252"/>
      <c r="O28" s="252"/>
      <c r="P28" s="252"/>
      <c r="Q28" s="252"/>
      <c r="R28" s="252"/>
    </row>
    <row r="29" spans="1:29" x14ac:dyDescent="0.2">
      <c r="A29" s="252"/>
      <c r="B29" s="252"/>
      <c r="C29" s="252"/>
      <c r="D29" s="252"/>
      <c r="E29" s="252"/>
      <c r="F29" s="252"/>
      <c r="G29" s="252"/>
      <c r="H29" s="252"/>
      <c r="I29" s="252"/>
      <c r="J29" s="252"/>
      <c r="K29" s="252"/>
      <c r="L29" s="252"/>
      <c r="M29" s="252"/>
      <c r="N29" s="252"/>
      <c r="O29" s="252"/>
      <c r="P29" s="252"/>
      <c r="Q29" s="252"/>
      <c r="R29" s="252"/>
    </row>
    <row r="30" spans="1:29" x14ac:dyDescent="0.2">
      <c r="A30" s="252"/>
      <c r="B30" s="252"/>
      <c r="C30" s="252"/>
      <c r="D30" s="252"/>
      <c r="E30" s="252"/>
      <c r="F30" s="252"/>
      <c r="G30" s="252"/>
      <c r="H30" s="252"/>
      <c r="I30" s="252"/>
      <c r="J30" s="252"/>
      <c r="K30" s="252"/>
      <c r="L30" s="252"/>
      <c r="M30" s="252"/>
      <c r="N30" s="252"/>
      <c r="O30" s="252"/>
      <c r="P30" s="252"/>
      <c r="Q30" s="252"/>
      <c r="R30" s="252"/>
    </row>
    <row r="31" spans="1:29" x14ac:dyDescent="0.2">
      <c r="A31" s="252"/>
      <c r="B31" s="252"/>
      <c r="C31" s="252"/>
      <c r="D31" s="252"/>
      <c r="E31" s="252"/>
      <c r="F31" s="252"/>
      <c r="G31" s="252"/>
      <c r="H31" s="252"/>
      <c r="I31" s="252"/>
      <c r="J31" s="252"/>
      <c r="K31" s="252"/>
      <c r="L31" s="252"/>
      <c r="M31" s="252"/>
      <c r="N31" s="252"/>
      <c r="O31" s="252"/>
      <c r="P31" s="252"/>
      <c r="Q31" s="252"/>
      <c r="R31" s="252"/>
    </row>
    <row r="32" spans="1:29" x14ac:dyDescent="0.2">
      <c r="A32" s="252"/>
      <c r="B32" s="252"/>
      <c r="C32" s="252"/>
      <c r="D32" s="252"/>
      <c r="E32" s="252"/>
      <c r="F32" s="252"/>
      <c r="G32" s="252"/>
      <c r="H32" s="252"/>
      <c r="I32" s="252"/>
      <c r="J32" s="252"/>
      <c r="K32" s="252"/>
      <c r="L32" s="252"/>
      <c r="M32" s="252"/>
      <c r="N32" s="252"/>
      <c r="O32" s="252"/>
      <c r="P32" s="252"/>
      <c r="Q32" s="252"/>
      <c r="R32" s="252"/>
    </row>
    <row r="33" spans="1:18" x14ac:dyDescent="0.2">
      <c r="A33" s="252"/>
      <c r="B33" s="252"/>
      <c r="C33" s="252"/>
      <c r="D33" s="252"/>
      <c r="E33" s="252"/>
      <c r="F33" s="252"/>
      <c r="G33" s="252"/>
      <c r="H33" s="252"/>
      <c r="I33" s="252"/>
      <c r="J33" s="252"/>
      <c r="K33" s="252"/>
      <c r="L33" s="252"/>
      <c r="M33" s="252"/>
      <c r="N33" s="252"/>
      <c r="O33" s="252"/>
      <c r="P33" s="252"/>
      <c r="Q33" s="252"/>
      <c r="R33" s="252"/>
    </row>
    <row r="34" spans="1:18" x14ac:dyDescent="0.2">
      <c r="A34" s="252"/>
      <c r="B34" s="252"/>
      <c r="C34" s="252"/>
      <c r="D34" s="252"/>
      <c r="E34" s="252"/>
      <c r="F34" s="252"/>
      <c r="G34" s="252"/>
      <c r="H34" s="252"/>
      <c r="I34" s="252"/>
      <c r="J34" s="252"/>
      <c r="K34" s="252"/>
      <c r="L34" s="252"/>
      <c r="M34" s="252"/>
      <c r="N34" s="252"/>
      <c r="O34" s="252"/>
      <c r="P34" s="252"/>
      <c r="Q34" s="252"/>
      <c r="R34" s="252"/>
    </row>
    <row r="35" spans="1:18" x14ac:dyDescent="0.2">
      <c r="A35" s="252"/>
      <c r="B35" s="252"/>
      <c r="C35" s="252"/>
      <c r="D35" s="252"/>
      <c r="E35" s="252"/>
      <c r="F35" s="252"/>
      <c r="G35" s="252"/>
      <c r="H35" s="252"/>
      <c r="I35" s="252"/>
      <c r="J35" s="252"/>
      <c r="K35" s="252"/>
      <c r="L35" s="252"/>
      <c r="M35" s="252"/>
      <c r="N35" s="252"/>
      <c r="O35" s="252"/>
      <c r="P35" s="252"/>
      <c r="Q35" s="252"/>
      <c r="R35" s="252"/>
    </row>
    <row r="36" spans="1:18" x14ac:dyDescent="0.2">
      <c r="A36" s="252"/>
      <c r="B36" s="252"/>
      <c r="C36" s="252"/>
      <c r="D36" s="252"/>
      <c r="E36" s="252"/>
      <c r="F36" s="252"/>
      <c r="G36" s="252"/>
      <c r="H36" s="252"/>
      <c r="I36" s="252"/>
      <c r="J36" s="252"/>
      <c r="K36" s="252"/>
      <c r="L36" s="252"/>
      <c r="M36" s="252"/>
      <c r="N36" s="252"/>
      <c r="O36" s="252"/>
      <c r="P36" s="252"/>
      <c r="Q36" s="252"/>
      <c r="R36" s="252"/>
    </row>
    <row r="37" spans="1:18" x14ac:dyDescent="0.2">
      <c r="A37" s="252"/>
      <c r="B37" s="252"/>
      <c r="C37" s="252"/>
      <c r="D37" s="252"/>
      <c r="E37" s="252"/>
      <c r="F37" s="252"/>
      <c r="G37" s="252"/>
      <c r="H37" s="252"/>
      <c r="I37" s="252"/>
      <c r="J37" s="252"/>
      <c r="K37" s="252"/>
      <c r="L37" s="252"/>
      <c r="M37" s="252"/>
      <c r="N37" s="252"/>
      <c r="O37" s="252"/>
      <c r="P37" s="252"/>
      <c r="Q37" s="252"/>
      <c r="R37" s="252"/>
    </row>
    <row r="38" spans="1:18" x14ac:dyDescent="0.2">
      <c r="A38" s="252"/>
      <c r="B38" s="252"/>
      <c r="C38" s="252"/>
      <c r="D38" s="252"/>
      <c r="E38" s="252"/>
      <c r="F38" s="252"/>
      <c r="G38" s="252"/>
      <c r="H38" s="252"/>
      <c r="I38" s="252"/>
      <c r="J38" s="252"/>
      <c r="K38" s="252"/>
      <c r="L38" s="252"/>
      <c r="M38" s="252"/>
      <c r="N38" s="252"/>
      <c r="O38" s="252"/>
      <c r="P38" s="252"/>
      <c r="Q38" s="252"/>
      <c r="R38" s="252"/>
    </row>
    <row r="39" spans="1:18" x14ac:dyDescent="0.2">
      <c r="A39" s="252"/>
      <c r="B39" s="252"/>
      <c r="C39" s="252"/>
      <c r="D39" s="252"/>
      <c r="E39" s="252"/>
      <c r="F39" s="252"/>
      <c r="G39" s="252"/>
      <c r="H39" s="252"/>
      <c r="I39" s="252"/>
      <c r="J39" s="252"/>
      <c r="K39" s="252"/>
      <c r="L39" s="252"/>
      <c r="M39" s="252"/>
      <c r="N39" s="252"/>
      <c r="O39" s="252"/>
      <c r="P39" s="252"/>
      <c r="Q39" s="252"/>
      <c r="R39" s="252"/>
    </row>
    <row r="40" spans="1:18" x14ac:dyDescent="0.2">
      <c r="A40" s="252"/>
      <c r="B40" s="252"/>
      <c r="C40" s="252"/>
      <c r="D40" s="252"/>
      <c r="E40" s="252"/>
      <c r="F40" s="252"/>
      <c r="G40" s="252"/>
      <c r="H40" s="252"/>
      <c r="I40" s="252"/>
      <c r="J40" s="252"/>
      <c r="K40" s="252"/>
      <c r="L40" s="252"/>
      <c r="M40" s="252"/>
      <c r="N40" s="252"/>
      <c r="O40" s="252"/>
      <c r="P40" s="252"/>
      <c r="Q40" s="252"/>
      <c r="R40" s="252"/>
    </row>
    <row r="41" spans="1:18" x14ac:dyDescent="0.2">
      <c r="A41" s="252"/>
      <c r="B41" s="252"/>
      <c r="C41" s="252"/>
      <c r="D41" s="252"/>
      <c r="E41" s="252"/>
      <c r="F41" s="252"/>
      <c r="G41" s="252"/>
      <c r="H41" s="252"/>
      <c r="I41" s="252"/>
      <c r="J41" s="252"/>
      <c r="K41" s="252"/>
      <c r="L41" s="252"/>
      <c r="M41" s="252"/>
      <c r="N41" s="252"/>
      <c r="O41" s="252"/>
      <c r="P41" s="252"/>
      <c r="Q41" s="252"/>
      <c r="R41" s="252"/>
    </row>
    <row r="42" spans="1:18" x14ac:dyDescent="0.2">
      <c r="A42" s="252"/>
      <c r="B42" s="252"/>
      <c r="C42" s="252"/>
      <c r="D42" s="252"/>
      <c r="E42" s="252"/>
      <c r="F42" s="252"/>
      <c r="G42" s="252"/>
      <c r="H42" s="252"/>
      <c r="I42" s="252"/>
      <c r="J42" s="252"/>
      <c r="K42" s="252"/>
      <c r="L42" s="252"/>
      <c r="M42" s="252"/>
      <c r="N42" s="252"/>
      <c r="O42" s="252"/>
      <c r="P42" s="252"/>
      <c r="Q42" s="252"/>
      <c r="R42" s="252"/>
    </row>
    <row r="43" spans="1:18" x14ac:dyDescent="0.2">
      <c r="A43" s="252"/>
      <c r="B43" s="252"/>
      <c r="C43" s="252"/>
      <c r="D43" s="252"/>
      <c r="E43" s="252"/>
      <c r="F43" s="252"/>
      <c r="G43" s="252"/>
      <c r="H43" s="252"/>
      <c r="I43" s="252"/>
      <c r="J43" s="252"/>
      <c r="K43" s="252"/>
      <c r="L43" s="252"/>
      <c r="M43" s="252"/>
      <c r="N43" s="252"/>
      <c r="O43" s="252"/>
      <c r="P43" s="252"/>
      <c r="Q43" s="252"/>
      <c r="R43" s="252"/>
    </row>
    <row r="44" spans="1:18" x14ac:dyDescent="0.2">
      <c r="A44" s="252"/>
      <c r="B44" s="252"/>
      <c r="C44" s="252"/>
      <c r="D44" s="252"/>
      <c r="E44" s="252"/>
      <c r="F44" s="252"/>
      <c r="G44" s="252"/>
      <c r="H44" s="252"/>
      <c r="I44" s="252"/>
      <c r="J44" s="252"/>
      <c r="K44" s="252"/>
      <c r="L44" s="252"/>
      <c r="M44" s="252"/>
      <c r="N44" s="252"/>
      <c r="O44" s="252"/>
      <c r="P44" s="252"/>
      <c r="Q44" s="252"/>
      <c r="R44" s="252"/>
    </row>
    <row r="45" spans="1:18" x14ac:dyDescent="0.2">
      <c r="A45" s="252"/>
      <c r="B45" s="252"/>
      <c r="C45" s="252"/>
      <c r="D45" s="252"/>
      <c r="E45" s="252"/>
      <c r="F45" s="252"/>
      <c r="G45" s="252"/>
      <c r="H45" s="252"/>
      <c r="I45" s="252"/>
      <c r="J45" s="252"/>
      <c r="K45" s="252"/>
      <c r="L45" s="252"/>
      <c r="M45" s="252"/>
      <c r="N45" s="252"/>
      <c r="O45" s="252"/>
      <c r="P45" s="252"/>
      <c r="Q45" s="252"/>
      <c r="R45" s="252"/>
    </row>
    <row r="46" spans="1:18" x14ac:dyDescent="0.2">
      <c r="A46" s="252"/>
      <c r="B46" s="252"/>
      <c r="C46" s="252"/>
      <c r="D46" s="252"/>
      <c r="E46" s="252"/>
      <c r="F46" s="252"/>
      <c r="G46" s="252"/>
      <c r="H46" s="252"/>
      <c r="I46" s="252"/>
      <c r="J46" s="252"/>
      <c r="K46" s="252"/>
      <c r="L46" s="252"/>
      <c r="M46" s="252"/>
      <c r="N46" s="252"/>
      <c r="O46" s="252"/>
      <c r="P46" s="252"/>
      <c r="Q46" s="252"/>
      <c r="R46" s="252"/>
    </row>
    <row r="47" spans="1:18" x14ac:dyDescent="0.2">
      <c r="A47" s="252"/>
      <c r="B47" s="252"/>
      <c r="C47" s="252"/>
      <c r="D47" s="252"/>
      <c r="E47" s="252"/>
      <c r="F47" s="252"/>
      <c r="G47" s="252"/>
      <c r="H47" s="252"/>
      <c r="I47" s="252"/>
      <c r="J47" s="252"/>
      <c r="K47" s="252"/>
      <c r="L47" s="252"/>
      <c r="M47" s="252"/>
      <c r="N47" s="252"/>
      <c r="O47" s="252"/>
      <c r="P47" s="252"/>
      <c r="Q47" s="252"/>
      <c r="R47" s="252"/>
    </row>
    <row r="48" spans="1:18" x14ac:dyDescent="0.2">
      <c r="A48" s="252"/>
      <c r="B48" s="252"/>
      <c r="C48" s="252"/>
      <c r="D48" s="252"/>
      <c r="E48" s="252"/>
      <c r="F48" s="252"/>
      <c r="G48" s="252"/>
      <c r="H48" s="252"/>
      <c r="I48" s="252"/>
      <c r="J48" s="252"/>
      <c r="K48" s="252"/>
      <c r="L48" s="252"/>
      <c r="M48" s="252"/>
      <c r="N48" s="252"/>
      <c r="O48" s="252"/>
      <c r="P48" s="252"/>
      <c r="Q48" s="252"/>
      <c r="R48" s="252"/>
    </row>
    <row r="49" spans="1:18" x14ac:dyDescent="0.2">
      <c r="A49" s="252"/>
      <c r="B49" s="252"/>
      <c r="C49" s="252"/>
      <c r="D49" s="252"/>
      <c r="E49" s="252"/>
      <c r="F49" s="252"/>
      <c r="G49" s="252"/>
      <c r="H49" s="252"/>
      <c r="I49" s="252"/>
      <c r="J49" s="252"/>
      <c r="K49" s="252"/>
      <c r="L49" s="252"/>
      <c r="M49" s="252"/>
      <c r="N49" s="252"/>
      <c r="O49" s="252"/>
      <c r="P49" s="252"/>
      <c r="Q49" s="252"/>
      <c r="R49" s="252"/>
    </row>
    <row r="50" spans="1:18" x14ac:dyDescent="0.2">
      <c r="A50" s="252"/>
      <c r="B50" s="252"/>
      <c r="C50" s="252"/>
      <c r="D50" s="252"/>
      <c r="E50" s="252"/>
      <c r="F50" s="252"/>
      <c r="G50" s="252"/>
      <c r="H50" s="252"/>
      <c r="I50" s="252"/>
      <c r="J50" s="252"/>
      <c r="K50" s="252"/>
      <c r="L50" s="252"/>
      <c r="M50" s="252"/>
      <c r="N50" s="252"/>
      <c r="O50" s="252"/>
      <c r="P50" s="252"/>
      <c r="Q50" s="252"/>
      <c r="R50" s="252"/>
    </row>
    <row r="51" spans="1:18" x14ac:dyDescent="0.2">
      <c r="A51" s="252"/>
      <c r="B51" s="252"/>
      <c r="C51" s="252"/>
      <c r="D51" s="252"/>
      <c r="E51" s="252"/>
      <c r="F51" s="252"/>
      <c r="G51" s="252"/>
      <c r="H51" s="252"/>
      <c r="I51" s="252"/>
      <c r="J51" s="252"/>
      <c r="K51" s="252"/>
      <c r="L51" s="252"/>
      <c r="M51" s="252"/>
      <c r="N51" s="252"/>
      <c r="O51" s="252"/>
      <c r="P51" s="252"/>
      <c r="Q51" s="252"/>
      <c r="R51" s="252"/>
    </row>
    <row r="52" spans="1:18" x14ac:dyDescent="0.2">
      <c r="A52" s="252"/>
      <c r="B52" s="252"/>
      <c r="C52" s="252"/>
      <c r="D52" s="252"/>
      <c r="E52" s="252"/>
      <c r="F52" s="252"/>
      <c r="G52" s="252"/>
      <c r="H52" s="252"/>
      <c r="I52" s="252"/>
      <c r="J52" s="252"/>
      <c r="K52" s="252"/>
      <c r="L52" s="252"/>
      <c r="M52" s="252"/>
      <c r="N52" s="252"/>
      <c r="O52" s="252"/>
      <c r="P52" s="252"/>
      <c r="Q52" s="252"/>
      <c r="R52" s="252"/>
    </row>
    <row r="53" spans="1:18" x14ac:dyDescent="0.2">
      <c r="A53" s="252"/>
      <c r="B53" s="252"/>
      <c r="C53" s="252"/>
      <c r="D53" s="252"/>
      <c r="E53" s="252"/>
      <c r="F53" s="252"/>
      <c r="G53" s="252"/>
      <c r="H53" s="252"/>
      <c r="I53" s="252"/>
      <c r="J53" s="252"/>
      <c r="K53" s="252"/>
      <c r="L53" s="252"/>
      <c r="M53" s="252"/>
      <c r="N53" s="252"/>
      <c r="O53" s="252"/>
      <c r="P53" s="252"/>
      <c r="Q53" s="252"/>
      <c r="R53" s="252"/>
    </row>
    <row r="54" spans="1:18" x14ac:dyDescent="0.2">
      <c r="A54" s="252"/>
      <c r="B54" s="252"/>
      <c r="C54" s="252"/>
      <c r="D54" s="252"/>
      <c r="E54" s="252"/>
      <c r="F54" s="252"/>
      <c r="G54" s="252"/>
      <c r="H54" s="252"/>
      <c r="I54" s="252"/>
      <c r="J54" s="252"/>
      <c r="K54" s="252"/>
      <c r="L54" s="252"/>
      <c r="M54" s="252"/>
      <c r="N54" s="252"/>
      <c r="O54" s="252"/>
      <c r="P54" s="252"/>
      <c r="Q54" s="252"/>
      <c r="R54" s="252"/>
    </row>
    <row r="55" spans="1:18" x14ac:dyDescent="0.2">
      <c r="A55" s="252"/>
      <c r="B55" s="252"/>
      <c r="C55" s="252"/>
      <c r="D55" s="252"/>
      <c r="E55" s="252"/>
      <c r="F55" s="252"/>
      <c r="G55" s="252"/>
      <c r="H55" s="252"/>
      <c r="I55" s="252"/>
      <c r="J55" s="252"/>
      <c r="K55" s="252"/>
      <c r="L55" s="252"/>
      <c r="M55" s="252"/>
      <c r="N55" s="252"/>
      <c r="O55" s="252"/>
      <c r="P55" s="252"/>
      <c r="Q55" s="252"/>
      <c r="R55" s="252"/>
    </row>
    <row r="56" spans="1:18" x14ac:dyDescent="0.2">
      <c r="A56" s="252"/>
      <c r="B56" s="252"/>
      <c r="C56" s="252"/>
      <c r="D56" s="252"/>
      <c r="E56" s="252"/>
      <c r="F56" s="252"/>
      <c r="G56" s="252"/>
      <c r="H56" s="252"/>
      <c r="I56" s="252"/>
      <c r="J56" s="252"/>
      <c r="K56" s="252"/>
      <c r="L56" s="252"/>
      <c r="M56" s="252"/>
      <c r="N56" s="252"/>
      <c r="O56" s="252"/>
      <c r="P56" s="252"/>
      <c r="Q56" s="252"/>
      <c r="R56" s="252"/>
    </row>
    <row r="57" spans="1:18" x14ac:dyDescent="0.2">
      <c r="A57" s="252"/>
      <c r="B57" s="252"/>
      <c r="C57" s="252"/>
      <c r="D57" s="252"/>
      <c r="E57" s="252"/>
      <c r="F57" s="252"/>
      <c r="G57" s="252"/>
      <c r="H57" s="252"/>
      <c r="I57" s="252"/>
      <c r="J57" s="252"/>
      <c r="K57" s="252"/>
      <c r="L57" s="252"/>
      <c r="M57" s="252"/>
      <c r="N57" s="252"/>
      <c r="O57" s="252"/>
      <c r="P57" s="252"/>
      <c r="Q57" s="252"/>
      <c r="R57" s="252"/>
    </row>
    <row r="58" spans="1:18" x14ac:dyDescent="0.2">
      <c r="A58" s="252"/>
      <c r="B58" s="252"/>
      <c r="C58" s="252"/>
      <c r="D58" s="252"/>
      <c r="E58" s="252"/>
      <c r="F58" s="252"/>
      <c r="G58" s="252"/>
      <c r="H58" s="252"/>
      <c r="I58" s="252"/>
      <c r="J58" s="252"/>
      <c r="K58" s="252"/>
      <c r="L58" s="252"/>
      <c r="M58" s="252"/>
      <c r="N58" s="252"/>
      <c r="O58" s="252"/>
      <c r="P58" s="252"/>
      <c r="Q58" s="252"/>
      <c r="R58" s="252"/>
    </row>
    <row r="59" spans="1:18" x14ac:dyDescent="0.2">
      <c r="A59" s="252"/>
      <c r="B59" s="252"/>
      <c r="C59" s="252"/>
      <c r="D59" s="252"/>
      <c r="E59" s="252"/>
      <c r="F59" s="252"/>
      <c r="G59" s="252"/>
      <c r="H59" s="252"/>
      <c r="I59" s="252"/>
      <c r="J59" s="252"/>
      <c r="K59" s="252"/>
      <c r="L59" s="252"/>
      <c r="M59" s="252"/>
      <c r="N59" s="252"/>
      <c r="O59" s="252"/>
      <c r="P59" s="252"/>
      <c r="Q59" s="252"/>
      <c r="R59" s="252"/>
    </row>
    <row r="60" spans="1:18" x14ac:dyDescent="0.2">
      <c r="A60" s="252"/>
      <c r="B60" s="252"/>
      <c r="C60" s="252"/>
      <c r="D60" s="252"/>
      <c r="E60" s="252"/>
      <c r="F60" s="252"/>
      <c r="G60" s="252"/>
      <c r="H60" s="252"/>
      <c r="I60" s="252"/>
      <c r="J60" s="252"/>
      <c r="K60" s="252"/>
      <c r="L60" s="252"/>
      <c r="M60" s="252"/>
      <c r="N60" s="252"/>
      <c r="O60" s="252"/>
      <c r="P60" s="252"/>
      <c r="Q60" s="252"/>
      <c r="R60" s="252"/>
    </row>
    <row r="61" spans="1:18" x14ac:dyDescent="0.2">
      <c r="A61" s="252"/>
      <c r="B61" s="252"/>
      <c r="C61" s="252"/>
      <c r="D61" s="252"/>
      <c r="E61" s="252"/>
      <c r="F61" s="252"/>
      <c r="G61" s="252"/>
      <c r="H61" s="252"/>
      <c r="I61" s="252"/>
      <c r="J61" s="252"/>
      <c r="K61" s="252"/>
      <c r="L61" s="252"/>
      <c r="M61" s="252"/>
      <c r="N61" s="252"/>
      <c r="O61" s="252"/>
      <c r="P61" s="252"/>
      <c r="Q61" s="252"/>
      <c r="R61" s="252"/>
    </row>
    <row r="62" spans="1:18" x14ac:dyDescent="0.2">
      <c r="A62" s="252"/>
      <c r="B62" s="252"/>
      <c r="C62" s="252"/>
      <c r="D62" s="252"/>
      <c r="E62" s="252"/>
      <c r="F62" s="252"/>
      <c r="G62" s="252"/>
      <c r="H62" s="252"/>
      <c r="I62" s="252"/>
      <c r="J62" s="252"/>
      <c r="K62" s="252"/>
      <c r="L62" s="252"/>
      <c r="M62" s="252"/>
      <c r="N62" s="252"/>
      <c r="O62" s="252"/>
      <c r="P62" s="252"/>
      <c r="Q62" s="252"/>
      <c r="R62" s="252"/>
    </row>
    <row r="63" spans="1:18" x14ac:dyDescent="0.2">
      <c r="A63" s="252"/>
      <c r="B63" s="252"/>
      <c r="C63" s="252"/>
      <c r="D63" s="252"/>
      <c r="E63" s="252"/>
      <c r="F63" s="252"/>
      <c r="G63" s="252"/>
      <c r="H63" s="252"/>
      <c r="I63" s="252"/>
      <c r="J63" s="252"/>
      <c r="K63" s="252"/>
      <c r="L63" s="252"/>
      <c r="M63" s="252"/>
      <c r="N63" s="252"/>
      <c r="O63" s="252"/>
      <c r="P63" s="252"/>
      <c r="Q63" s="252"/>
      <c r="R63" s="252"/>
    </row>
    <row r="64" spans="1:18" x14ac:dyDescent="0.2">
      <c r="A64" s="252"/>
      <c r="B64" s="252"/>
      <c r="C64" s="252"/>
      <c r="D64" s="252"/>
      <c r="E64" s="252"/>
      <c r="F64" s="252"/>
      <c r="G64" s="252"/>
      <c r="H64" s="252"/>
      <c r="I64" s="252"/>
      <c r="J64" s="252"/>
      <c r="K64" s="252"/>
      <c r="L64" s="252"/>
      <c r="M64" s="252"/>
      <c r="N64" s="252"/>
      <c r="O64" s="252"/>
      <c r="P64" s="252"/>
      <c r="Q64" s="252"/>
      <c r="R64" s="252"/>
    </row>
    <row r="65" spans="1:18" x14ac:dyDescent="0.2">
      <c r="A65" s="252"/>
      <c r="B65" s="252"/>
      <c r="C65" s="252"/>
      <c r="D65" s="252"/>
      <c r="E65" s="252"/>
      <c r="F65" s="252"/>
      <c r="G65" s="252"/>
      <c r="H65" s="252"/>
      <c r="I65" s="252"/>
      <c r="J65" s="252"/>
      <c r="K65" s="252"/>
      <c r="L65" s="252"/>
      <c r="M65" s="252"/>
      <c r="N65" s="252"/>
      <c r="O65" s="252"/>
      <c r="P65" s="252"/>
      <c r="Q65" s="252"/>
      <c r="R65" s="252"/>
    </row>
    <row r="66" spans="1:18" x14ac:dyDescent="0.2">
      <c r="A66" s="252"/>
      <c r="B66" s="252"/>
      <c r="C66" s="252"/>
      <c r="D66" s="252"/>
      <c r="E66" s="252"/>
      <c r="F66" s="252"/>
      <c r="G66" s="252"/>
      <c r="H66" s="252"/>
      <c r="I66" s="252"/>
      <c r="J66" s="252"/>
      <c r="K66" s="252"/>
      <c r="L66" s="252"/>
      <c r="M66" s="252"/>
      <c r="N66" s="252"/>
      <c r="O66" s="252"/>
      <c r="P66" s="252"/>
      <c r="Q66" s="252"/>
      <c r="R66" s="252"/>
    </row>
    <row r="67" spans="1:18" x14ac:dyDescent="0.2">
      <c r="A67" s="252"/>
      <c r="B67" s="252"/>
      <c r="C67" s="252"/>
      <c r="D67" s="252"/>
      <c r="E67" s="252"/>
      <c r="F67" s="252"/>
      <c r="G67" s="252"/>
      <c r="H67" s="252"/>
      <c r="I67" s="252"/>
      <c r="J67" s="252"/>
      <c r="K67" s="252"/>
      <c r="L67" s="252"/>
      <c r="M67" s="252"/>
      <c r="N67" s="252"/>
      <c r="O67" s="252"/>
      <c r="P67" s="252"/>
      <c r="Q67" s="252"/>
      <c r="R67" s="252"/>
    </row>
    <row r="68" spans="1:18" x14ac:dyDescent="0.2">
      <c r="A68" s="252"/>
      <c r="B68" s="252"/>
      <c r="C68" s="252"/>
      <c r="D68" s="252"/>
      <c r="E68" s="252"/>
      <c r="F68" s="252"/>
      <c r="G68" s="252"/>
      <c r="H68" s="252"/>
      <c r="I68" s="252"/>
      <c r="J68" s="252"/>
      <c r="K68" s="252"/>
      <c r="L68" s="252"/>
      <c r="M68" s="252"/>
      <c r="N68" s="252"/>
      <c r="O68" s="252"/>
      <c r="P68" s="252"/>
      <c r="Q68" s="252"/>
      <c r="R68" s="252"/>
    </row>
    <row r="69" spans="1:18" x14ac:dyDescent="0.2">
      <c r="A69" s="252"/>
      <c r="B69" s="252"/>
      <c r="C69" s="252"/>
      <c r="D69" s="252"/>
      <c r="E69" s="252"/>
      <c r="F69" s="252"/>
      <c r="G69" s="252"/>
      <c r="H69" s="252"/>
      <c r="I69" s="252"/>
      <c r="J69" s="252"/>
      <c r="K69" s="252"/>
      <c r="L69" s="252"/>
      <c r="M69" s="252"/>
      <c r="N69" s="252"/>
      <c r="O69" s="252"/>
      <c r="P69" s="252"/>
      <c r="Q69" s="252"/>
      <c r="R69" s="252"/>
    </row>
    <row r="70" spans="1:18" x14ac:dyDescent="0.2">
      <c r="A70" s="252"/>
      <c r="B70" s="252"/>
      <c r="C70" s="252"/>
      <c r="D70" s="252"/>
      <c r="E70" s="252"/>
      <c r="F70" s="252"/>
      <c r="G70" s="252"/>
      <c r="H70" s="252"/>
      <c r="I70" s="252"/>
      <c r="J70" s="252"/>
      <c r="K70" s="252"/>
      <c r="L70" s="252"/>
      <c r="M70" s="252"/>
      <c r="N70" s="252"/>
      <c r="O70" s="252"/>
      <c r="P70" s="252"/>
      <c r="Q70" s="252"/>
      <c r="R70" s="252"/>
    </row>
    <row r="71" spans="1:18" x14ac:dyDescent="0.2">
      <c r="A71" s="252"/>
      <c r="B71" s="252"/>
      <c r="C71" s="252"/>
      <c r="D71" s="252"/>
      <c r="E71" s="252"/>
      <c r="F71" s="252"/>
      <c r="G71" s="252"/>
      <c r="H71" s="252"/>
      <c r="I71" s="252"/>
      <c r="J71" s="252"/>
      <c r="K71" s="252"/>
      <c r="L71" s="252"/>
      <c r="M71" s="252"/>
      <c r="N71" s="252"/>
      <c r="O71" s="252"/>
      <c r="P71" s="252"/>
      <c r="Q71" s="252"/>
      <c r="R71" s="252"/>
    </row>
    <row r="72" spans="1:18" x14ac:dyDescent="0.2">
      <c r="A72" s="252"/>
      <c r="B72" s="252"/>
      <c r="C72" s="252"/>
      <c r="D72" s="252"/>
      <c r="E72" s="252"/>
      <c r="F72" s="252"/>
      <c r="G72" s="252"/>
      <c r="H72" s="252"/>
      <c r="I72" s="252"/>
      <c r="J72" s="252"/>
      <c r="K72" s="252"/>
      <c r="L72" s="252"/>
      <c r="M72" s="252"/>
      <c r="N72" s="252"/>
      <c r="O72" s="252"/>
      <c r="P72" s="252"/>
      <c r="Q72" s="252"/>
      <c r="R72" s="252"/>
    </row>
    <row r="73" spans="1:18" x14ac:dyDescent="0.2">
      <c r="A73" s="252"/>
      <c r="B73" s="252"/>
      <c r="C73" s="252"/>
      <c r="D73" s="252"/>
      <c r="E73" s="252"/>
      <c r="F73" s="252"/>
      <c r="G73" s="252"/>
      <c r="H73" s="252"/>
      <c r="I73" s="252"/>
      <c r="J73" s="252"/>
      <c r="K73" s="252"/>
      <c r="L73" s="252"/>
      <c r="M73" s="252"/>
      <c r="N73" s="252"/>
      <c r="O73" s="252"/>
      <c r="P73" s="252"/>
      <c r="Q73" s="252"/>
      <c r="R73" s="252"/>
    </row>
    <row r="74" spans="1:18" x14ac:dyDescent="0.2">
      <c r="A74" s="252"/>
      <c r="B74" s="252"/>
      <c r="C74" s="252"/>
      <c r="D74" s="252"/>
      <c r="E74" s="252"/>
      <c r="F74" s="252"/>
      <c r="G74" s="252"/>
      <c r="H74" s="252"/>
      <c r="I74" s="252"/>
      <c r="J74" s="252"/>
      <c r="K74" s="252"/>
      <c r="L74" s="252"/>
      <c r="M74" s="252"/>
      <c r="N74" s="252"/>
      <c r="O74" s="252"/>
      <c r="P74" s="252"/>
      <c r="Q74" s="252"/>
      <c r="R74" s="252"/>
    </row>
    <row r="75" spans="1:18" x14ac:dyDescent="0.2">
      <c r="A75" s="252"/>
      <c r="B75" s="252"/>
      <c r="C75" s="252"/>
      <c r="D75" s="252"/>
      <c r="E75" s="252"/>
      <c r="F75" s="252"/>
      <c r="G75" s="252"/>
      <c r="H75" s="252"/>
      <c r="I75" s="252"/>
      <c r="J75" s="252"/>
      <c r="K75" s="252"/>
      <c r="L75" s="252"/>
      <c r="M75" s="252"/>
      <c r="N75" s="252"/>
      <c r="O75" s="252"/>
      <c r="P75" s="252"/>
      <c r="Q75" s="252"/>
      <c r="R75" s="252"/>
    </row>
    <row r="76" spans="1:18" x14ac:dyDescent="0.2">
      <c r="A76" s="252"/>
      <c r="B76" s="252"/>
      <c r="C76" s="252"/>
      <c r="D76" s="252"/>
      <c r="E76" s="252"/>
      <c r="F76" s="252"/>
      <c r="G76" s="252"/>
      <c r="H76" s="252"/>
      <c r="I76" s="252"/>
      <c r="J76" s="252"/>
      <c r="K76" s="252"/>
      <c r="L76" s="252"/>
      <c r="M76" s="252"/>
      <c r="N76" s="252"/>
      <c r="O76" s="252"/>
      <c r="P76" s="252"/>
      <c r="Q76" s="252"/>
      <c r="R76" s="252"/>
    </row>
    <row r="77" spans="1:18" x14ac:dyDescent="0.2">
      <c r="A77" s="252"/>
      <c r="B77" s="252"/>
      <c r="C77" s="252"/>
      <c r="D77" s="252"/>
      <c r="E77" s="252"/>
      <c r="F77" s="252"/>
      <c r="G77" s="252"/>
      <c r="H77" s="252"/>
      <c r="I77" s="252"/>
      <c r="J77" s="252"/>
      <c r="K77" s="252"/>
      <c r="L77" s="252"/>
      <c r="M77" s="252"/>
      <c r="N77" s="252"/>
      <c r="O77" s="252"/>
      <c r="P77" s="252"/>
      <c r="Q77" s="252"/>
      <c r="R77" s="252"/>
    </row>
    <row r="78" spans="1:18" x14ac:dyDescent="0.2">
      <c r="A78" s="252"/>
      <c r="B78" s="252"/>
      <c r="C78" s="252"/>
      <c r="D78" s="252"/>
      <c r="E78" s="252"/>
      <c r="F78" s="252"/>
      <c r="G78" s="252"/>
      <c r="H78" s="252"/>
      <c r="I78" s="252"/>
      <c r="J78" s="252"/>
      <c r="K78" s="252"/>
      <c r="L78" s="252"/>
      <c r="M78" s="252"/>
      <c r="N78" s="252"/>
      <c r="O78" s="252"/>
      <c r="P78" s="252"/>
      <c r="Q78" s="252"/>
      <c r="R78" s="252"/>
    </row>
    <row r="79" spans="1:18" x14ac:dyDescent="0.2">
      <c r="A79" s="252"/>
      <c r="B79" s="252"/>
      <c r="C79" s="252"/>
      <c r="D79" s="252"/>
      <c r="E79" s="252"/>
      <c r="F79" s="252"/>
      <c r="G79" s="252"/>
      <c r="H79" s="252"/>
      <c r="I79" s="252"/>
      <c r="J79" s="252"/>
      <c r="K79" s="252"/>
      <c r="L79" s="252"/>
      <c r="M79" s="252"/>
      <c r="N79" s="252"/>
      <c r="O79" s="252"/>
      <c r="P79" s="252"/>
      <c r="Q79" s="252"/>
      <c r="R79" s="252"/>
    </row>
    <row r="80" spans="1:18" x14ac:dyDescent="0.2">
      <c r="A80" s="252"/>
      <c r="B80" s="252"/>
      <c r="C80" s="252"/>
      <c r="D80" s="252"/>
      <c r="E80" s="252"/>
      <c r="F80" s="252"/>
      <c r="G80" s="252"/>
      <c r="H80" s="252"/>
      <c r="I80" s="252"/>
      <c r="J80" s="252"/>
      <c r="K80" s="252"/>
      <c r="L80" s="252"/>
      <c r="M80" s="252"/>
      <c r="N80" s="252"/>
      <c r="O80" s="252"/>
      <c r="P80" s="252"/>
      <c r="Q80" s="252"/>
      <c r="R80" s="252"/>
    </row>
    <row r="81" spans="1:18" x14ac:dyDescent="0.2">
      <c r="A81" s="252"/>
      <c r="B81" s="252"/>
      <c r="C81" s="252"/>
      <c r="D81" s="252"/>
      <c r="E81" s="252"/>
      <c r="F81" s="252"/>
      <c r="G81" s="252"/>
      <c r="H81" s="252"/>
      <c r="I81" s="252"/>
      <c r="J81" s="252"/>
      <c r="K81" s="252"/>
      <c r="L81" s="252"/>
      <c r="M81" s="252"/>
      <c r="N81" s="252"/>
      <c r="O81" s="252"/>
      <c r="P81" s="252"/>
      <c r="Q81" s="252"/>
      <c r="R81" s="252"/>
    </row>
    <row r="82" spans="1:18" x14ac:dyDescent="0.2">
      <c r="A82" s="252"/>
      <c r="B82" s="252"/>
      <c r="C82" s="252"/>
      <c r="D82" s="252"/>
      <c r="E82" s="252"/>
      <c r="F82" s="252"/>
      <c r="G82" s="252"/>
      <c r="H82" s="252"/>
      <c r="I82" s="252"/>
      <c r="J82" s="252"/>
      <c r="K82" s="252"/>
      <c r="L82" s="252"/>
      <c r="M82" s="252"/>
      <c r="N82" s="252"/>
      <c r="O82" s="252"/>
      <c r="P82" s="252"/>
      <c r="Q82" s="252"/>
      <c r="R82" s="252"/>
    </row>
    <row r="83" spans="1:18" x14ac:dyDescent="0.2">
      <c r="A83" s="252"/>
      <c r="B83" s="252"/>
      <c r="C83" s="252"/>
      <c r="D83" s="252"/>
      <c r="E83" s="252"/>
      <c r="F83" s="252"/>
      <c r="G83" s="252"/>
      <c r="H83" s="252"/>
      <c r="I83" s="252"/>
      <c r="J83" s="252"/>
      <c r="K83" s="252"/>
      <c r="L83" s="252"/>
      <c r="M83" s="252"/>
      <c r="N83" s="252"/>
      <c r="O83" s="252"/>
      <c r="P83" s="252"/>
      <c r="Q83" s="252"/>
      <c r="R83" s="252"/>
    </row>
    <row r="84" spans="1:18" x14ac:dyDescent="0.2">
      <c r="A84" s="252"/>
      <c r="B84" s="252"/>
      <c r="C84" s="252"/>
      <c r="D84" s="252"/>
      <c r="E84" s="252"/>
      <c r="F84" s="252"/>
      <c r="G84" s="252"/>
      <c r="H84" s="252"/>
      <c r="I84" s="252"/>
      <c r="J84" s="252"/>
      <c r="K84" s="252"/>
      <c r="L84" s="252"/>
      <c r="M84" s="252"/>
      <c r="N84" s="252"/>
      <c r="O84" s="252"/>
      <c r="P84" s="252"/>
      <c r="Q84" s="252"/>
      <c r="R84" s="252"/>
    </row>
    <row r="85" spans="1:18" x14ac:dyDescent="0.2">
      <c r="A85" s="252"/>
      <c r="B85" s="252"/>
      <c r="C85" s="252"/>
      <c r="D85" s="252"/>
      <c r="E85" s="252"/>
      <c r="F85" s="252"/>
      <c r="G85" s="252"/>
      <c r="H85" s="252"/>
      <c r="I85" s="252"/>
      <c r="J85" s="252"/>
      <c r="K85" s="252"/>
      <c r="L85" s="252"/>
      <c r="M85" s="252"/>
      <c r="N85" s="252"/>
      <c r="O85" s="252"/>
      <c r="P85" s="252"/>
      <c r="Q85" s="252"/>
      <c r="R85" s="252"/>
    </row>
    <row r="86" spans="1:18" x14ac:dyDescent="0.2">
      <c r="A86" s="252"/>
      <c r="B86" s="252"/>
      <c r="C86" s="252"/>
      <c r="D86" s="252"/>
      <c r="E86" s="252"/>
      <c r="F86" s="252"/>
      <c r="G86" s="252"/>
      <c r="H86" s="252"/>
      <c r="I86" s="252"/>
      <c r="J86" s="252"/>
      <c r="K86" s="252"/>
      <c r="L86" s="252"/>
      <c r="M86" s="252"/>
      <c r="N86" s="252"/>
      <c r="O86" s="252"/>
      <c r="P86" s="252"/>
      <c r="Q86" s="252"/>
      <c r="R86" s="252"/>
    </row>
    <row r="87" spans="1:18" x14ac:dyDescent="0.2">
      <c r="A87" s="252"/>
      <c r="B87" s="252"/>
      <c r="C87" s="252"/>
      <c r="D87" s="252"/>
      <c r="E87" s="252"/>
      <c r="F87" s="252"/>
      <c r="G87" s="252"/>
      <c r="H87" s="252"/>
      <c r="I87" s="252"/>
      <c r="J87" s="252"/>
      <c r="K87" s="252"/>
      <c r="L87" s="252"/>
      <c r="M87" s="252"/>
      <c r="N87" s="252"/>
      <c r="O87" s="252"/>
      <c r="P87" s="252"/>
      <c r="Q87" s="252"/>
      <c r="R87" s="252"/>
    </row>
    <row r="88" spans="1:18" x14ac:dyDescent="0.2">
      <c r="A88" s="252"/>
      <c r="B88" s="252"/>
      <c r="C88" s="252"/>
      <c r="D88" s="252"/>
      <c r="E88" s="252"/>
      <c r="F88" s="252"/>
      <c r="G88" s="252"/>
      <c r="H88" s="252"/>
      <c r="I88" s="252"/>
      <c r="J88" s="252"/>
      <c r="K88" s="252"/>
      <c r="L88" s="252"/>
      <c r="M88" s="252"/>
      <c r="N88" s="252"/>
      <c r="O88" s="252"/>
      <c r="P88" s="252"/>
      <c r="Q88" s="252"/>
      <c r="R88" s="252"/>
    </row>
    <row r="89" spans="1:18" x14ac:dyDescent="0.2">
      <c r="A89" s="252"/>
      <c r="B89" s="252"/>
      <c r="C89" s="252"/>
      <c r="D89" s="252"/>
      <c r="E89" s="252"/>
      <c r="F89" s="252"/>
      <c r="G89" s="252"/>
      <c r="H89" s="252"/>
      <c r="I89" s="252"/>
      <c r="J89" s="252"/>
      <c r="K89" s="252"/>
      <c r="L89" s="252"/>
      <c r="M89" s="252"/>
      <c r="N89" s="252"/>
      <c r="O89" s="252"/>
      <c r="P89" s="252"/>
      <c r="Q89" s="252"/>
      <c r="R89" s="252"/>
    </row>
    <row r="90" spans="1:18" x14ac:dyDescent="0.2">
      <c r="A90" s="252"/>
      <c r="B90" s="252"/>
      <c r="C90" s="252"/>
      <c r="D90" s="252"/>
      <c r="E90" s="252"/>
      <c r="F90" s="252"/>
      <c r="G90" s="252"/>
      <c r="H90" s="252"/>
      <c r="I90" s="252"/>
      <c r="J90" s="252"/>
      <c r="K90" s="252"/>
      <c r="L90" s="252"/>
      <c r="M90" s="252"/>
      <c r="N90" s="252"/>
      <c r="O90" s="252"/>
      <c r="P90" s="252"/>
      <c r="Q90" s="252"/>
      <c r="R90" s="252"/>
    </row>
    <row r="91" spans="1:18" x14ac:dyDescent="0.2">
      <c r="A91" s="252"/>
      <c r="B91" s="252"/>
      <c r="C91" s="252"/>
      <c r="D91" s="252"/>
      <c r="E91" s="252"/>
      <c r="F91" s="252"/>
      <c r="G91" s="252"/>
      <c r="H91" s="252"/>
      <c r="I91" s="252"/>
      <c r="J91" s="252"/>
      <c r="K91" s="252"/>
      <c r="L91" s="252"/>
      <c r="M91" s="252"/>
      <c r="N91" s="252"/>
      <c r="O91" s="252"/>
      <c r="P91" s="252"/>
      <c r="Q91" s="252"/>
      <c r="R91" s="252"/>
    </row>
    <row r="92" spans="1:18" x14ac:dyDescent="0.2">
      <c r="A92" s="252"/>
      <c r="B92" s="252"/>
      <c r="C92" s="252"/>
      <c r="D92" s="252"/>
      <c r="E92" s="252"/>
      <c r="F92" s="252"/>
      <c r="G92" s="252"/>
      <c r="H92" s="252"/>
      <c r="I92" s="252"/>
      <c r="J92" s="252"/>
      <c r="K92" s="252"/>
      <c r="L92" s="252"/>
      <c r="M92" s="252"/>
      <c r="N92" s="252"/>
      <c r="O92" s="252"/>
      <c r="P92" s="252"/>
      <c r="Q92" s="252"/>
      <c r="R92" s="252"/>
    </row>
    <row r="93" spans="1:18" x14ac:dyDescent="0.2">
      <c r="A93" s="252"/>
      <c r="B93" s="252"/>
      <c r="C93" s="252"/>
      <c r="D93" s="252"/>
      <c r="E93" s="252"/>
      <c r="F93" s="252"/>
      <c r="G93" s="252"/>
      <c r="H93" s="252"/>
      <c r="I93" s="252"/>
      <c r="J93" s="252"/>
      <c r="K93" s="252"/>
      <c r="L93" s="252"/>
      <c r="M93" s="252"/>
      <c r="N93" s="252"/>
      <c r="O93" s="252"/>
      <c r="P93" s="252"/>
      <c r="Q93" s="252"/>
      <c r="R93" s="252"/>
    </row>
    <row r="94" spans="1:18" x14ac:dyDescent="0.2">
      <c r="A94" s="252"/>
      <c r="B94" s="252"/>
      <c r="C94" s="252"/>
      <c r="D94" s="252"/>
      <c r="E94" s="252"/>
      <c r="F94" s="252"/>
      <c r="G94" s="252"/>
      <c r="H94" s="252"/>
      <c r="I94" s="252"/>
      <c r="J94" s="252"/>
      <c r="K94" s="252"/>
      <c r="L94" s="252"/>
      <c r="M94" s="252"/>
      <c r="N94" s="252"/>
      <c r="O94" s="252"/>
      <c r="P94" s="252"/>
      <c r="Q94" s="252"/>
      <c r="R94" s="252"/>
    </row>
    <row r="95" spans="1:18" x14ac:dyDescent="0.2">
      <c r="A95" s="252"/>
      <c r="B95" s="252"/>
      <c r="C95" s="252"/>
      <c r="D95" s="252"/>
      <c r="E95" s="252"/>
      <c r="F95" s="252"/>
      <c r="G95" s="252"/>
      <c r="H95" s="252"/>
      <c r="I95" s="252"/>
      <c r="J95" s="252"/>
      <c r="K95" s="252"/>
      <c r="L95" s="252"/>
      <c r="M95" s="252"/>
      <c r="N95" s="252"/>
      <c r="O95" s="252"/>
      <c r="P95" s="252"/>
      <c r="Q95" s="252"/>
      <c r="R95" s="252"/>
    </row>
    <row r="96" spans="1:18" x14ac:dyDescent="0.2">
      <c r="A96" s="252"/>
      <c r="B96" s="252"/>
      <c r="C96" s="252"/>
      <c r="D96" s="252"/>
      <c r="E96" s="252"/>
      <c r="F96" s="252"/>
      <c r="G96" s="252"/>
      <c r="H96" s="252"/>
      <c r="I96" s="252"/>
      <c r="J96" s="252"/>
      <c r="K96" s="252"/>
      <c r="L96" s="252"/>
      <c r="M96" s="252"/>
      <c r="N96" s="252"/>
      <c r="O96" s="252"/>
      <c r="P96" s="252"/>
      <c r="Q96" s="252"/>
      <c r="R96" s="252"/>
    </row>
    <row r="97" spans="1:18" x14ac:dyDescent="0.2">
      <c r="A97" s="252"/>
      <c r="B97" s="252"/>
      <c r="C97" s="252"/>
      <c r="D97" s="252"/>
      <c r="E97" s="252"/>
      <c r="F97" s="252"/>
      <c r="G97" s="252"/>
      <c r="H97" s="252"/>
      <c r="I97" s="252"/>
      <c r="J97" s="252"/>
      <c r="K97" s="252"/>
      <c r="L97" s="252"/>
      <c r="M97" s="252"/>
      <c r="N97" s="252"/>
      <c r="O97" s="252"/>
      <c r="P97" s="252"/>
      <c r="Q97" s="252"/>
      <c r="R97" s="252"/>
    </row>
    <row r="98" spans="1:18" x14ac:dyDescent="0.2">
      <c r="A98" s="252"/>
      <c r="B98" s="252"/>
      <c r="C98" s="252"/>
      <c r="D98" s="252"/>
      <c r="E98" s="252"/>
      <c r="F98" s="252"/>
      <c r="G98" s="252"/>
      <c r="H98" s="252"/>
      <c r="I98" s="252"/>
      <c r="J98" s="252"/>
      <c r="K98" s="252"/>
      <c r="L98" s="252"/>
      <c r="M98" s="252"/>
      <c r="N98" s="252"/>
      <c r="O98" s="252"/>
      <c r="P98" s="252"/>
      <c r="Q98" s="252"/>
      <c r="R98" s="252"/>
    </row>
    <row r="99" spans="1:18" x14ac:dyDescent="0.2">
      <c r="A99" s="252"/>
      <c r="B99" s="252"/>
      <c r="C99" s="252"/>
      <c r="D99" s="252"/>
      <c r="E99" s="252"/>
      <c r="F99" s="252"/>
      <c r="G99" s="252"/>
      <c r="H99" s="252"/>
      <c r="I99" s="252"/>
      <c r="J99" s="252"/>
      <c r="K99" s="252"/>
      <c r="L99" s="252"/>
      <c r="M99" s="252"/>
      <c r="N99" s="252"/>
      <c r="O99" s="252"/>
      <c r="P99" s="252"/>
      <c r="Q99" s="252"/>
      <c r="R99" s="252"/>
    </row>
    <row r="100" spans="1:18" x14ac:dyDescent="0.2">
      <c r="A100" s="252"/>
      <c r="B100" s="252"/>
      <c r="C100" s="252"/>
      <c r="D100" s="252"/>
      <c r="E100" s="252"/>
      <c r="F100" s="252"/>
      <c r="G100" s="252"/>
      <c r="H100" s="252"/>
      <c r="I100" s="252"/>
      <c r="J100" s="252"/>
      <c r="K100" s="252"/>
      <c r="L100" s="252"/>
      <c r="M100" s="252"/>
      <c r="N100" s="252"/>
      <c r="O100" s="252"/>
      <c r="P100" s="252"/>
      <c r="Q100" s="252"/>
      <c r="R100" s="252"/>
    </row>
    <row r="101" spans="1:18" x14ac:dyDescent="0.2">
      <c r="A101" s="252"/>
      <c r="B101" s="252"/>
      <c r="C101" s="252"/>
      <c r="D101" s="252"/>
      <c r="E101" s="252"/>
      <c r="F101" s="252"/>
      <c r="G101" s="252"/>
      <c r="H101" s="252"/>
      <c r="I101" s="252"/>
      <c r="J101" s="252"/>
      <c r="K101" s="252"/>
      <c r="L101" s="252"/>
      <c r="M101" s="252"/>
      <c r="N101" s="252"/>
      <c r="O101" s="252"/>
      <c r="P101" s="252"/>
      <c r="Q101" s="252"/>
      <c r="R101" s="252"/>
    </row>
    <row r="102" spans="1:18" x14ac:dyDescent="0.2">
      <c r="A102" s="252"/>
      <c r="B102" s="252"/>
      <c r="C102" s="252"/>
      <c r="D102" s="252"/>
      <c r="E102" s="252"/>
      <c r="F102" s="252"/>
      <c r="G102" s="252"/>
      <c r="H102" s="252"/>
      <c r="I102" s="252"/>
      <c r="J102" s="252"/>
      <c r="K102" s="252"/>
      <c r="L102" s="252"/>
      <c r="M102" s="252"/>
      <c r="N102" s="252"/>
      <c r="O102" s="252"/>
      <c r="P102" s="252"/>
      <c r="Q102" s="252"/>
      <c r="R102" s="252"/>
    </row>
    <row r="103" spans="1:18" x14ac:dyDescent="0.2">
      <c r="A103" s="252"/>
      <c r="B103" s="252"/>
      <c r="C103" s="252"/>
      <c r="D103" s="252"/>
      <c r="E103" s="252"/>
      <c r="F103" s="252"/>
      <c r="G103" s="252"/>
      <c r="H103" s="252"/>
      <c r="I103" s="252"/>
      <c r="J103" s="252"/>
      <c r="K103" s="252"/>
      <c r="L103" s="252"/>
      <c r="M103" s="252"/>
      <c r="N103" s="252"/>
      <c r="O103" s="252"/>
      <c r="P103" s="252"/>
      <c r="Q103" s="252"/>
      <c r="R103" s="252"/>
    </row>
    <row r="104" spans="1:18" x14ac:dyDescent="0.2">
      <c r="A104" s="252"/>
      <c r="B104" s="252"/>
      <c r="C104" s="252"/>
      <c r="D104" s="252"/>
      <c r="E104" s="252"/>
      <c r="F104" s="252"/>
      <c r="G104" s="252"/>
      <c r="H104" s="252"/>
      <c r="I104" s="252"/>
      <c r="J104" s="252"/>
      <c r="K104" s="252"/>
      <c r="L104" s="252"/>
      <c r="M104" s="252"/>
      <c r="N104" s="252"/>
      <c r="O104" s="252"/>
      <c r="P104" s="252"/>
      <c r="Q104" s="252"/>
      <c r="R104" s="252"/>
    </row>
    <row r="105" spans="1:18" x14ac:dyDescent="0.2">
      <c r="A105" s="252"/>
      <c r="B105" s="252"/>
      <c r="C105" s="252"/>
      <c r="D105" s="252"/>
      <c r="E105" s="252"/>
      <c r="F105" s="252"/>
      <c r="G105" s="252"/>
      <c r="H105" s="252"/>
      <c r="I105" s="252"/>
      <c r="J105" s="252"/>
      <c r="K105" s="252"/>
      <c r="L105" s="252"/>
      <c r="M105" s="252"/>
      <c r="N105" s="252"/>
      <c r="O105" s="252"/>
      <c r="P105" s="252"/>
      <c r="Q105" s="252"/>
      <c r="R105" s="252"/>
    </row>
    <row r="106" spans="1:18" x14ac:dyDescent="0.2">
      <c r="A106" s="252"/>
      <c r="B106" s="252"/>
      <c r="C106" s="252"/>
      <c r="D106" s="252"/>
      <c r="E106" s="252"/>
      <c r="F106" s="252"/>
      <c r="G106" s="252"/>
      <c r="H106" s="252"/>
      <c r="I106" s="252"/>
      <c r="J106" s="252"/>
      <c r="K106" s="252"/>
      <c r="L106" s="252"/>
      <c r="M106" s="252"/>
      <c r="N106" s="252"/>
      <c r="O106" s="252"/>
      <c r="P106" s="252"/>
      <c r="Q106" s="252"/>
      <c r="R106" s="252"/>
    </row>
    <row r="107" spans="1:18" x14ac:dyDescent="0.2">
      <c r="A107" s="252"/>
      <c r="B107" s="252"/>
      <c r="C107" s="252"/>
      <c r="D107" s="252"/>
      <c r="E107" s="252"/>
      <c r="F107" s="252"/>
      <c r="G107" s="252"/>
      <c r="H107" s="252"/>
      <c r="I107" s="252"/>
      <c r="J107" s="252"/>
      <c r="K107" s="252"/>
      <c r="L107" s="252"/>
      <c r="M107" s="252"/>
      <c r="N107" s="252"/>
      <c r="O107" s="252"/>
      <c r="P107" s="252"/>
      <c r="Q107" s="252"/>
      <c r="R107" s="252"/>
    </row>
    <row r="108" spans="1:18" x14ac:dyDescent="0.2">
      <c r="A108" s="252"/>
      <c r="B108" s="252"/>
      <c r="C108" s="252"/>
      <c r="D108" s="252"/>
      <c r="E108" s="252"/>
      <c r="F108" s="252"/>
      <c r="G108" s="252"/>
      <c r="H108" s="252"/>
      <c r="I108" s="252"/>
      <c r="J108" s="252"/>
      <c r="K108" s="252"/>
      <c r="L108" s="252"/>
      <c r="M108" s="252"/>
      <c r="N108" s="252"/>
      <c r="O108" s="252"/>
      <c r="P108" s="252"/>
      <c r="Q108" s="252"/>
      <c r="R108" s="252"/>
    </row>
    <row r="109" spans="1:18" x14ac:dyDescent="0.2">
      <c r="A109" s="252"/>
      <c r="B109" s="252"/>
      <c r="C109" s="252"/>
      <c r="D109" s="252"/>
      <c r="E109" s="252"/>
      <c r="F109" s="252"/>
      <c r="G109" s="252"/>
      <c r="H109" s="252"/>
      <c r="I109" s="252"/>
      <c r="J109" s="252"/>
      <c r="K109" s="252"/>
      <c r="L109" s="252"/>
      <c r="M109" s="252"/>
      <c r="N109" s="252"/>
      <c r="O109" s="252"/>
      <c r="P109" s="252"/>
      <c r="Q109" s="252"/>
      <c r="R109" s="252"/>
    </row>
    <row r="110" spans="1:18" x14ac:dyDescent="0.2">
      <c r="A110" s="252"/>
      <c r="B110" s="252"/>
      <c r="C110" s="252"/>
      <c r="D110" s="252"/>
      <c r="E110" s="252"/>
      <c r="F110" s="252"/>
      <c r="G110" s="252"/>
      <c r="H110" s="252"/>
      <c r="I110" s="252"/>
      <c r="J110" s="252"/>
      <c r="K110" s="252"/>
      <c r="L110" s="252"/>
      <c r="M110" s="252"/>
      <c r="N110" s="252"/>
      <c r="O110" s="252"/>
      <c r="P110" s="252"/>
      <c r="Q110" s="252"/>
      <c r="R110" s="252"/>
    </row>
    <row r="111" spans="1:18" x14ac:dyDescent="0.2">
      <c r="A111" s="252"/>
      <c r="B111" s="252"/>
      <c r="C111" s="252"/>
      <c r="D111" s="252"/>
      <c r="E111" s="252"/>
      <c r="F111" s="252"/>
      <c r="G111" s="252"/>
      <c r="H111" s="252"/>
      <c r="I111" s="252"/>
      <c r="J111" s="252"/>
      <c r="K111" s="252"/>
      <c r="L111" s="252"/>
      <c r="M111" s="252"/>
      <c r="N111" s="252"/>
      <c r="O111" s="252"/>
      <c r="P111" s="252"/>
      <c r="Q111" s="252"/>
      <c r="R111" s="252"/>
    </row>
    <row r="112" spans="1:18" x14ac:dyDescent="0.2">
      <c r="A112" s="252"/>
      <c r="B112" s="252"/>
      <c r="C112" s="252"/>
      <c r="D112" s="252"/>
      <c r="E112" s="252"/>
      <c r="F112" s="252"/>
      <c r="G112" s="252"/>
      <c r="H112" s="252"/>
      <c r="I112" s="252"/>
      <c r="J112" s="252"/>
      <c r="K112" s="252"/>
      <c r="L112" s="252"/>
      <c r="M112" s="252"/>
      <c r="N112" s="252"/>
      <c r="O112" s="252"/>
      <c r="P112" s="252"/>
      <c r="Q112" s="252"/>
      <c r="R112" s="252"/>
    </row>
    <row r="113" spans="1:18" x14ac:dyDescent="0.2">
      <c r="A113" s="252"/>
      <c r="B113" s="252"/>
      <c r="C113" s="252"/>
      <c r="D113" s="252"/>
      <c r="E113" s="252"/>
      <c r="F113" s="252"/>
      <c r="G113" s="252"/>
      <c r="H113" s="252"/>
      <c r="I113" s="252"/>
      <c r="J113" s="252"/>
      <c r="K113" s="252"/>
      <c r="L113" s="252"/>
      <c r="M113" s="252"/>
      <c r="N113" s="252"/>
      <c r="O113" s="252"/>
      <c r="P113" s="252"/>
      <c r="Q113" s="252"/>
      <c r="R113" s="252"/>
    </row>
    <row r="114" spans="1:18" x14ac:dyDescent="0.2">
      <c r="A114" s="252"/>
      <c r="B114" s="252"/>
      <c r="C114" s="252"/>
      <c r="D114" s="252"/>
      <c r="E114" s="252"/>
      <c r="F114" s="252"/>
      <c r="G114" s="252"/>
      <c r="H114" s="252"/>
      <c r="I114" s="252"/>
      <c r="J114" s="252"/>
      <c r="K114" s="252"/>
      <c r="L114" s="252"/>
      <c r="M114" s="252"/>
      <c r="N114" s="252"/>
      <c r="O114" s="252"/>
      <c r="P114" s="252"/>
      <c r="Q114" s="252"/>
      <c r="R114" s="252"/>
    </row>
    <row r="115" spans="1:18" x14ac:dyDescent="0.2">
      <c r="A115" s="252"/>
      <c r="B115" s="252"/>
      <c r="C115" s="252"/>
      <c r="D115" s="252"/>
      <c r="E115" s="252"/>
      <c r="F115" s="252"/>
      <c r="G115" s="252"/>
      <c r="H115" s="252"/>
      <c r="I115" s="252"/>
      <c r="J115" s="252"/>
      <c r="K115" s="252"/>
      <c r="L115" s="252"/>
      <c r="M115" s="252"/>
      <c r="N115" s="252"/>
      <c r="O115" s="252"/>
      <c r="P115" s="252"/>
      <c r="Q115" s="252"/>
      <c r="R115" s="252"/>
    </row>
    <row r="116" spans="1:18" x14ac:dyDescent="0.2">
      <c r="A116" s="252"/>
      <c r="B116" s="252"/>
      <c r="C116" s="252"/>
      <c r="D116" s="252"/>
      <c r="E116" s="252"/>
      <c r="F116" s="252"/>
      <c r="G116" s="252"/>
      <c r="H116" s="252"/>
      <c r="I116" s="252"/>
      <c r="J116" s="252"/>
      <c r="K116" s="252"/>
      <c r="L116" s="252"/>
      <c r="M116" s="252"/>
      <c r="N116" s="252"/>
      <c r="O116" s="252"/>
      <c r="P116" s="252"/>
      <c r="Q116" s="252"/>
      <c r="R116" s="252"/>
    </row>
    <row r="117" spans="1:18" x14ac:dyDescent="0.2">
      <c r="A117" s="252"/>
      <c r="B117" s="252"/>
      <c r="C117" s="252"/>
      <c r="D117" s="252"/>
      <c r="E117" s="252"/>
      <c r="F117" s="252"/>
      <c r="G117" s="252"/>
      <c r="H117" s="252"/>
      <c r="I117" s="252"/>
      <c r="J117" s="252"/>
      <c r="K117" s="252"/>
      <c r="L117" s="252"/>
      <c r="M117" s="252"/>
      <c r="N117" s="252"/>
      <c r="O117" s="252"/>
      <c r="P117" s="252"/>
      <c r="Q117" s="252"/>
      <c r="R117" s="252"/>
    </row>
    <row r="118" spans="1:18" x14ac:dyDescent="0.2">
      <c r="A118" s="252"/>
      <c r="B118" s="252"/>
      <c r="C118" s="252"/>
      <c r="D118" s="252"/>
      <c r="E118" s="252"/>
      <c r="F118" s="252"/>
      <c r="G118" s="252"/>
      <c r="H118" s="252"/>
      <c r="I118" s="252"/>
      <c r="J118" s="252"/>
      <c r="K118" s="252"/>
      <c r="L118" s="252"/>
      <c r="M118" s="252"/>
      <c r="N118" s="252"/>
      <c r="O118" s="252"/>
      <c r="P118" s="252"/>
      <c r="Q118" s="252"/>
      <c r="R118" s="252"/>
    </row>
    <row r="119" spans="1:18" x14ac:dyDescent="0.2">
      <c r="A119" s="252"/>
      <c r="B119" s="252"/>
      <c r="C119" s="252"/>
      <c r="D119" s="252"/>
      <c r="E119" s="252"/>
      <c r="F119" s="252"/>
      <c r="G119" s="252"/>
      <c r="H119" s="252"/>
      <c r="I119" s="252"/>
      <c r="J119" s="252"/>
      <c r="K119" s="252"/>
      <c r="L119" s="252"/>
      <c r="M119" s="252"/>
      <c r="N119" s="252"/>
      <c r="O119" s="252"/>
      <c r="P119" s="252"/>
      <c r="Q119" s="252"/>
      <c r="R119" s="252"/>
    </row>
    <row r="120" spans="1:18" x14ac:dyDescent="0.2">
      <c r="A120" s="252"/>
      <c r="B120" s="252"/>
      <c r="C120" s="252"/>
      <c r="D120" s="252"/>
      <c r="E120" s="252"/>
      <c r="F120" s="252"/>
      <c r="G120" s="252"/>
      <c r="H120" s="252"/>
      <c r="I120" s="252"/>
      <c r="J120" s="252"/>
      <c r="K120" s="252"/>
      <c r="L120" s="252"/>
      <c r="M120" s="252"/>
      <c r="N120" s="252"/>
      <c r="O120" s="252"/>
      <c r="P120" s="252"/>
      <c r="Q120" s="252"/>
      <c r="R120" s="252"/>
    </row>
    <row r="121" spans="1:18" x14ac:dyDescent="0.2">
      <c r="A121" s="252"/>
      <c r="B121" s="252"/>
      <c r="C121" s="252"/>
      <c r="D121" s="252"/>
      <c r="E121" s="252"/>
      <c r="F121" s="252"/>
      <c r="G121" s="252"/>
      <c r="H121" s="252"/>
      <c r="I121" s="252"/>
      <c r="J121" s="252"/>
      <c r="K121" s="252"/>
      <c r="L121" s="252"/>
      <c r="M121" s="252"/>
      <c r="N121" s="252"/>
      <c r="O121" s="252"/>
      <c r="P121" s="252"/>
      <c r="Q121" s="252"/>
      <c r="R121" s="252"/>
    </row>
    <row r="122" spans="1:18" x14ac:dyDescent="0.2">
      <c r="A122" s="252"/>
      <c r="B122" s="252"/>
      <c r="C122" s="252"/>
      <c r="D122" s="252"/>
      <c r="E122" s="252"/>
      <c r="F122" s="252"/>
      <c r="G122" s="252"/>
      <c r="H122" s="252"/>
      <c r="I122" s="252"/>
      <c r="J122" s="252"/>
      <c r="K122" s="252"/>
      <c r="L122" s="252"/>
      <c r="M122" s="252"/>
      <c r="N122" s="252"/>
      <c r="O122" s="252"/>
      <c r="P122" s="252"/>
      <c r="Q122" s="252"/>
      <c r="R122" s="252"/>
    </row>
    <row r="123" spans="1:18" x14ac:dyDescent="0.2">
      <c r="A123" s="252"/>
      <c r="B123" s="252"/>
      <c r="C123" s="252"/>
      <c r="D123" s="252"/>
      <c r="E123" s="252"/>
      <c r="F123" s="252"/>
      <c r="G123" s="252"/>
      <c r="H123" s="252"/>
      <c r="I123" s="252"/>
      <c r="J123" s="252"/>
      <c r="K123" s="252"/>
      <c r="L123" s="252"/>
      <c r="M123" s="252"/>
      <c r="N123" s="252"/>
      <c r="O123" s="252"/>
      <c r="P123" s="252"/>
      <c r="Q123" s="252"/>
      <c r="R123" s="252"/>
    </row>
    <row r="124" spans="1:18" x14ac:dyDescent="0.2">
      <c r="A124" s="252"/>
      <c r="B124" s="252"/>
      <c r="C124" s="252"/>
      <c r="D124" s="252"/>
      <c r="E124" s="252"/>
      <c r="F124" s="252"/>
      <c r="G124" s="252"/>
      <c r="H124" s="252"/>
      <c r="I124" s="252"/>
      <c r="J124" s="252"/>
      <c r="K124" s="252"/>
      <c r="L124" s="252"/>
      <c r="M124" s="252"/>
      <c r="N124" s="252"/>
      <c r="O124" s="252"/>
      <c r="P124" s="252"/>
      <c r="Q124" s="252"/>
      <c r="R124" s="252"/>
    </row>
    <row r="125" spans="1:18" x14ac:dyDescent="0.2">
      <c r="A125" s="252"/>
      <c r="B125" s="252"/>
      <c r="C125" s="252"/>
      <c r="D125" s="252"/>
      <c r="E125" s="252"/>
      <c r="F125" s="252"/>
      <c r="G125" s="252"/>
      <c r="H125" s="252"/>
      <c r="I125" s="252"/>
      <c r="J125" s="252"/>
      <c r="K125" s="252"/>
      <c r="L125" s="252"/>
      <c r="M125" s="252"/>
      <c r="N125" s="252"/>
      <c r="O125" s="252"/>
      <c r="P125" s="252"/>
      <c r="Q125" s="252"/>
      <c r="R125" s="252"/>
    </row>
    <row r="126" spans="1:18" x14ac:dyDescent="0.2">
      <c r="A126" s="252"/>
      <c r="B126" s="252"/>
      <c r="C126" s="252"/>
      <c r="D126" s="252"/>
      <c r="E126" s="252"/>
      <c r="F126" s="252"/>
      <c r="G126" s="252"/>
      <c r="H126" s="252"/>
      <c r="I126" s="252"/>
      <c r="J126" s="252"/>
      <c r="K126" s="252"/>
      <c r="L126" s="252"/>
      <c r="M126" s="252"/>
      <c r="N126" s="252"/>
      <c r="O126" s="252"/>
      <c r="P126" s="252"/>
      <c r="Q126" s="252"/>
      <c r="R126" s="252"/>
    </row>
    <row r="127" spans="1:18" x14ac:dyDescent="0.2">
      <c r="A127" s="252"/>
      <c r="B127" s="252"/>
      <c r="C127" s="252"/>
      <c r="D127" s="252"/>
      <c r="E127" s="252"/>
      <c r="F127" s="252"/>
      <c r="G127" s="252"/>
      <c r="H127" s="252"/>
      <c r="I127" s="252"/>
      <c r="J127" s="252"/>
      <c r="K127" s="252"/>
      <c r="L127" s="252"/>
      <c r="M127" s="252"/>
      <c r="N127" s="252"/>
      <c r="O127" s="252"/>
      <c r="P127" s="252"/>
      <c r="Q127" s="252"/>
      <c r="R127" s="252"/>
    </row>
    <row r="128" spans="1:18" x14ac:dyDescent="0.2">
      <c r="A128" s="252"/>
      <c r="B128" s="252"/>
      <c r="C128" s="252"/>
      <c r="D128" s="252"/>
      <c r="E128" s="252"/>
      <c r="F128" s="252"/>
      <c r="G128" s="252"/>
      <c r="H128" s="252"/>
      <c r="I128" s="252"/>
      <c r="J128" s="252"/>
      <c r="K128" s="252"/>
      <c r="L128" s="252"/>
      <c r="M128" s="252"/>
      <c r="N128" s="252"/>
      <c r="O128" s="252"/>
      <c r="P128" s="252"/>
      <c r="Q128" s="252"/>
      <c r="R128" s="252"/>
    </row>
    <row r="129" spans="1:18" x14ac:dyDescent="0.2">
      <c r="A129" s="252"/>
      <c r="B129" s="252"/>
      <c r="C129" s="252"/>
      <c r="D129" s="252"/>
      <c r="E129" s="252"/>
      <c r="F129" s="252"/>
      <c r="G129" s="252"/>
      <c r="H129" s="252"/>
      <c r="I129" s="252"/>
      <c r="J129" s="252"/>
      <c r="K129" s="252"/>
      <c r="L129" s="252"/>
      <c r="M129" s="252"/>
      <c r="N129" s="252"/>
      <c r="O129" s="252"/>
      <c r="P129" s="252"/>
      <c r="Q129" s="252"/>
      <c r="R129" s="252"/>
    </row>
    <row r="130" spans="1:18" x14ac:dyDescent="0.2">
      <c r="A130" s="252"/>
      <c r="B130" s="252"/>
      <c r="C130" s="252"/>
      <c r="D130" s="252"/>
      <c r="E130" s="252"/>
      <c r="F130" s="252"/>
      <c r="G130" s="252"/>
      <c r="H130" s="252"/>
      <c r="I130" s="252"/>
      <c r="J130" s="252"/>
      <c r="K130" s="252"/>
      <c r="L130" s="252"/>
      <c r="M130" s="252"/>
      <c r="N130" s="252"/>
      <c r="O130" s="252"/>
      <c r="P130" s="252"/>
      <c r="Q130" s="252"/>
      <c r="R130" s="252"/>
    </row>
    <row r="131" spans="1:18" x14ac:dyDescent="0.2">
      <c r="A131" s="252"/>
      <c r="B131" s="252"/>
      <c r="C131" s="252"/>
      <c r="D131" s="252"/>
      <c r="E131" s="252"/>
      <c r="F131" s="252"/>
      <c r="G131" s="252"/>
      <c r="H131" s="252"/>
      <c r="I131" s="252"/>
      <c r="J131" s="252"/>
      <c r="K131" s="252"/>
      <c r="L131" s="252"/>
      <c r="M131" s="252"/>
      <c r="N131" s="252"/>
      <c r="O131" s="252"/>
      <c r="P131" s="252"/>
      <c r="Q131" s="252"/>
      <c r="R131" s="252"/>
    </row>
    <row r="132" spans="1:18" x14ac:dyDescent="0.2">
      <c r="A132" s="252"/>
      <c r="B132" s="252"/>
      <c r="C132" s="252"/>
      <c r="D132" s="252"/>
      <c r="E132" s="252"/>
      <c r="F132" s="252"/>
      <c r="G132" s="252"/>
      <c r="H132" s="252"/>
      <c r="I132" s="252"/>
      <c r="J132" s="252"/>
      <c r="K132" s="252"/>
      <c r="L132" s="252"/>
      <c r="M132" s="252"/>
      <c r="N132" s="252"/>
      <c r="O132" s="252"/>
      <c r="P132" s="252"/>
      <c r="Q132" s="252"/>
      <c r="R132" s="252"/>
    </row>
    <row r="133" spans="1:18" x14ac:dyDescent="0.2">
      <c r="A133" s="252"/>
      <c r="B133" s="252"/>
      <c r="C133" s="252"/>
      <c r="D133" s="252"/>
      <c r="E133" s="252"/>
      <c r="F133" s="252"/>
      <c r="G133" s="252"/>
      <c r="H133" s="252"/>
      <c r="I133" s="252"/>
      <c r="J133" s="252"/>
      <c r="K133" s="252"/>
      <c r="L133" s="252"/>
      <c r="M133" s="252"/>
      <c r="N133" s="252"/>
      <c r="O133" s="252"/>
      <c r="P133" s="252"/>
      <c r="Q133" s="252"/>
      <c r="R133" s="252"/>
    </row>
    <row r="134" spans="1:18" x14ac:dyDescent="0.2">
      <c r="A134" s="252"/>
      <c r="B134" s="252"/>
      <c r="C134" s="252"/>
      <c r="D134" s="252"/>
      <c r="E134" s="252"/>
      <c r="F134" s="252"/>
      <c r="G134" s="252"/>
      <c r="H134" s="252"/>
      <c r="I134" s="252"/>
      <c r="J134" s="252"/>
      <c r="K134" s="252"/>
      <c r="L134" s="252"/>
      <c r="M134" s="252"/>
      <c r="N134" s="252"/>
      <c r="O134" s="252"/>
      <c r="P134" s="252"/>
      <c r="Q134" s="252"/>
      <c r="R134" s="252"/>
    </row>
    <row r="135" spans="1:18" x14ac:dyDescent="0.2">
      <c r="A135" s="252"/>
      <c r="B135" s="252"/>
      <c r="C135" s="252"/>
      <c r="D135" s="252"/>
      <c r="E135" s="252"/>
      <c r="F135" s="252"/>
      <c r="G135" s="252"/>
      <c r="H135" s="252"/>
      <c r="I135" s="252"/>
      <c r="J135" s="252"/>
      <c r="K135" s="252"/>
      <c r="L135" s="252"/>
      <c r="M135" s="252"/>
      <c r="N135" s="252"/>
      <c r="O135" s="252"/>
      <c r="P135" s="252"/>
      <c r="Q135" s="252"/>
      <c r="R135" s="252"/>
    </row>
    <row r="136" spans="1:18" x14ac:dyDescent="0.2">
      <c r="A136" s="252"/>
      <c r="B136" s="252"/>
      <c r="C136" s="252"/>
      <c r="D136" s="252"/>
      <c r="E136" s="252"/>
      <c r="F136" s="252"/>
      <c r="G136" s="252"/>
      <c r="H136" s="252"/>
      <c r="I136" s="252"/>
      <c r="J136" s="252"/>
      <c r="K136" s="252"/>
      <c r="L136" s="252"/>
      <c r="M136" s="252"/>
      <c r="N136" s="252"/>
      <c r="O136" s="252"/>
      <c r="P136" s="252"/>
      <c r="Q136" s="252"/>
      <c r="R136" s="252"/>
    </row>
    <row r="137" spans="1:18" x14ac:dyDescent="0.2">
      <c r="A137" s="252"/>
      <c r="B137" s="252"/>
      <c r="C137" s="252"/>
      <c r="D137" s="252"/>
      <c r="E137" s="252"/>
      <c r="F137" s="252"/>
      <c r="G137" s="252"/>
      <c r="H137" s="252"/>
      <c r="I137" s="252"/>
      <c r="J137" s="252"/>
      <c r="K137" s="252"/>
      <c r="L137" s="252"/>
      <c r="M137" s="252"/>
      <c r="N137" s="252"/>
      <c r="O137" s="252"/>
      <c r="P137" s="252"/>
      <c r="Q137" s="252"/>
      <c r="R137" s="252"/>
    </row>
    <row r="138" spans="1:18" x14ac:dyDescent="0.2">
      <c r="A138" s="252"/>
      <c r="B138" s="252"/>
      <c r="C138" s="252"/>
      <c r="D138" s="252"/>
      <c r="E138" s="252"/>
      <c r="F138" s="252"/>
      <c r="G138" s="252"/>
      <c r="H138" s="252"/>
      <c r="I138" s="252"/>
      <c r="J138" s="252"/>
      <c r="K138" s="252"/>
      <c r="L138" s="252"/>
      <c r="M138" s="252"/>
      <c r="N138" s="252"/>
      <c r="O138" s="252"/>
      <c r="P138" s="252"/>
      <c r="Q138" s="252"/>
      <c r="R138" s="252"/>
    </row>
    <row r="139" spans="1:18" x14ac:dyDescent="0.2">
      <c r="A139" s="252"/>
      <c r="B139" s="252"/>
      <c r="C139" s="252"/>
      <c r="D139" s="252"/>
      <c r="E139" s="252"/>
      <c r="F139" s="252"/>
      <c r="G139" s="252"/>
      <c r="H139" s="252"/>
      <c r="I139" s="252"/>
      <c r="J139" s="252"/>
      <c r="K139" s="252"/>
      <c r="L139" s="252"/>
      <c r="M139" s="252"/>
      <c r="N139" s="252"/>
      <c r="O139" s="252"/>
      <c r="P139" s="252"/>
      <c r="Q139" s="252"/>
      <c r="R139" s="252"/>
    </row>
    <row r="140" spans="1:18" x14ac:dyDescent="0.2">
      <c r="A140" s="252"/>
      <c r="B140" s="252"/>
      <c r="C140" s="252"/>
      <c r="D140" s="252"/>
      <c r="E140" s="252"/>
      <c r="F140" s="252"/>
      <c r="G140" s="252"/>
      <c r="H140" s="252"/>
      <c r="I140" s="252"/>
      <c r="J140" s="252"/>
      <c r="K140" s="252"/>
      <c r="L140" s="252"/>
      <c r="M140" s="252"/>
      <c r="N140" s="252"/>
      <c r="O140" s="252"/>
      <c r="P140" s="252"/>
      <c r="Q140" s="252"/>
      <c r="R140" s="252"/>
    </row>
    <row r="141" spans="1:18" x14ac:dyDescent="0.2">
      <c r="A141" s="252"/>
      <c r="B141" s="252"/>
      <c r="C141" s="252"/>
      <c r="D141" s="252"/>
      <c r="E141" s="252"/>
      <c r="F141" s="252"/>
      <c r="G141" s="252"/>
      <c r="H141" s="252"/>
      <c r="I141" s="252"/>
      <c r="J141" s="252"/>
      <c r="K141" s="252"/>
      <c r="L141" s="252"/>
      <c r="M141" s="252"/>
      <c r="N141" s="252"/>
      <c r="O141" s="252"/>
      <c r="P141" s="252"/>
      <c r="Q141" s="252"/>
      <c r="R141" s="252"/>
    </row>
    <row r="142" spans="1:18" x14ac:dyDescent="0.2">
      <c r="A142" s="252"/>
      <c r="B142" s="252"/>
      <c r="C142" s="252"/>
      <c r="D142" s="252"/>
      <c r="E142" s="252"/>
      <c r="F142" s="252"/>
      <c r="G142" s="252"/>
      <c r="H142" s="252"/>
      <c r="I142" s="252"/>
      <c r="J142" s="252"/>
      <c r="K142" s="252"/>
      <c r="L142" s="252"/>
      <c r="M142" s="252"/>
      <c r="N142" s="252"/>
      <c r="O142" s="252"/>
      <c r="P142" s="252"/>
      <c r="Q142" s="252"/>
      <c r="R142" s="252"/>
    </row>
    <row r="143" spans="1:18" x14ac:dyDescent="0.2">
      <c r="A143" s="252"/>
      <c r="B143" s="252"/>
      <c r="C143" s="252"/>
      <c r="D143" s="252"/>
      <c r="E143" s="252"/>
      <c r="F143" s="252"/>
      <c r="G143" s="252"/>
      <c r="H143" s="252"/>
      <c r="I143" s="252"/>
      <c r="J143" s="252"/>
      <c r="K143" s="252"/>
      <c r="L143" s="252"/>
      <c r="M143" s="252"/>
      <c r="N143" s="252"/>
      <c r="O143" s="252"/>
      <c r="P143" s="252"/>
      <c r="Q143" s="252"/>
      <c r="R143" s="252"/>
    </row>
    <row r="144" spans="1:18" x14ac:dyDescent="0.2">
      <c r="A144" s="252"/>
      <c r="B144" s="252"/>
      <c r="C144" s="252"/>
      <c r="D144" s="252"/>
      <c r="E144" s="252"/>
      <c r="F144" s="252"/>
      <c r="G144" s="252"/>
      <c r="H144" s="252"/>
      <c r="I144" s="252"/>
      <c r="J144" s="252"/>
      <c r="K144" s="252"/>
      <c r="L144" s="252"/>
      <c r="M144" s="252"/>
      <c r="N144" s="252"/>
      <c r="O144" s="252"/>
      <c r="P144" s="252"/>
      <c r="Q144" s="252"/>
      <c r="R144" s="252"/>
    </row>
    <row r="145" spans="1:18" x14ac:dyDescent="0.2">
      <c r="A145" s="252"/>
      <c r="B145" s="252"/>
      <c r="C145" s="252"/>
      <c r="D145" s="252"/>
      <c r="E145" s="252"/>
      <c r="F145" s="252"/>
      <c r="G145" s="252"/>
      <c r="H145" s="252"/>
      <c r="I145" s="252"/>
      <c r="J145" s="252"/>
      <c r="K145" s="252"/>
      <c r="L145" s="252"/>
      <c r="M145" s="252"/>
      <c r="N145" s="252"/>
      <c r="O145" s="252"/>
      <c r="P145" s="252"/>
      <c r="Q145" s="252"/>
      <c r="R145" s="252"/>
    </row>
    <row r="146" spans="1:18" x14ac:dyDescent="0.2">
      <c r="A146" s="252"/>
      <c r="B146" s="252"/>
      <c r="C146" s="252"/>
      <c r="D146" s="252"/>
      <c r="E146" s="252"/>
      <c r="F146" s="252"/>
      <c r="G146" s="252"/>
      <c r="H146" s="252"/>
      <c r="I146" s="252"/>
      <c r="J146" s="252"/>
      <c r="K146" s="252"/>
      <c r="L146" s="252"/>
      <c r="M146" s="252"/>
      <c r="N146" s="252"/>
      <c r="O146" s="252"/>
      <c r="P146" s="252"/>
      <c r="Q146" s="252"/>
      <c r="R146" s="252"/>
    </row>
    <row r="147" spans="1:18" x14ac:dyDescent="0.2">
      <c r="A147" s="252"/>
      <c r="B147" s="252"/>
      <c r="C147" s="252"/>
      <c r="D147" s="252"/>
      <c r="E147" s="252"/>
      <c r="F147" s="252"/>
      <c r="G147" s="252"/>
      <c r="H147" s="252"/>
      <c r="I147" s="252"/>
      <c r="J147" s="252"/>
      <c r="K147" s="252"/>
      <c r="L147" s="252"/>
      <c r="M147" s="252"/>
      <c r="N147" s="252"/>
      <c r="O147" s="252"/>
      <c r="P147" s="252"/>
      <c r="Q147" s="252"/>
      <c r="R147" s="252"/>
    </row>
    <row r="148" spans="1:18" x14ac:dyDescent="0.2">
      <c r="A148" s="252"/>
      <c r="B148" s="252"/>
      <c r="C148" s="252"/>
      <c r="D148" s="252"/>
      <c r="E148" s="252"/>
      <c r="F148" s="252"/>
      <c r="G148" s="252"/>
      <c r="H148" s="252"/>
      <c r="I148" s="252"/>
      <c r="J148" s="252"/>
      <c r="K148" s="252"/>
      <c r="L148" s="252"/>
      <c r="M148" s="252"/>
      <c r="N148" s="252"/>
      <c r="O148" s="252"/>
      <c r="P148" s="252"/>
      <c r="Q148" s="252"/>
      <c r="R148" s="252"/>
    </row>
    <row r="149" spans="1:18" x14ac:dyDescent="0.2">
      <c r="A149" s="252"/>
      <c r="B149" s="252"/>
      <c r="C149" s="252"/>
      <c r="D149" s="252"/>
      <c r="E149" s="252"/>
      <c r="F149" s="252"/>
      <c r="G149" s="252"/>
      <c r="H149" s="252"/>
      <c r="I149" s="252"/>
      <c r="J149" s="252"/>
      <c r="K149" s="252"/>
      <c r="L149" s="252"/>
      <c r="M149" s="252"/>
      <c r="N149" s="252"/>
      <c r="O149" s="252"/>
      <c r="P149" s="252"/>
      <c r="Q149" s="252"/>
      <c r="R149" s="252"/>
    </row>
    <row r="150" spans="1:18" x14ac:dyDescent="0.2">
      <c r="A150" s="252"/>
      <c r="B150" s="252"/>
      <c r="C150" s="252"/>
      <c r="D150" s="252"/>
      <c r="E150" s="252"/>
      <c r="F150" s="252"/>
      <c r="G150" s="252"/>
      <c r="H150" s="252"/>
      <c r="I150" s="252"/>
      <c r="J150" s="252"/>
      <c r="K150" s="252"/>
      <c r="L150" s="252"/>
      <c r="M150" s="252"/>
      <c r="N150" s="252"/>
      <c r="O150" s="252"/>
      <c r="P150" s="252"/>
      <c r="Q150" s="252"/>
      <c r="R150" s="252"/>
    </row>
    <row r="151" spans="1:18" x14ac:dyDescent="0.2">
      <c r="A151" s="252"/>
      <c r="B151" s="252"/>
      <c r="C151" s="252"/>
      <c r="D151" s="252"/>
      <c r="E151" s="252"/>
      <c r="F151" s="252"/>
      <c r="G151" s="252"/>
      <c r="H151" s="252"/>
      <c r="I151" s="252"/>
      <c r="J151" s="252"/>
      <c r="K151" s="252"/>
      <c r="L151" s="252"/>
      <c r="M151" s="252"/>
      <c r="N151" s="252"/>
      <c r="O151" s="252"/>
      <c r="P151" s="252"/>
      <c r="Q151" s="252"/>
      <c r="R151" s="252"/>
    </row>
    <row r="152" spans="1:18" x14ac:dyDescent="0.2">
      <c r="A152" s="252"/>
      <c r="B152" s="252"/>
      <c r="C152" s="252"/>
      <c r="D152" s="252"/>
      <c r="E152" s="252"/>
      <c r="F152" s="252"/>
      <c r="G152" s="252"/>
      <c r="H152" s="252"/>
      <c r="I152" s="252"/>
      <c r="J152" s="252"/>
      <c r="K152" s="252"/>
      <c r="L152" s="252"/>
      <c r="M152" s="252"/>
      <c r="N152" s="252"/>
      <c r="O152" s="252"/>
      <c r="P152" s="252"/>
      <c r="Q152" s="252"/>
      <c r="R152" s="252"/>
    </row>
    <row r="153" spans="1:18" x14ac:dyDescent="0.2">
      <c r="A153" s="252"/>
      <c r="B153" s="252"/>
      <c r="C153" s="252"/>
      <c r="D153" s="252"/>
      <c r="E153" s="252"/>
      <c r="F153" s="252"/>
      <c r="G153" s="252"/>
      <c r="H153" s="252"/>
      <c r="I153" s="252"/>
      <c r="J153" s="252"/>
      <c r="K153" s="252"/>
      <c r="L153" s="252"/>
      <c r="M153" s="252"/>
      <c r="N153" s="252"/>
      <c r="O153" s="252"/>
      <c r="P153" s="252"/>
      <c r="Q153" s="252"/>
      <c r="R153" s="252"/>
    </row>
    <row r="154" spans="1:18" x14ac:dyDescent="0.2">
      <c r="A154" s="252"/>
      <c r="B154" s="252"/>
      <c r="C154" s="252"/>
      <c r="D154" s="252"/>
      <c r="E154" s="252"/>
      <c r="F154" s="252"/>
      <c r="G154" s="252"/>
      <c r="H154" s="252"/>
      <c r="I154" s="252"/>
      <c r="J154" s="252"/>
      <c r="K154" s="252"/>
      <c r="L154" s="252"/>
      <c r="M154" s="252"/>
      <c r="N154" s="252"/>
      <c r="O154" s="252"/>
      <c r="P154" s="252"/>
      <c r="Q154" s="252"/>
      <c r="R154" s="252"/>
    </row>
    <row r="155" spans="1:18" x14ac:dyDescent="0.2">
      <c r="A155" s="252"/>
      <c r="B155" s="252"/>
      <c r="C155" s="252"/>
      <c r="D155" s="252"/>
      <c r="E155" s="252"/>
      <c r="F155" s="252"/>
      <c r="G155" s="252"/>
      <c r="H155" s="252"/>
      <c r="I155" s="252"/>
      <c r="J155" s="252"/>
      <c r="K155" s="252"/>
      <c r="L155" s="252"/>
      <c r="M155" s="252"/>
      <c r="N155" s="252"/>
      <c r="O155" s="252"/>
      <c r="P155" s="252"/>
      <c r="Q155" s="252"/>
      <c r="R155" s="252"/>
    </row>
    <row r="156" spans="1:18" x14ac:dyDescent="0.2">
      <c r="A156" s="252"/>
      <c r="B156" s="252"/>
      <c r="C156" s="252"/>
      <c r="D156" s="252"/>
      <c r="E156" s="252"/>
      <c r="F156" s="252"/>
      <c r="G156" s="252"/>
      <c r="H156" s="252"/>
      <c r="I156" s="252"/>
      <c r="J156" s="252"/>
      <c r="K156" s="252"/>
      <c r="L156" s="252"/>
      <c r="M156" s="252"/>
      <c r="N156" s="252"/>
      <c r="O156" s="252"/>
      <c r="P156" s="252"/>
      <c r="Q156" s="252"/>
      <c r="R156" s="252"/>
    </row>
    <row r="157" spans="1:18" x14ac:dyDescent="0.2">
      <c r="A157" s="252"/>
      <c r="B157" s="252"/>
      <c r="C157" s="252"/>
      <c r="D157" s="252"/>
      <c r="E157" s="252"/>
      <c r="F157" s="252"/>
      <c r="G157" s="252"/>
      <c r="H157" s="252"/>
      <c r="I157" s="252"/>
      <c r="J157" s="252"/>
      <c r="K157" s="252"/>
      <c r="L157" s="252"/>
      <c r="M157" s="252"/>
      <c r="N157" s="252"/>
      <c r="O157" s="252"/>
      <c r="P157" s="252"/>
      <c r="Q157" s="252"/>
      <c r="R157" s="252"/>
    </row>
    <row r="158" spans="1:18" x14ac:dyDescent="0.2">
      <c r="A158" s="252"/>
      <c r="B158" s="252"/>
      <c r="C158" s="252"/>
      <c r="D158" s="252"/>
      <c r="E158" s="252"/>
      <c r="F158" s="252"/>
      <c r="G158" s="252"/>
      <c r="H158" s="252"/>
      <c r="I158" s="252"/>
      <c r="J158" s="252"/>
      <c r="K158" s="252"/>
      <c r="L158" s="252"/>
      <c r="M158" s="252"/>
      <c r="N158" s="252"/>
      <c r="O158" s="252"/>
      <c r="P158" s="252"/>
      <c r="Q158" s="252"/>
      <c r="R158" s="252"/>
    </row>
    <row r="159" spans="1:18" x14ac:dyDescent="0.2">
      <c r="A159" s="252"/>
      <c r="B159" s="252"/>
      <c r="C159" s="252"/>
      <c r="D159" s="252"/>
      <c r="E159" s="252"/>
      <c r="F159" s="252"/>
      <c r="G159" s="252"/>
      <c r="H159" s="252"/>
      <c r="I159" s="252"/>
      <c r="J159" s="252"/>
      <c r="K159" s="252"/>
      <c r="L159" s="252"/>
      <c r="M159" s="252"/>
      <c r="N159" s="252"/>
      <c r="O159" s="252"/>
      <c r="P159" s="252"/>
      <c r="Q159" s="252"/>
      <c r="R159" s="252"/>
    </row>
    <row r="160" spans="1:18" x14ac:dyDescent="0.2">
      <c r="A160" s="252"/>
      <c r="B160" s="252"/>
      <c r="C160" s="252"/>
      <c r="D160" s="252"/>
      <c r="E160" s="252"/>
      <c r="F160" s="252"/>
      <c r="G160" s="252"/>
      <c r="H160" s="252"/>
      <c r="I160" s="252"/>
      <c r="J160" s="252"/>
      <c r="K160" s="252"/>
      <c r="L160" s="252"/>
      <c r="M160" s="252"/>
      <c r="N160" s="252"/>
      <c r="O160" s="252"/>
      <c r="P160" s="252"/>
      <c r="Q160" s="252"/>
      <c r="R160" s="252"/>
    </row>
    <row r="161" spans="1:18" x14ac:dyDescent="0.2">
      <c r="A161" s="252"/>
      <c r="B161" s="252"/>
      <c r="C161" s="252"/>
      <c r="D161" s="252"/>
      <c r="E161" s="252"/>
      <c r="F161" s="252"/>
      <c r="G161" s="252"/>
      <c r="H161" s="252"/>
      <c r="I161" s="252"/>
      <c r="J161" s="252"/>
      <c r="K161" s="252"/>
      <c r="L161" s="252"/>
      <c r="M161" s="252"/>
      <c r="N161" s="252"/>
      <c r="O161" s="252"/>
      <c r="P161" s="252"/>
      <c r="Q161" s="252"/>
      <c r="R161" s="252"/>
    </row>
    <row r="162" spans="1:18" x14ac:dyDescent="0.2">
      <c r="A162" s="252"/>
      <c r="B162" s="252"/>
      <c r="C162" s="252"/>
      <c r="D162" s="252"/>
      <c r="E162" s="252"/>
      <c r="F162" s="252"/>
      <c r="G162" s="252"/>
      <c r="H162" s="252"/>
      <c r="I162" s="252"/>
      <c r="J162" s="252"/>
      <c r="K162" s="252"/>
      <c r="L162" s="252"/>
      <c r="M162" s="252"/>
      <c r="N162" s="252"/>
      <c r="O162" s="252"/>
      <c r="P162" s="252"/>
      <c r="Q162" s="252"/>
      <c r="R162" s="252"/>
    </row>
    <row r="163" spans="1:18" x14ac:dyDescent="0.2">
      <c r="A163" s="252"/>
      <c r="B163" s="252"/>
      <c r="C163" s="252"/>
      <c r="D163" s="252"/>
      <c r="E163" s="252"/>
      <c r="F163" s="252"/>
      <c r="G163" s="252"/>
      <c r="H163" s="252"/>
      <c r="I163" s="252"/>
      <c r="J163" s="252"/>
      <c r="K163" s="252"/>
      <c r="L163" s="252"/>
      <c r="M163" s="252"/>
      <c r="N163" s="252"/>
      <c r="O163" s="252"/>
      <c r="P163" s="252"/>
      <c r="Q163" s="252"/>
      <c r="R163" s="252"/>
    </row>
    <row r="164" spans="1:18" x14ac:dyDescent="0.2">
      <c r="A164" s="252"/>
      <c r="B164" s="252"/>
      <c r="C164" s="252"/>
      <c r="D164" s="252"/>
      <c r="E164" s="252"/>
      <c r="F164" s="252"/>
      <c r="G164" s="252"/>
      <c r="H164" s="252"/>
      <c r="I164" s="252"/>
      <c r="J164" s="252"/>
      <c r="K164" s="252"/>
      <c r="L164" s="252"/>
      <c r="M164" s="252"/>
      <c r="N164" s="252"/>
      <c r="O164" s="252"/>
      <c r="P164" s="252"/>
      <c r="Q164" s="252"/>
      <c r="R164" s="252"/>
    </row>
    <row r="165" spans="1:18" x14ac:dyDescent="0.2">
      <c r="A165" s="252"/>
      <c r="B165" s="252"/>
      <c r="C165" s="252"/>
      <c r="D165" s="252"/>
      <c r="E165" s="252"/>
      <c r="F165" s="252"/>
      <c r="G165" s="252"/>
      <c r="H165" s="252"/>
      <c r="I165" s="252"/>
      <c r="J165" s="252"/>
      <c r="K165" s="252"/>
      <c r="L165" s="252"/>
      <c r="M165" s="252"/>
      <c r="N165" s="252"/>
      <c r="O165" s="252"/>
      <c r="P165" s="252"/>
      <c r="Q165" s="252"/>
      <c r="R165" s="252"/>
    </row>
    <row r="166" spans="1:18" x14ac:dyDescent="0.2">
      <c r="A166" s="252"/>
      <c r="B166" s="252"/>
      <c r="C166" s="252"/>
      <c r="D166" s="252"/>
      <c r="E166" s="252"/>
      <c r="F166" s="252"/>
      <c r="G166" s="252"/>
      <c r="H166" s="252"/>
      <c r="I166" s="252"/>
      <c r="J166" s="252"/>
      <c r="K166" s="252"/>
      <c r="L166" s="252"/>
      <c r="M166" s="252"/>
      <c r="N166" s="252"/>
      <c r="O166" s="252"/>
      <c r="P166" s="252"/>
      <c r="Q166" s="252"/>
      <c r="R166" s="252"/>
    </row>
    <row r="167" spans="1:18" x14ac:dyDescent="0.2">
      <c r="A167" s="252"/>
      <c r="B167" s="252"/>
      <c r="C167" s="252"/>
      <c r="D167" s="252"/>
      <c r="E167" s="252"/>
      <c r="F167" s="252"/>
      <c r="G167" s="252"/>
      <c r="H167" s="252"/>
      <c r="I167" s="252"/>
      <c r="J167" s="252"/>
      <c r="K167" s="252"/>
      <c r="L167" s="252"/>
      <c r="M167" s="252"/>
      <c r="N167" s="252"/>
      <c r="O167" s="252"/>
      <c r="P167" s="252"/>
      <c r="Q167" s="252"/>
      <c r="R167" s="252"/>
    </row>
    <row r="168" spans="1:18" x14ac:dyDescent="0.2">
      <c r="A168" s="252"/>
      <c r="B168" s="252"/>
      <c r="C168" s="252"/>
      <c r="D168" s="252"/>
      <c r="E168" s="252"/>
      <c r="F168" s="252"/>
      <c r="G168" s="252"/>
      <c r="H168" s="252"/>
      <c r="I168" s="252"/>
      <c r="J168" s="252"/>
      <c r="K168" s="252"/>
      <c r="L168" s="252"/>
      <c r="M168" s="252"/>
      <c r="N168" s="252"/>
      <c r="O168" s="252"/>
      <c r="P168" s="252"/>
      <c r="Q168" s="252"/>
      <c r="R168" s="252"/>
    </row>
    <row r="169" spans="1:18" x14ac:dyDescent="0.2">
      <c r="A169" s="252"/>
      <c r="B169" s="252"/>
      <c r="C169" s="252"/>
      <c r="D169" s="252"/>
      <c r="E169" s="252"/>
      <c r="F169" s="252"/>
      <c r="G169" s="252"/>
      <c r="H169" s="252"/>
      <c r="I169" s="252"/>
      <c r="J169" s="252"/>
      <c r="K169" s="252"/>
      <c r="L169" s="252"/>
      <c r="M169" s="252"/>
      <c r="N169" s="252"/>
      <c r="O169" s="252"/>
      <c r="P169" s="252"/>
      <c r="Q169" s="252"/>
      <c r="R169" s="252"/>
    </row>
    <row r="170" spans="1:18" x14ac:dyDescent="0.2">
      <c r="A170" s="252"/>
      <c r="B170" s="252"/>
      <c r="C170" s="252"/>
      <c r="D170" s="252"/>
      <c r="E170" s="252"/>
      <c r="F170" s="252"/>
      <c r="G170" s="252"/>
      <c r="H170" s="252"/>
      <c r="I170" s="252"/>
      <c r="J170" s="252"/>
      <c r="K170" s="252"/>
      <c r="L170" s="252"/>
      <c r="M170" s="252"/>
      <c r="N170" s="252"/>
      <c r="O170" s="252"/>
      <c r="P170" s="252"/>
      <c r="Q170" s="252"/>
      <c r="R170" s="252"/>
    </row>
    <row r="171" spans="1:18" x14ac:dyDescent="0.2">
      <c r="A171" s="252"/>
      <c r="B171" s="252"/>
      <c r="C171" s="252"/>
      <c r="D171" s="252"/>
      <c r="E171" s="252"/>
      <c r="F171" s="252"/>
      <c r="G171" s="252"/>
      <c r="H171" s="252"/>
      <c r="I171" s="252"/>
      <c r="J171" s="252"/>
      <c r="K171" s="252"/>
      <c r="L171" s="252"/>
      <c r="M171" s="252"/>
      <c r="N171" s="252"/>
      <c r="O171" s="252"/>
      <c r="P171" s="252"/>
      <c r="Q171" s="252"/>
      <c r="R171" s="252"/>
    </row>
    <row r="172" spans="1:18" x14ac:dyDescent="0.2">
      <c r="A172" s="252"/>
      <c r="B172" s="252"/>
      <c r="C172" s="252"/>
      <c r="D172" s="252"/>
      <c r="E172" s="252"/>
      <c r="F172" s="252"/>
      <c r="G172" s="252"/>
      <c r="H172" s="252"/>
      <c r="I172" s="252"/>
      <c r="J172" s="252"/>
      <c r="K172" s="252"/>
      <c r="L172" s="252"/>
      <c r="M172" s="252"/>
      <c r="N172" s="252"/>
      <c r="O172" s="252"/>
      <c r="P172" s="252"/>
      <c r="Q172" s="252"/>
      <c r="R172" s="252"/>
    </row>
    <row r="173" spans="1:18" x14ac:dyDescent="0.2">
      <c r="A173" s="252"/>
      <c r="B173" s="252"/>
      <c r="C173" s="252"/>
      <c r="D173" s="252"/>
      <c r="E173" s="252"/>
      <c r="F173" s="252"/>
      <c r="G173" s="252"/>
      <c r="H173" s="252"/>
      <c r="I173" s="252"/>
      <c r="J173" s="252"/>
      <c r="K173" s="252"/>
      <c r="L173" s="252"/>
      <c r="M173" s="252"/>
      <c r="N173" s="252"/>
      <c r="O173" s="252"/>
      <c r="P173" s="252"/>
      <c r="Q173" s="252"/>
      <c r="R173" s="252"/>
    </row>
    <row r="174" spans="1:18" x14ac:dyDescent="0.2">
      <c r="A174" s="252"/>
      <c r="B174" s="252"/>
      <c r="C174" s="252"/>
      <c r="D174" s="252"/>
      <c r="E174" s="252"/>
      <c r="F174" s="252"/>
      <c r="G174" s="252"/>
      <c r="H174" s="252"/>
      <c r="I174" s="252"/>
      <c r="J174" s="252"/>
      <c r="K174" s="252"/>
      <c r="L174" s="252"/>
      <c r="M174" s="252"/>
      <c r="N174" s="252"/>
      <c r="O174" s="252"/>
      <c r="P174" s="252"/>
      <c r="Q174" s="252"/>
      <c r="R174" s="252"/>
    </row>
    <row r="175" spans="1:18" x14ac:dyDescent="0.2">
      <c r="A175" s="252"/>
      <c r="B175" s="252"/>
      <c r="C175" s="252"/>
      <c r="D175" s="252"/>
      <c r="E175" s="252"/>
      <c r="F175" s="252"/>
      <c r="G175" s="252"/>
      <c r="H175" s="252"/>
      <c r="I175" s="252"/>
      <c r="J175" s="252"/>
      <c r="K175" s="252"/>
      <c r="L175" s="252"/>
      <c r="M175" s="252"/>
      <c r="N175" s="252"/>
      <c r="O175" s="252"/>
      <c r="P175" s="252"/>
      <c r="Q175" s="252"/>
      <c r="R175" s="252"/>
    </row>
    <row r="176" spans="1:18" x14ac:dyDescent="0.2">
      <c r="A176" s="252"/>
      <c r="B176" s="252"/>
      <c r="C176" s="252"/>
      <c r="D176" s="252"/>
      <c r="E176" s="252"/>
      <c r="F176" s="252"/>
      <c r="G176" s="252"/>
      <c r="H176" s="252"/>
      <c r="I176" s="252"/>
      <c r="J176" s="252"/>
      <c r="K176" s="252"/>
      <c r="L176" s="252"/>
      <c r="M176" s="252"/>
      <c r="N176" s="252"/>
      <c r="O176" s="252"/>
      <c r="P176" s="252"/>
      <c r="Q176" s="252"/>
      <c r="R176" s="252"/>
    </row>
    <row r="177" spans="1:18" x14ac:dyDescent="0.2">
      <c r="A177" s="252"/>
      <c r="B177" s="252"/>
      <c r="C177" s="252"/>
      <c r="D177" s="252"/>
      <c r="E177" s="252"/>
      <c r="F177" s="252"/>
      <c r="G177" s="252"/>
      <c r="H177" s="252"/>
      <c r="I177" s="252"/>
      <c r="J177" s="252"/>
      <c r="K177" s="252"/>
      <c r="L177" s="252"/>
      <c r="M177" s="252"/>
      <c r="N177" s="252"/>
      <c r="O177" s="252"/>
      <c r="P177" s="252"/>
      <c r="Q177" s="252"/>
      <c r="R177" s="252"/>
    </row>
    <row r="178" spans="1:18" x14ac:dyDescent="0.2">
      <c r="A178" s="252"/>
      <c r="B178" s="252"/>
      <c r="C178" s="252"/>
      <c r="D178" s="252"/>
      <c r="E178" s="252"/>
      <c r="F178" s="252"/>
      <c r="G178" s="252"/>
      <c r="H178" s="252"/>
      <c r="I178" s="252"/>
      <c r="J178" s="252"/>
      <c r="K178" s="252"/>
      <c r="L178" s="252"/>
      <c r="M178" s="252"/>
      <c r="N178" s="252"/>
      <c r="O178" s="252"/>
      <c r="P178" s="252"/>
      <c r="Q178" s="252"/>
      <c r="R178" s="252"/>
    </row>
    <row r="179" spans="1:18" x14ac:dyDescent="0.2">
      <c r="A179" s="252"/>
      <c r="B179" s="252"/>
      <c r="C179" s="252"/>
      <c r="D179" s="252"/>
      <c r="E179" s="252"/>
      <c r="F179" s="252"/>
      <c r="G179" s="252"/>
      <c r="H179" s="252"/>
      <c r="I179" s="252"/>
      <c r="J179" s="252"/>
      <c r="K179" s="252"/>
      <c r="L179" s="252"/>
      <c r="M179" s="252"/>
      <c r="N179" s="252"/>
      <c r="O179" s="252"/>
      <c r="P179" s="252"/>
      <c r="Q179" s="252"/>
      <c r="R179" s="252"/>
    </row>
    <row r="180" spans="1:18" x14ac:dyDescent="0.2">
      <c r="A180" s="252"/>
      <c r="B180" s="252"/>
      <c r="C180" s="252"/>
      <c r="D180" s="252"/>
      <c r="E180" s="252"/>
      <c r="F180" s="252"/>
      <c r="G180" s="252"/>
      <c r="H180" s="252"/>
      <c r="I180" s="252"/>
      <c r="J180" s="252"/>
      <c r="K180" s="252"/>
      <c r="L180" s="252"/>
      <c r="M180" s="252"/>
      <c r="N180" s="252"/>
      <c r="O180" s="252"/>
      <c r="P180" s="252"/>
      <c r="Q180" s="252"/>
      <c r="R180" s="252"/>
    </row>
    <row r="181" spans="1:18" x14ac:dyDescent="0.2">
      <c r="A181" s="252"/>
      <c r="B181" s="252"/>
      <c r="C181" s="252"/>
      <c r="D181" s="252"/>
      <c r="E181" s="252"/>
      <c r="F181" s="252"/>
      <c r="G181" s="252"/>
      <c r="H181" s="252"/>
      <c r="I181" s="252"/>
      <c r="J181" s="252"/>
      <c r="K181" s="252"/>
      <c r="L181" s="252"/>
      <c r="M181" s="252"/>
      <c r="N181" s="252"/>
      <c r="O181" s="252"/>
      <c r="P181" s="252"/>
      <c r="Q181" s="252"/>
      <c r="R181" s="252"/>
    </row>
    <row r="182" spans="1:18" x14ac:dyDescent="0.2">
      <c r="A182" s="252"/>
      <c r="B182" s="252"/>
      <c r="C182" s="252"/>
      <c r="D182" s="252"/>
      <c r="E182" s="252"/>
      <c r="F182" s="252"/>
      <c r="G182" s="252"/>
      <c r="H182" s="252"/>
      <c r="I182" s="252"/>
      <c r="J182" s="252"/>
      <c r="K182" s="252"/>
      <c r="L182" s="252"/>
      <c r="M182" s="252"/>
      <c r="N182" s="252"/>
      <c r="O182" s="252"/>
      <c r="P182" s="252"/>
      <c r="Q182" s="252"/>
      <c r="R182" s="252"/>
    </row>
    <row r="183" spans="1:18" x14ac:dyDescent="0.2">
      <c r="A183" s="252"/>
      <c r="B183" s="252"/>
      <c r="C183" s="252"/>
      <c r="D183" s="252"/>
      <c r="E183" s="252"/>
      <c r="F183" s="252"/>
      <c r="G183" s="252"/>
      <c r="H183" s="252"/>
      <c r="I183" s="252"/>
      <c r="J183" s="252"/>
      <c r="K183" s="252"/>
      <c r="L183" s="252"/>
      <c r="M183" s="252"/>
      <c r="N183" s="252"/>
      <c r="O183" s="252"/>
      <c r="P183" s="252"/>
      <c r="Q183" s="252"/>
      <c r="R183" s="252"/>
    </row>
    <row r="184" spans="1:18" x14ac:dyDescent="0.2">
      <c r="A184" s="252"/>
      <c r="B184" s="252"/>
      <c r="C184" s="252"/>
      <c r="D184" s="252"/>
      <c r="E184" s="252"/>
      <c r="F184" s="252"/>
      <c r="G184" s="252"/>
      <c r="H184" s="252"/>
      <c r="I184" s="252"/>
      <c r="J184" s="252"/>
      <c r="K184" s="252"/>
      <c r="L184" s="252"/>
      <c r="M184" s="252"/>
      <c r="N184" s="252"/>
      <c r="O184" s="252"/>
      <c r="P184" s="252"/>
      <c r="Q184" s="252"/>
      <c r="R184" s="252"/>
    </row>
    <row r="185" spans="1:18" x14ac:dyDescent="0.2">
      <c r="A185" s="252"/>
      <c r="B185" s="252"/>
      <c r="C185" s="252"/>
      <c r="D185" s="252"/>
      <c r="E185" s="252"/>
      <c r="F185" s="252"/>
      <c r="G185" s="252"/>
      <c r="H185" s="252"/>
      <c r="I185" s="252"/>
      <c r="J185" s="252"/>
      <c r="K185" s="252"/>
      <c r="L185" s="252"/>
      <c r="M185" s="252"/>
      <c r="N185" s="252"/>
      <c r="O185" s="252"/>
      <c r="P185" s="252"/>
      <c r="Q185" s="252"/>
      <c r="R185" s="252"/>
    </row>
    <row r="186" spans="1:18" x14ac:dyDescent="0.2">
      <c r="A186" s="252"/>
      <c r="B186" s="252"/>
      <c r="C186" s="252"/>
      <c r="D186" s="252"/>
      <c r="E186" s="252"/>
      <c r="F186" s="252"/>
      <c r="G186" s="252"/>
      <c r="H186" s="252"/>
      <c r="I186" s="252"/>
      <c r="J186" s="252"/>
      <c r="K186" s="252"/>
      <c r="L186" s="252"/>
      <c r="M186" s="252"/>
      <c r="N186" s="252"/>
      <c r="O186" s="252"/>
      <c r="P186" s="252"/>
      <c r="Q186" s="252"/>
      <c r="R186" s="252"/>
    </row>
    <row r="187" spans="1:18" x14ac:dyDescent="0.2">
      <c r="A187" s="252"/>
      <c r="B187" s="252"/>
      <c r="C187" s="252"/>
      <c r="D187" s="252"/>
      <c r="E187" s="252"/>
      <c r="F187" s="252"/>
      <c r="G187" s="252"/>
      <c r="H187" s="252"/>
      <c r="I187" s="252"/>
      <c r="J187" s="252"/>
      <c r="K187" s="252"/>
      <c r="L187" s="252"/>
      <c r="M187" s="252"/>
      <c r="N187" s="252"/>
      <c r="O187" s="252"/>
      <c r="P187" s="252"/>
      <c r="Q187" s="252"/>
      <c r="R187" s="252"/>
    </row>
    <row r="188" spans="1:18" x14ac:dyDescent="0.2">
      <c r="A188" s="252"/>
      <c r="B188" s="252"/>
      <c r="C188" s="252"/>
      <c r="D188" s="252"/>
      <c r="E188" s="252"/>
      <c r="F188" s="252"/>
      <c r="G188" s="252"/>
      <c r="H188" s="252"/>
      <c r="I188" s="252"/>
      <c r="J188" s="252"/>
      <c r="K188" s="252"/>
      <c r="L188" s="252"/>
      <c r="M188" s="252"/>
      <c r="N188" s="252"/>
      <c r="O188" s="252"/>
      <c r="P188" s="252"/>
      <c r="Q188" s="252"/>
      <c r="R188" s="252"/>
    </row>
    <row r="189" spans="1:18" x14ac:dyDescent="0.2">
      <c r="A189" s="252"/>
      <c r="B189" s="252"/>
      <c r="C189" s="252"/>
      <c r="D189" s="252"/>
      <c r="E189" s="252"/>
      <c r="F189" s="252"/>
      <c r="G189" s="252"/>
      <c r="H189" s="252"/>
      <c r="I189" s="252"/>
      <c r="J189" s="252"/>
      <c r="K189" s="252"/>
      <c r="L189" s="252"/>
      <c r="M189" s="252"/>
      <c r="N189" s="252"/>
      <c r="O189" s="252"/>
      <c r="P189" s="252"/>
      <c r="Q189" s="252"/>
      <c r="R189" s="252"/>
    </row>
    <row r="190" spans="1:18" x14ac:dyDescent="0.2">
      <c r="A190" s="252"/>
      <c r="B190" s="252"/>
      <c r="C190" s="252"/>
      <c r="D190" s="252"/>
      <c r="E190" s="252"/>
      <c r="F190" s="252"/>
      <c r="G190" s="252"/>
      <c r="H190" s="252"/>
      <c r="I190" s="252"/>
      <c r="J190" s="252"/>
      <c r="K190" s="252"/>
      <c r="L190" s="252"/>
      <c r="M190" s="252"/>
      <c r="N190" s="252"/>
      <c r="O190" s="252"/>
      <c r="P190" s="252"/>
      <c r="Q190" s="252"/>
      <c r="R190" s="252"/>
    </row>
    <row r="191" spans="1:18" x14ac:dyDescent="0.2">
      <c r="A191" s="252"/>
      <c r="B191" s="252"/>
      <c r="C191" s="252"/>
      <c r="D191" s="252"/>
      <c r="E191" s="252"/>
      <c r="F191" s="252"/>
      <c r="G191" s="252"/>
      <c r="H191" s="252"/>
      <c r="I191" s="252"/>
      <c r="J191" s="252"/>
      <c r="K191" s="252"/>
      <c r="L191" s="252"/>
      <c r="M191" s="252"/>
      <c r="N191" s="252"/>
      <c r="O191" s="252"/>
      <c r="P191" s="252"/>
      <c r="Q191" s="252"/>
      <c r="R191" s="252"/>
    </row>
    <row r="192" spans="1:18" x14ac:dyDescent="0.2">
      <c r="A192" s="252"/>
      <c r="B192" s="252"/>
      <c r="C192" s="252"/>
      <c r="D192" s="252"/>
      <c r="E192" s="252"/>
      <c r="F192" s="252"/>
      <c r="G192" s="252"/>
      <c r="H192" s="252"/>
      <c r="I192" s="252"/>
      <c r="J192" s="252"/>
      <c r="K192" s="252"/>
      <c r="L192" s="252"/>
      <c r="M192" s="252"/>
      <c r="N192" s="252"/>
      <c r="O192" s="252"/>
      <c r="P192" s="252"/>
      <c r="Q192" s="252"/>
      <c r="R192" s="252"/>
    </row>
    <row r="193" spans="1:18" x14ac:dyDescent="0.2">
      <c r="A193" s="252"/>
      <c r="B193" s="252"/>
      <c r="C193" s="252"/>
      <c r="D193" s="252"/>
      <c r="E193" s="252"/>
      <c r="F193" s="252"/>
      <c r="G193" s="252"/>
      <c r="H193" s="252"/>
      <c r="I193" s="252"/>
      <c r="J193" s="252"/>
      <c r="K193" s="252"/>
      <c r="L193" s="252"/>
      <c r="M193" s="252"/>
      <c r="N193" s="252"/>
      <c r="O193" s="252"/>
      <c r="P193" s="252"/>
      <c r="Q193" s="252"/>
      <c r="R193" s="252"/>
    </row>
    <row r="194" spans="1:18" x14ac:dyDescent="0.2">
      <c r="A194" s="252"/>
      <c r="B194" s="252"/>
      <c r="C194" s="252"/>
      <c r="D194" s="252"/>
      <c r="E194" s="252"/>
      <c r="F194" s="252"/>
      <c r="G194" s="252"/>
      <c r="H194" s="252"/>
      <c r="I194" s="252"/>
      <c r="J194" s="252"/>
      <c r="K194" s="252"/>
      <c r="L194" s="252"/>
      <c r="M194" s="252"/>
      <c r="N194" s="252"/>
      <c r="O194" s="252"/>
      <c r="P194" s="252"/>
      <c r="Q194" s="252"/>
      <c r="R194" s="252"/>
    </row>
    <row r="195" spans="1:18" x14ac:dyDescent="0.2">
      <c r="A195" s="252"/>
      <c r="B195" s="252"/>
      <c r="C195" s="252"/>
      <c r="D195" s="252"/>
      <c r="E195" s="252"/>
      <c r="F195" s="252"/>
      <c r="G195" s="252"/>
      <c r="H195" s="252"/>
      <c r="I195" s="252"/>
      <c r="J195" s="252"/>
      <c r="K195" s="252"/>
      <c r="L195" s="252"/>
      <c r="M195" s="252"/>
      <c r="N195" s="252"/>
      <c r="O195" s="252"/>
      <c r="P195" s="252"/>
      <c r="Q195" s="252"/>
      <c r="R195" s="252"/>
    </row>
    <row r="196" spans="1:18" x14ac:dyDescent="0.2">
      <c r="A196" s="252"/>
      <c r="B196" s="252"/>
      <c r="C196" s="252"/>
      <c r="D196" s="252"/>
      <c r="E196" s="252"/>
      <c r="F196" s="252"/>
      <c r="G196" s="252"/>
      <c r="H196" s="252"/>
      <c r="I196" s="252"/>
      <c r="J196" s="252"/>
      <c r="K196" s="252"/>
      <c r="L196" s="252"/>
      <c r="M196" s="252"/>
      <c r="N196" s="252"/>
      <c r="O196" s="252"/>
      <c r="P196" s="252"/>
      <c r="Q196" s="252"/>
      <c r="R196" s="252"/>
    </row>
    <row r="197" spans="1:18" x14ac:dyDescent="0.2">
      <c r="A197" s="252"/>
      <c r="B197" s="252"/>
      <c r="C197" s="252"/>
      <c r="D197" s="252"/>
      <c r="E197" s="252"/>
      <c r="F197" s="252"/>
      <c r="G197" s="252"/>
      <c r="H197" s="252"/>
      <c r="I197" s="252"/>
      <c r="J197" s="252"/>
      <c r="K197" s="252"/>
      <c r="L197" s="252"/>
      <c r="M197" s="252"/>
      <c r="N197" s="252"/>
      <c r="O197" s="252"/>
      <c r="P197" s="252"/>
      <c r="Q197" s="252"/>
      <c r="R197" s="252"/>
    </row>
    <row r="198" spans="1:18" x14ac:dyDescent="0.2">
      <c r="A198" s="252"/>
      <c r="B198" s="252"/>
      <c r="C198" s="252"/>
      <c r="D198" s="252"/>
      <c r="E198" s="252"/>
      <c r="F198" s="252"/>
      <c r="G198" s="252"/>
      <c r="H198" s="252"/>
      <c r="I198" s="252"/>
      <c r="J198" s="252"/>
      <c r="K198" s="252"/>
      <c r="L198" s="252"/>
      <c r="M198" s="252"/>
      <c r="N198" s="252"/>
      <c r="O198" s="252"/>
      <c r="P198" s="252"/>
      <c r="Q198" s="252"/>
      <c r="R198" s="252"/>
    </row>
    <row r="199" spans="1:18" x14ac:dyDescent="0.2">
      <c r="A199" s="252"/>
      <c r="B199" s="252"/>
      <c r="C199" s="252"/>
      <c r="D199" s="252"/>
      <c r="E199" s="252"/>
      <c r="F199" s="252"/>
      <c r="G199" s="252"/>
      <c r="H199" s="252"/>
      <c r="I199" s="252"/>
      <c r="J199" s="252"/>
      <c r="K199" s="252"/>
      <c r="L199" s="252"/>
      <c r="M199" s="252"/>
      <c r="N199" s="252"/>
      <c r="O199" s="252"/>
      <c r="P199" s="252"/>
      <c r="Q199" s="252"/>
      <c r="R199" s="252"/>
    </row>
    <row r="200" spans="1:18" x14ac:dyDescent="0.2">
      <c r="A200" s="252"/>
      <c r="B200" s="252"/>
      <c r="C200" s="252"/>
      <c r="D200" s="252"/>
      <c r="E200" s="252"/>
      <c r="F200" s="252"/>
      <c r="G200" s="252"/>
      <c r="H200" s="252"/>
      <c r="I200" s="252"/>
      <c r="J200" s="252"/>
      <c r="K200" s="252"/>
      <c r="L200" s="252"/>
      <c r="M200" s="252"/>
      <c r="N200" s="252"/>
      <c r="O200" s="252"/>
      <c r="P200" s="252"/>
      <c r="Q200" s="252"/>
      <c r="R200" s="252"/>
    </row>
    <row r="201" spans="1:18" x14ac:dyDescent="0.2">
      <c r="A201" s="252"/>
      <c r="B201" s="252"/>
      <c r="C201" s="252"/>
      <c r="D201" s="252"/>
      <c r="E201" s="252"/>
      <c r="F201" s="252"/>
      <c r="G201" s="252"/>
      <c r="H201" s="252"/>
      <c r="I201" s="252"/>
      <c r="J201" s="252"/>
      <c r="K201" s="252"/>
      <c r="L201" s="252"/>
      <c r="M201" s="252"/>
      <c r="N201" s="252"/>
      <c r="O201" s="252"/>
      <c r="P201" s="252"/>
      <c r="Q201" s="252"/>
      <c r="R201" s="252"/>
    </row>
    <row r="202" spans="1:18" x14ac:dyDescent="0.2">
      <c r="A202" s="252"/>
      <c r="B202" s="252"/>
      <c r="C202" s="252"/>
      <c r="D202" s="252"/>
      <c r="E202" s="252"/>
      <c r="F202" s="252"/>
      <c r="G202" s="252"/>
      <c r="H202" s="252"/>
      <c r="I202" s="252"/>
      <c r="J202" s="252"/>
      <c r="K202" s="252"/>
      <c r="L202" s="252"/>
      <c r="M202" s="252"/>
      <c r="N202" s="252"/>
      <c r="O202" s="252"/>
      <c r="P202" s="252"/>
      <c r="Q202" s="252"/>
      <c r="R202" s="252"/>
    </row>
    <row r="203" spans="1:18" x14ac:dyDescent="0.2">
      <c r="A203" s="252"/>
      <c r="B203" s="252"/>
      <c r="C203" s="252"/>
      <c r="D203" s="252"/>
      <c r="E203" s="252"/>
      <c r="F203" s="252"/>
      <c r="G203" s="252"/>
      <c r="H203" s="252"/>
      <c r="I203" s="252"/>
      <c r="J203" s="252"/>
      <c r="K203" s="252"/>
      <c r="L203" s="252"/>
      <c r="M203" s="252"/>
      <c r="N203" s="252"/>
      <c r="O203" s="252"/>
      <c r="P203" s="252"/>
      <c r="Q203" s="252"/>
      <c r="R203" s="252"/>
    </row>
    <row r="204" spans="1:18" x14ac:dyDescent="0.2">
      <c r="A204" s="252"/>
      <c r="B204" s="252"/>
      <c r="C204" s="252"/>
      <c r="D204" s="252"/>
      <c r="E204" s="252"/>
      <c r="F204" s="252"/>
      <c r="G204" s="252"/>
      <c r="H204" s="252"/>
      <c r="I204" s="252"/>
      <c r="J204" s="252"/>
      <c r="K204" s="252"/>
      <c r="L204" s="252"/>
      <c r="M204" s="252"/>
      <c r="N204" s="252"/>
      <c r="O204" s="252"/>
      <c r="P204" s="252"/>
      <c r="Q204" s="252"/>
      <c r="R204" s="252"/>
    </row>
    <row r="205" spans="1:18" x14ac:dyDescent="0.2">
      <c r="A205" s="252"/>
      <c r="B205" s="252"/>
      <c r="C205" s="252"/>
      <c r="D205" s="252"/>
      <c r="E205" s="252"/>
      <c r="F205" s="252"/>
      <c r="G205" s="252"/>
      <c r="H205" s="252"/>
      <c r="I205" s="252"/>
      <c r="J205" s="252"/>
      <c r="K205" s="252"/>
      <c r="L205" s="252"/>
      <c r="M205" s="252"/>
      <c r="N205" s="252"/>
      <c r="O205" s="252"/>
      <c r="P205" s="252"/>
      <c r="Q205" s="252"/>
      <c r="R205" s="252"/>
    </row>
    <row r="206" spans="1:18" x14ac:dyDescent="0.2">
      <c r="A206" s="252"/>
      <c r="B206" s="252"/>
      <c r="C206" s="252"/>
      <c r="D206" s="252"/>
      <c r="E206" s="252"/>
      <c r="F206" s="252"/>
      <c r="G206" s="252"/>
      <c r="H206" s="252"/>
      <c r="I206" s="252"/>
      <c r="J206" s="252"/>
      <c r="K206" s="252"/>
      <c r="L206" s="252"/>
      <c r="M206" s="252"/>
      <c r="N206" s="252"/>
      <c r="O206" s="252"/>
      <c r="P206" s="252"/>
      <c r="Q206" s="252"/>
      <c r="R206" s="252"/>
    </row>
    <row r="207" spans="1:18" x14ac:dyDescent="0.2">
      <c r="A207" s="252"/>
      <c r="B207" s="252"/>
      <c r="C207" s="252"/>
      <c r="D207" s="252"/>
      <c r="E207" s="252"/>
      <c r="F207" s="252"/>
      <c r="G207" s="252"/>
      <c r="H207" s="252"/>
      <c r="I207" s="252"/>
      <c r="J207" s="252"/>
      <c r="K207" s="252"/>
      <c r="L207" s="252"/>
      <c r="M207" s="252"/>
      <c r="N207" s="252"/>
      <c r="O207" s="252"/>
      <c r="P207" s="252"/>
      <c r="Q207" s="252"/>
      <c r="R207" s="252"/>
    </row>
    <row r="208" spans="1:18" x14ac:dyDescent="0.2">
      <c r="A208" s="252"/>
      <c r="B208" s="252"/>
      <c r="C208" s="252"/>
      <c r="D208" s="252"/>
      <c r="E208" s="252"/>
      <c r="F208" s="252"/>
      <c r="G208" s="252"/>
      <c r="H208" s="252"/>
      <c r="I208" s="252"/>
      <c r="J208" s="252"/>
      <c r="K208" s="252"/>
      <c r="L208" s="252"/>
      <c r="M208" s="252"/>
      <c r="N208" s="252"/>
      <c r="O208" s="252"/>
      <c r="P208" s="252"/>
      <c r="Q208" s="252"/>
      <c r="R208" s="252"/>
    </row>
    <row r="209" spans="1:18" x14ac:dyDescent="0.2">
      <c r="A209" s="252"/>
      <c r="B209" s="252"/>
      <c r="C209" s="252"/>
      <c r="D209" s="252"/>
      <c r="E209" s="252"/>
      <c r="F209" s="252"/>
      <c r="G209" s="252"/>
      <c r="H209" s="252"/>
      <c r="I209" s="252"/>
      <c r="J209" s="252"/>
      <c r="K209" s="252"/>
      <c r="L209" s="252"/>
      <c r="M209" s="252"/>
      <c r="N209" s="252"/>
      <c r="O209" s="252"/>
      <c r="P209" s="252"/>
      <c r="Q209" s="252"/>
      <c r="R209" s="252"/>
    </row>
    <row r="210" spans="1:18" x14ac:dyDescent="0.2">
      <c r="A210" s="252"/>
      <c r="B210" s="252"/>
      <c r="C210" s="252"/>
      <c r="D210" s="252"/>
      <c r="E210" s="252"/>
      <c r="F210" s="252"/>
      <c r="G210" s="252"/>
      <c r="H210" s="252"/>
      <c r="I210" s="252"/>
      <c r="J210" s="252"/>
      <c r="K210" s="252"/>
      <c r="L210" s="252"/>
      <c r="M210" s="252"/>
      <c r="N210" s="252"/>
      <c r="O210" s="252"/>
      <c r="P210" s="252"/>
      <c r="Q210" s="252"/>
      <c r="R210" s="252"/>
    </row>
    <row r="211" spans="1:18" x14ac:dyDescent="0.2">
      <c r="A211" s="252"/>
      <c r="B211" s="252"/>
      <c r="C211" s="252"/>
      <c r="D211" s="252"/>
      <c r="E211" s="252"/>
      <c r="F211" s="252"/>
      <c r="G211" s="252"/>
      <c r="H211" s="252"/>
      <c r="I211" s="252"/>
      <c r="J211" s="252"/>
      <c r="K211" s="252"/>
      <c r="L211" s="252"/>
      <c r="M211" s="252"/>
      <c r="N211" s="252"/>
      <c r="O211" s="252"/>
      <c r="P211" s="252"/>
      <c r="Q211" s="252"/>
      <c r="R211" s="252"/>
    </row>
    <row r="212" spans="1:18" x14ac:dyDescent="0.2">
      <c r="A212" s="252"/>
      <c r="B212" s="252"/>
      <c r="C212" s="252"/>
      <c r="D212" s="252"/>
      <c r="E212" s="252"/>
      <c r="F212" s="252"/>
      <c r="G212" s="252"/>
      <c r="H212" s="252"/>
      <c r="I212" s="252"/>
      <c r="J212" s="252"/>
      <c r="K212" s="252"/>
      <c r="L212" s="252"/>
      <c r="M212" s="252"/>
      <c r="N212" s="252"/>
      <c r="O212" s="252"/>
      <c r="P212" s="252"/>
      <c r="Q212" s="252"/>
      <c r="R212" s="252"/>
    </row>
    <row r="213" spans="1:18" x14ac:dyDescent="0.2">
      <c r="A213" s="252"/>
      <c r="B213" s="252"/>
      <c r="C213" s="252"/>
      <c r="D213" s="252"/>
      <c r="E213" s="252"/>
      <c r="F213" s="252"/>
      <c r="G213" s="252"/>
      <c r="H213" s="252"/>
      <c r="I213" s="252"/>
      <c r="J213" s="252"/>
      <c r="K213" s="252"/>
      <c r="L213" s="252"/>
      <c r="M213" s="252"/>
      <c r="N213" s="252"/>
      <c r="O213" s="252"/>
      <c r="P213" s="252"/>
      <c r="Q213" s="252"/>
      <c r="R213" s="252"/>
    </row>
    <row r="214" spans="1:18" x14ac:dyDescent="0.2">
      <c r="A214" s="252"/>
      <c r="B214" s="252"/>
      <c r="C214" s="252"/>
      <c r="D214" s="252"/>
      <c r="E214" s="252"/>
      <c r="F214" s="252"/>
      <c r="G214" s="252"/>
      <c r="H214" s="252"/>
      <c r="I214" s="252"/>
      <c r="J214" s="252"/>
      <c r="K214" s="252"/>
      <c r="L214" s="252"/>
      <c r="M214" s="252"/>
      <c r="N214" s="252"/>
      <c r="O214" s="252"/>
      <c r="P214" s="252"/>
      <c r="Q214" s="252"/>
      <c r="R214" s="252"/>
    </row>
    <row r="215" spans="1:18" x14ac:dyDescent="0.2">
      <c r="A215" s="252"/>
      <c r="B215" s="252"/>
      <c r="C215" s="252"/>
      <c r="D215" s="252"/>
      <c r="E215" s="252"/>
      <c r="F215" s="252"/>
      <c r="G215" s="252"/>
      <c r="H215" s="252"/>
      <c r="I215" s="252"/>
      <c r="J215" s="252"/>
      <c r="K215" s="252"/>
      <c r="L215" s="252"/>
      <c r="M215" s="252"/>
      <c r="N215" s="252"/>
      <c r="O215" s="252"/>
      <c r="P215" s="252"/>
      <c r="Q215" s="252"/>
      <c r="R215" s="252"/>
    </row>
    <row r="216" spans="1:18" x14ac:dyDescent="0.2">
      <c r="A216" s="252"/>
      <c r="B216" s="252"/>
      <c r="C216" s="252"/>
      <c r="D216" s="252"/>
      <c r="E216" s="252"/>
      <c r="F216" s="252"/>
      <c r="G216" s="252"/>
      <c r="H216" s="252"/>
      <c r="I216" s="252"/>
      <c r="J216" s="252"/>
      <c r="K216" s="252"/>
      <c r="L216" s="252"/>
      <c r="M216" s="252"/>
      <c r="N216" s="252"/>
      <c r="O216" s="252"/>
      <c r="P216" s="252"/>
      <c r="Q216" s="252"/>
      <c r="R216" s="252"/>
    </row>
    <row r="217" spans="1:18" x14ac:dyDescent="0.2">
      <c r="A217" s="252"/>
      <c r="B217" s="252"/>
      <c r="C217" s="252"/>
      <c r="D217" s="252"/>
      <c r="E217" s="252"/>
      <c r="F217" s="252"/>
      <c r="G217" s="252"/>
      <c r="H217" s="252"/>
      <c r="I217" s="252"/>
      <c r="J217" s="252"/>
      <c r="K217" s="252"/>
      <c r="L217" s="252"/>
      <c r="M217" s="252"/>
      <c r="N217" s="252"/>
      <c r="O217" s="252"/>
      <c r="P217" s="252"/>
      <c r="Q217" s="252"/>
      <c r="R217" s="252"/>
    </row>
    <row r="218" spans="1:18" x14ac:dyDescent="0.2">
      <c r="A218" s="252"/>
      <c r="B218" s="252"/>
      <c r="C218" s="252"/>
      <c r="D218" s="252"/>
      <c r="E218" s="252"/>
      <c r="F218" s="252"/>
      <c r="G218" s="252"/>
      <c r="H218" s="252"/>
      <c r="I218" s="252"/>
      <c r="J218" s="252"/>
      <c r="K218" s="252"/>
      <c r="L218" s="252"/>
      <c r="M218" s="252"/>
      <c r="N218" s="252"/>
      <c r="O218" s="252"/>
      <c r="P218" s="252"/>
      <c r="Q218" s="252"/>
      <c r="R218" s="252"/>
    </row>
    <row r="219" spans="1:18" x14ac:dyDescent="0.2">
      <c r="A219" s="252"/>
      <c r="B219" s="252"/>
      <c r="C219" s="252"/>
      <c r="D219" s="252"/>
      <c r="E219" s="252"/>
      <c r="F219" s="252"/>
      <c r="G219" s="252"/>
      <c r="H219" s="252"/>
      <c r="I219" s="252"/>
      <c r="J219" s="252"/>
      <c r="K219" s="252"/>
      <c r="L219" s="252"/>
      <c r="M219" s="252"/>
      <c r="N219" s="252"/>
      <c r="O219" s="252"/>
      <c r="P219" s="252"/>
      <c r="Q219" s="252"/>
      <c r="R219" s="252"/>
    </row>
    <row r="220" spans="1:18" x14ac:dyDescent="0.2">
      <c r="A220" s="252"/>
      <c r="B220" s="252"/>
      <c r="C220" s="252"/>
      <c r="D220" s="252"/>
      <c r="E220" s="252"/>
      <c r="F220" s="252"/>
      <c r="G220" s="252"/>
      <c r="H220" s="252"/>
      <c r="I220" s="252"/>
      <c r="J220" s="252"/>
      <c r="K220" s="252"/>
      <c r="L220" s="252"/>
      <c r="M220" s="252"/>
      <c r="N220" s="252"/>
      <c r="O220" s="252"/>
      <c r="P220" s="252"/>
      <c r="Q220" s="252"/>
      <c r="R220" s="252"/>
    </row>
    <row r="221" spans="1:18" x14ac:dyDescent="0.2">
      <c r="A221" s="252"/>
      <c r="B221" s="252"/>
      <c r="C221" s="252"/>
      <c r="D221" s="252"/>
      <c r="E221" s="252"/>
      <c r="F221" s="252"/>
      <c r="G221" s="252"/>
      <c r="H221" s="252"/>
      <c r="I221" s="252"/>
      <c r="J221" s="252"/>
      <c r="K221" s="252"/>
      <c r="L221" s="252"/>
      <c r="M221" s="252"/>
      <c r="N221" s="252"/>
      <c r="O221" s="252"/>
      <c r="P221" s="252"/>
      <c r="Q221" s="252"/>
      <c r="R221" s="252"/>
    </row>
    <row r="222" spans="1:18" x14ac:dyDescent="0.2">
      <c r="A222" s="252"/>
      <c r="B222" s="252"/>
      <c r="C222" s="252"/>
      <c r="D222" s="252"/>
      <c r="E222" s="252"/>
      <c r="F222" s="252"/>
      <c r="G222" s="252"/>
      <c r="H222" s="252"/>
      <c r="I222" s="252"/>
      <c r="J222" s="252"/>
      <c r="K222" s="252"/>
      <c r="L222" s="252"/>
      <c r="M222" s="252"/>
      <c r="N222" s="252"/>
      <c r="O222" s="252"/>
      <c r="P222" s="252"/>
      <c r="Q222" s="252"/>
      <c r="R222" s="252"/>
    </row>
    <row r="223" spans="1:18" x14ac:dyDescent="0.2">
      <c r="A223" s="252"/>
      <c r="B223" s="252"/>
      <c r="C223" s="252"/>
      <c r="D223" s="252"/>
      <c r="E223" s="252"/>
      <c r="F223" s="252"/>
      <c r="G223" s="252"/>
      <c r="H223" s="252"/>
      <c r="I223" s="252"/>
      <c r="J223" s="252"/>
      <c r="K223" s="252"/>
      <c r="L223" s="252"/>
      <c r="M223" s="252"/>
      <c r="N223" s="252"/>
      <c r="O223" s="252"/>
      <c r="P223" s="252"/>
      <c r="Q223" s="252"/>
      <c r="R223" s="252"/>
    </row>
    <row r="224" spans="1:18" x14ac:dyDescent="0.2">
      <c r="A224" s="252"/>
      <c r="B224" s="252"/>
      <c r="C224" s="252"/>
      <c r="D224" s="252"/>
      <c r="E224" s="252"/>
      <c r="F224" s="252"/>
      <c r="G224" s="252"/>
      <c r="H224" s="252"/>
      <c r="I224" s="252"/>
      <c r="J224" s="252"/>
      <c r="K224" s="252"/>
      <c r="L224" s="252"/>
      <c r="M224" s="252"/>
      <c r="N224" s="252"/>
      <c r="O224" s="252"/>
      <c r="P224" s="252"/>
      <c r="Q224" s="252"/>
      <c r="R224" s="252"/>
    </row>
    <row r="225" spans="1:18" x14ac:dyDescent="0.2">
      <c r="A225" s="252"/>
      <c r="B225" s="252"/>
      <c r="C225" s="252"/>
      <c r="D225" s="252"/>
      <c r="E225" s="252"/>
      <c r="F225" s="252"/>
      <c r="G225" s="252"/>
      <c r="H225" s="252"/>
      <c r="I225" s="252"/>
      <c r="J225" s="252"/>
      <c r="K225" s="252"/>
      <c r="L225" s="252"/>
      <c r="M225" s="252"/>
      <c r="N225" s="252"/>
      <c r="O225" s="252"/>
      <c r="P225" s="252"/>
      <c r="Q225" s="252"/>
      <c r="R225" s="252"/>
    </row>
    <row r="226" spans="1:18" x14ac:dyDescent="0.2">
      <c r="A226" s="252"/>
      <c r="B226" s="252"/>
      <c r="C226" s="252"/>
      <c r="D226" s="252"/>
      <c r="E226" s="252"/>
      <c r="F226" s="252"/>
      <c r="G226" s="252"/>
      <c r="H226" s="252"/>
      <c r="I226" s="252"/>
      <c r="J226" s="252"/>
      <c r="K226" s="252"/>
      <c r="L226" s="252"/>
      <c r="M226" s="252"/>
      <c r="N226" s="252"/>
      <c r="O226" s="252"/>
      <c r="P226" s="252"/>
      <c r="Q226" s="252"/>
      <c r="R226" s="252"/>
    </row>
    <row r="227" spans="1:18" x14ac:dyDescent="0.2">
      <c r="A227" s="252"/>
      <c r="B227" s="252"/>
      <c r="C227" s="252"/>
      <c r="D227" s="252"/>
      <c r="E227" s="252"/>
      <c r="F227" s="252"/>
      <c r="G227" s="252"/>
      <c r="H227" s="252"/>
      <c r="I227" s="252"/>
      <c r="J227" s="252"/>
      <c r="K227" s="252"/>
      <c r="L227" s="252"/>
      <c r="M227" s="252"/>
      <c r="N227" s="252"/>
      <c r="O227" s="252"/>
      <c r="P227" s="252"/>
      <c r="Q227" s="252"/>
      <c r="R227" s="252"/>
    </row>
    <row r="228" spans="1:18" x14ac:dyDescent="0.2">
      <c r="A228" s="252"/>
      <c r="B228" s="252"/>
      <c r="C228" s="252"/>
      <c r="D228" s="252"/>
      <c r="E228" s="252"/>
      <c r="F228" s="252"/>
      <c r="G228" s="252"/>
      <c r="H228" s="252"/>
      <c r="I228" s="252"/>
      <c r="J228" s="252"/>
      <c r="K228" s="252"/>
      <c r="L228" s="252"/>
      <c r="M228" s="252"/>
      <c r="N228" s="252"/>
      <c r="O228" s="252"/>
      <c r="P228" s="252"/>
      <c r="Q228" s="252"/>
      <c r="R228" s="252"/>
    </row>
    <row r="229" spans="1:18" x14ac:dyDescent="0.2">
      <c r="A229" s="252"/>
      <c r="B229" s="252"/>
      <c r="C229" s="252"/>
      <c r="D229" s="252"/>
      <c r="E229" s="252"/>
      <c r="F229" s="252"/>
      <c r="G229" s="252"/>
      <c r="H229" s="252"/>
      <c r="I229" s="252"/>
      <c r="J229" s="252"/>
      <c r="K229" s="252"/>
      <c r="L229" s="252"/>
      <c r="M229" s="252"/>
      <c r="N229" s="252"/>
      <c r="O229" s="252"/>
      <c r="P229" s="252"/>
      <c r="Q229" s="252"/>
      <c r="R229" s="252"/>
    </row>
    <row r="230" spans="1:18" x14ac:dyDescent="0.2">
      <c r="A230" s="252"/>
      <c r="B230" s="252"/>
      <c r="C230" s="252"/>
      <c r="D230" s="252"/>
      <c r="E230" s="252"/>
      <c r="F230" s="252"/>
      <c r="G230" s="252"/>
      <c r="H230" s="252"/>
      <c r="I230" s="252"/>
      <c r="J230" s="252"/>
      <c r="K230" s="252"/>
      <c r="L230" s="252"/>
      <c r="M230" s="252"/>
      <c r="N230" s="252"/>
      <c r="O230" s="252"/>
      <c r="P230" s="252"/>
      <c r="Q230" s="252"/>
      <c r="R230" s="252"/>
    </row>
    <row r="231" spans="1:18" x14ac:dyDescent="0.2">
      <c r="A231" s="252"/>
      <c r="B231" s="252"/>
      <c r="C231" s="252"/>
      <c r="D231" s="252"/>
      <c r="E231" s="252"/>
      <c r="F231" s="252"/>
      <c r="G231" s="252"/>
      <c r="H231" s="252"/>
      <c r="I231" s="252"/>
      <c r="J231" s="252"/>
      <c r="K231" s="252"/>
      <c r="L231" s="252"/>
      <c r="M231" s="252"/>
      <c r="N231" s="252"/>
      <c r="O231" s="252"/>
      <c r="P231" s="252"/>
      <c r="Q231" s="252"/>
      <c r="R231" s="252"/>
    </row>
    <row r="232" spans="1:18" x14ac:dyDescent="0.2">
      <c r="A232" s="252"/>
      <c r="B232" s="252"/>
      <c r="C232" s="252"/>
      <c r="D232" s="252"/>
      <c r="E232" s="252"/>
      <c r="F232" s="252"/>
      <c r="G232" s="252"/>
      <c r="H232" s="252"/>
      <c r="I232" s="252"/>
      <c r="J232" s="252"/>
      <c r="K232" s="252"/>
      <c r="L232" s="252"/>
      <c r="M232" s="252"/>
      <c r="N232" s="252"/>
      <c r="O232" s="252"/>
      <c r="P232" s="252"/>
      <c r="Q232" s="252"/>
      <c r="R232" s="252"/>
    </row>
    <row r="233" spans="1:18" x14ac:dyDescent="0.2">
      <c r="A233" s="252"/>
      <c r="B233" s="252"/>
      <c r="C233" s="252"/>
      <c r="D233" s="252"/>
      <c r="E233" s="252"/>
      <c r="F233" s="252"/>
      <c r="G233" s="252"/>
      <c r="H233" s="252"/>
      <c r="I233" s="252"/>
      <c r="J233" s="252"/>
      <c r="K233" s="252"/>
      <c r="L233" s="252"/>
      <c r="M233" s="252"/>
      <c r="N233" s="252"/>
      <c r="O233" s="252"/>
      <c r="P233" s="252"/>
      <c r="Q233" s="252"/>
      <c r="R233" s="252"/>
    </row>
    <row r="234" spans="1:18" x14ac:dyDescent="0.2">
      <c r="A234" s="252"/>
      <c r="B234" s="252"/>
      <c r="C234" s="252"/>
      <c r="D234" s="252"/>
      <c r="E234" s="252"/>
      <c r="F234" s="252"/>
      <c r="G234" s="252"/>
      <c r="H234" s="252"/>
      <c r="I234" s="252"/>
      <c r="J234" s="252"/>
      <c r="K234" s="252"/>
      <c r="L234" s="252"/>
      <c r="M234" s="252"/>
      <c r="N234" s="252"/>
      <c r="O234" s="252"/>
      <c r="P234" s="252"/>
      <c r="Q234" s="252"/>
      <c r="R234" s="252"/>
    </row>
    <row r="235" spans="1:18" x14ac:dyDescent="0.2">
      <c r="A235" s="252"/>
      <c r="B235" s="252"/>
      <c r="C235" s="252"/>
      <c r="D235" s="252"/>
      <c r="E235" s="252"/>
      <c r="F235" s="252"/>
      <c r="G235" s="252"/>
      <c r="H235" s="252"/>
      <c r="I235" s="252"/>
      <c r="J235" s="252"/>
      <c r="K235" s="252"/>
      <c r="L235" s="252"/>
      <c r="M235" s="252"/>
      <c r="N235" s="252"/>
      <c r="O235" s="252"/>
      <c r="P235" s="252"/>
      <c r="Q235" s="252"/>
      <c r="R235" s="252"/>
    </row>
    <row r="236" spans="1:18" x14ac:dyDescent="0.2">
      <c r="A236" s="252"/>
      <c r="B236" s="252"/>
      <c r="C236" s="252"/>
      <c r="D236" s="252"/>
      <c r="E236" s="252"/>
      <c r="F236" s="252"/>
      <c r="G236" s="252"/>
      <c r="H236" s="252"/>
      <c r="I236" s="252"/>
      <c r="J236" s="252"/>
      <c r="K236" s="252"/>
      <c r="L236" s="252"/>
      <c r="M236" s="252"/>
      <c r="N236" s="252"/>
      <c r="O236" s="252"/>
      <c r="P236" s="252"/>
      <c r="Q236" s="252"/>
      <c r="R236" s="252"/>
    </row>
    <row r="237" spans="1:18" x14ac:dyDescent="0.2">
      <c r="A237" s="252"/>
      <c r="B237" s="252"/>
      <c r="C237" s="252"/>
      <c r="D237" s="252"/>
      <c r="E237" s="252"/>
      <c r="F237" s="252"/>
      <c r="G237" s="252"/>
      <c r="H237" s="252"/>
      <c r="I237" s="252"/>
      <c r="J237" s="252"/>
      <c r="K237" s="252"/>
      <c r="L237" s="252"/>
      <c r="M237" s="252"/>
      <c r="N237" s="252"/>
      <c r="O237" s="252"/>
      <c r="P237" s="252"/>
      <c r="Q237" s="252"/>
      <c r="R237" s="252"/>
    </row>
    <row r="238" spans="1:18" x14ac:dyDescent="0.2">
      <c r="A238" s="252"/>
      <c r="B238" s="252"/>
      <c r="C238" s="252"/>
      <c r="D238" s="252"/>
      <c r="E238" s="252"/>
      <c r="F238" s="252"/>
      <c r="G238" s="252"/>
      <c r="H238" s="252"/>
      <c r="I238" s="252"/>
      <c r="J238" s="252"/>
      <c r="K238" s="252"/>
      <c r="L238" s="252"/>
      <c r="M238" s="252"/>
      <c r="N238" s="252"/>
      <c r="O238" s="252"/>
      <c r="P238" s="252"/>
      <c r="Q238" s="252"/>
      <c r="R238" s="252"/>
    </row>
    <row r="239" spans="1:18" x14ac:dyDescent="0.2">
      <c r="A239" s="252"/>
      <c r="B239" s="252"/>
      <c r="C239" s="252"/>
      <c r="D239" s="252"/>
      <c r="E239" s="252"/>
      <c r="F239" s="252"/>
      <c r="G239" s="252"/>
      <c r="H239" s="252"/>
      <c r="I239" s="252"/>
      <c r="J239" s="252"/>
      <c r="K239" s="252"/>
      <c r="L239" s="252"/>
      <c r="M239" s="252"/>
      <c r="N239" s="252"/>
      <c r="O239" s="252"/>
      <c r="P239" s="252"/>
      <c r="Q239" s="252"/>
      <c r="R239" s="252"/>
    </row>
    <row r="240" spans="1:18" x14ac:dyDescent="0.2">
      <c r="A240" s="252"/>
      <c r="B240" s="252"/>
      <c r="C240" s="252"/>
      <c r="D240" s="252"/>
      <c r="E240" s="252"/>
      <c r="F240" s="252"/>
      <c r="G240" s="252"/>
      <c r="H240" s="252"/>
      <c r="I240" s="252"/>
      <c r="J240" s="252"/>
      <c r="K240" s="252"/>
      <c r="L240" s="252"/>
      <c r="M240" s="252"/>
      <c r="N240" s="252"/>
      <c r="O240" s="252"/>
      <c r="P240" s="252"/>
      <c r="Q240" s="252"/>
      <c r="R240" s="252"/>
    </row>
    <row r="241" spans="1:18" x14ac:dyDescent="0.2">
      <c r="A241" s="252"/>
      <c r="B241" s="252"/>
      <c r="C241" s="252"/>
      <c r="D241" s="252"/>
      <c r="E241" s="252"/>
      <c r="F241" s="252"/>
      <c r="G241" s="252"/>
      <c r="H241" s="252"/>
      <c r="I241" s="252"/>
      <c r="J241" s="252"/>
      <c r="K241" s="252"/>
      <c r="L241" s="252"/>
      <c r="M241" s="252"/>
      <c r="N241" s="252"/>
      <c r="O241" s="252"/>
      <c r="P241" s="252"/>
      <c r="Q241" s="252"/>
      <c r="R241" s="252"/>
    </row>
    <row r="242" spans="1:18" x14ac:dyDescent="0.2">
      <c r="A242" s="252"/>
      <c r="B242" s="252"/>
      <c r="C242" s="252"/>
      <c r="D242" s="252"/>
      <c r="E242" s="252"/>
      <c r="F242" s="252"/>
      <c r="G242" s="252"/>
      <c r="H242" s="252"/>
      <c r="I242" s="252"/>
      <c r="J242" s="252"/>
      <c r="K242" s="252"/>
      <c r="L242" s="252"/>
      <c r="M242" s="252"/>
      <c r="N242" s="252"/>
      <c r="O242" s="252"/>
      <c r="P242" s="252"/>
      <c r="Q242" s="252"/>
      <c r="R242" s="252"/>
    </row>
    <row r="243" spans="1:18" x14ac:dyDescent="0.2">
      <c r="A243" s="252"/>
      <c r="B243" s="252"/>
      <c r="C243" s="252"/>
      <c r="D243" s="252"/>
      <c r="E243" s="252"/>
      <c r="F243" s="252"/>
      <c r="G243" s="252"/>
      <c r="H243" s="252"/>
      <c r="I243" s="252"/>
      <c r="J243" s="252"/>
      <c r="K243" s="252"/>
      <c r="L243" s="252"/>
      <c r="M243" s="252"/>
      <c r="N243" s="252"/>
      <c r="O243" s="252"/>
      <c r="P243" s="252"/>
      <c r="Q243" s="252"/>
      <c r="R243" s="252"/>
    </row>
    <row r="244" spans="1:18" x14ac:dyDescent="0.2">
      <c r="A244" s="252"/>
      <c r="B244" s="252"/>
      <c r="C244" s="252"/>
      <c r="D244" s="252"/>
      <c r="E244" s="252"/>
      <c r="F244" s="252"/>
      <c r="G244" s="252"/>
      <c r="H244" s="252"/>
      <c r="I244" s="252"/>
      <c r="J244" s="252"/>
      <c r="K244" s="252"/>
      <c r="L244" s="252"/>
      <c r="M244" s="252"/>
      <c r="N244" s="252"/>
      <c r="O244" s="252"/>
      <c r="P244" s="252"/>
      <c r="Q244" s="252"/>
      <c r="R244" s="252"/>
    </row>
    <row r="245" spans="1:18" x14ac:dyDescent="0.2">
      <c r="A245" s="252"/>
      <c r="B245" s="252"/>
      <c r="C245" s="252"/>
      <c r="D245" s="252"/>
      <c r="E245" s="252"/>
      <c r="F245" s="252"/>
      <c r="G245" s="252"/>
      <c r="H245" s="252"/>
      <c r="I245" s="252"/>
      <c r="J245" s="252"/>
      <c r="K245" s="252"/>
      <c r="L245" s="252"/>
      <c r="M245" s="252"/>
      <c r="N245" s="252"/>
      <c r="O245" s="252"/>
      <c r="P245" s="252"/>
      <c r="Q245" s="252"/>
      <c r="R245" s="252"/>
    </row>
    <row r="246" spans="1:18" x14ac:dyDescent="0.2">
      <c r="A246" s="252"/>
      <c r="B246" s="252"/>
      <c r="C246" s="252"/>
      <c r="D246" s="252"/>
      <c r="E246" s="252"/>
      <c r="F246" s="252"/>
      <c r="G246" s="252"/>
      <c r="H246" s="252"/>
      <c r="I246" s="252"/>
      <c r="J246" s="252"/>
      <c r="K246" s="252"/>
      <c r="L246" s="252"/>
      <c r="M246" s="252"/>
      <c r="N246" s="252"/>
      <c r="O246" s="252"/>
      <c r="P246" s="252"/>
      <c r="Q246" s="252"/>
      <c r="R246" s="252"/>
    </row>
    <row r="247" spans="1:18" x14ac:dyDescent="0.2">
      <c r="A247" s="252"/>
      <c r="B247" s="252"/>
      <c r="C247" s="252"/>
      <c r="D247" s="252"/>
      <c r="E247" s="252"/>
      <c r="F247" s="252"/>
      <c r="G247" s="252"/>
      <c r="H247" s="252"/>
      <c r="I247" s="252"/>
      <c r="J247" s="252"/>
      <c r="K247" s="252"/>
      <c r="L247" s="252"/>
      <c r="M247" s="252"/>
      <c r="N247" s="252"/>
      <c r="O247" s="252"/>
      <c r="P247" s="252"/>
      <c r="Q247" s="252"/>
      <c r="R247" s="252"/>
    </row>
    <row r="248" spans="1:18" x14ac:dyDescent="0.2">
      <c r="A248" s="252"/>
      <c r="B248" s="252"/>
      <c r="C248" s="252"/>
      <c r="D248" s="252"/>
      <c r="E248" s="252"/>
      <c r="F248" s="252"/>
      <c r="G248" s="252"/>
      <c r="H248" s="252"/>
      <c r="I248" s="252"/>
      <c r="J248" s="252"/>
      <c r="K248" s="252"/>
      <c r="L248" s="252"/>
      <c r="M248" s="252"/>
      <c r="N248" s="252"/>
      <c r="O248" s="252"/>
      <c r="P248" s="252"/>
      <c r="Q248" s="252"/>
      <c r="R248" s="252"/>
    </row>
    <row r="249" spans="1:18" x14ac:dyDescent="0.2">
      <c r="A249" s="252"/>
      <c r="B249" s="252"/>
      <c r="C249" s="252"/>
      <c r="D249" s="252"/>
      <c r="E249" s="252"/>
      <c r="F249" s="252"/>
      <c r="G249" s="252"/>
      <c r="H249" s="252"/>
      <c r="I249" s="252"/>
      <c r="J249" s="252"/>
      <c r="K249" s="252"/>
      <c r="L249" s="252"/>
      <c r="M249" s="252"/>
      <c r="N249" s="252"/>
      <c r="O249" s="252"/>
      <c r="P249" s="252"/>
      <c r="Q249" s="252"/>
      <c r="R249" s="252"/>
    </row>
    <row r="250" spans="1:18" x14ac:dyDescent="0.2">
      <c r="A250" s="252"/>
      <c r="B250" s="252"/>
      <c r="C250" s="252"/>
      <c r="D250" s="252"/>
      <c r="E250" s="252"/>
      <c r="F250" s="252"/>
      <c r="G250" s="252"/>
      <c r="H250" s="252"/>
      <c r="I250" s="252"/>
      <c r="J250" s="252"/>
      <c r="K250" s="252"/>
      <c r="L250" s="252"/>
      <c r="M250" s="252"/>
      <c r="N250" s="252"/>
      <c r="O250" s="252"/>
      <c r="P250" s="252"/>
      <c r="Q250" s="252"/>
      <c r="R250" s="252"/>
    </row>
    <row r="251" spans="1:18" x14ac:dyDescent="0.2">
      <c r="A251" s="252"/>
      <c r="B251" s="252"/>
      <c r="C251" s="252"/>
      <c r="D251" s="252"/>
      <c r="E251" s="252"/>
      <c r="F251" s="252"/>
      <c r="G251" s="252"/>
      <c r="H251" s="252"/>
      <c r="I251" s="252"/>
      <c r="J251" s="252"/>
      <c r="K251" s="252"/>
      <c r="L251" s="252"/>
      <c r="M251" s="252"/>
      <c r="N251" s="252"/>
      <c r="O251" s="252"/>
      <c r="P251" s="252"/>
      <c r="Q251" s="252"/>
      <c r="R251" s="252"/>
    </row>
    <row r="252" spans="1:18" x14ac:dyDescent="0.2">
      <c r="A252" s="252"/>
      <c r="B252" s="252"/>
      <c r="C252" s="252"/>
      <c r="D252" s="252"/>
      <c r="E252" s="252"/>
      <c r="F252" s="252"/>
      <c r="G252" s="252"/>
      <c r="H252" s="252"/>
      <c r="I252" s="252"/>
      <c r="J252" s="252"/>
      <c r="K252" s="252"/>
      <c r="L252" s="252"/>
      <c r="M252" s="252"/>
      <c r="N252" s="252"/>
      <c r="O252" s="252"/>
      <c r="P252" s="252"/>
      <c r="Q252" s="252"/>
      <c r="R252" s="252"/>
    </row>
    <row r="253" spans="1:18" x14ac:dyDescent="0.2">
      <c r="A253" s="252"/>
      <c r="B253" s="252"/>
      <c r="C253" s="252"/>
      <c r="D253" s="252"/>
      <c r="E253" s="252"/>
      <c r="F253" s="252"/>
      <c r="G253" s="252"/>
      <c r="H253" s="252"/>
      <c r="I253" s="252"/>
      <c r="J253" s="252"/>
      <c r="K253" s="252"/>
      <c r="L253" s="252"/>
      <c r="M253" s="252"/>
      <c r="N253" s="252"/>
      <c r="O253" s="252"/>
      <c r="P253" s="252"/>
      <c r="Q253" s="252"/>
      <c r="R253" s="252"/>
    </row>
    <row r="254" spans="1:18" x14ac:dyDescent="0.2">
      <c r="A254" s="252"/>
      <c r="B254" s="252"/>
      <c r="C254" s="252"/>
      <c r="D254" s="252"/>
      <c r="E254" s="252"/>
      <c r="F254" s="252"/>
      <c r="G254" s="252"/>
      <c r="H254" s="252"/>
      <c r="I254" s="252"/>
      <c r="J254" s="252"/>
      <c r="K254" s="252"/>
      <c r="L254" s="252"/>
      <c r="M254" s="252"/>
      <c r="N254" s="252"/>
      <c r="O254" s="252"/>
      <c r="P254" s="252"/>
      <c r="Q254" s="252"/>
      <c r="R254" s="252"/>
    </row>
    <row r="255" spans="1:18" x14ac:dyDescent="0.2">
      <c r="A255" s="252"/>
      <c r="B255" s="252"/>
      <c r="C255" s="252"/>
      <c r="D255" s="252"/>
      <c r="E255" s="252"/>
      <c r="F255" s="252"/>
      <c r="G255" s="252"/>
      <c r="H255" s="252"/>
      <c r="I255" s="252"/>
      <c r="J255" s="252"/>
      <c r="K255" s="252"/>
      <c r="L255" s="252"/>
      <c r="M255" s="252"/>
      <c r="N255" s="252"/>
      <c r="O255" s="252"/>
      <c r="P255" s="252"/>
      <c r="Q255" s="252"/>
      <c r="R255" s="252"/>
    </row>
    <row r="256" spans="1:18" x14ac:dyDescent="0.2">
      <c r="A256" s="252"/>
      <c r="B256" s="252"/>
      <c r="C256" s="252"/>
      <c r="D256" s="252"/>
      <c r="E256" s="252"/>
      <c r="F256" s="252"/>
      <c r="G256" s="252"/>
      <c r="H256" s="252"/>
      <c r="I256" s="252"/>
      <c r="J256" s="252"/>
      <c r="K256" s="252"/>
      <c r="L256" s="252"/>
      <c r="M256" s="252"/>
      <c r="N256" s="252"/>
      <c r="O256" s="252"/>
      <c r="P256" s="252"/>
      <c r="Q256" s="252"/>
      <c r="R256" s="252"/>
    </row>
    <row r="257" spans="1:18" x14ac:dyDescent="0.2">
      <c r="A257" s="252"/>
      <c r="B257" s="252"/>
      <c r="C257" s="252"/>
      <c r="D257" s="252"/>
      <c r="E257" s="252"/>
      <c r="F257" s="252"/>
      <c r="G257" s="252"/>
      <c r="H257" s="252"/>
      <c r="I257" s="252"/>
      <c r="J257" s="252"/>
      <c r="K257" s="252"/>
      <c r="L257" s="252"/>
      <c r="M257" s="252"/>
      <c r="N257" s="252"/>
      <c r="O257" s="252"/>
      <c r="P257" s="252"/>
      <c r="Q257" s="252"/>
      <c r="R257" s="252"/>
    </row>
    <row r="258" spans="1:18" x14ac:dyDescent="0.2">
      <c r="A258" s="252"/>
      <c r="B258" s="252"/>
      <c r="C258" s="252"/>
      <c r="D258" s="252"/>
      <c r="E258" s="252"/>
      <c r="F258" s="252"/>
      <c r="G258" s="252"/>
      <c r="H258" s="252"/>
      <c r="I258" s="252"/>
      <c r="J258" s="252"/>
      <c r="K258" s="252"/>
      <c r="L258" s="252"/>
      <c r="M258" s="252"/>
      <c r="N258" s="252"/>
      <c r="O258" s="252"/>
      <c r="P258" s="252"/>
      <c r="Q258" s="252"/>
      <c r="R258" s="252"/>
    </row>
    <row r="259" spans="1:18" x14ac:dyDescent="0.2">
      <c r="A259" s="252"/>
      <c r="B259" s="252"/>
      <c r="C259" s="252"/>
      <c r="D259" s="252"/>
      <c r="E259" s="252"/>
      <c r="F259" s="252"/>
      <c r="G259" s="252"/>
      <c r="H259" s="252"/>
      <c r="I259" s="252"/>
      <c r="J259" s="252"/>
      <c r="K259" s="252"/>
      <c r="L259" s="252"/>
      <c r="M259" s="252"/>
      <c r="N259" s="252"/>
      <c r="O259" s="252"/>
      <c r="P259" s="252"/>
      <c r="Q259" s="252"/>
      <c r="R259" s="252"/>
    </row>
    <row r="260" spans="1:18" x14ac:dyDescent="0.2">
      <c r="A260" s="252"/>
      <c r="B260" s="252"/>
      <c r="C260" s="252"/>
      <c r="D260" s="252"/>
      <c r="E260" s="252"/>
      <c r="F260" s="252"/>
      <c r="G260" s="252"/>
      <c r="H260" s="252"/>
      <c r="I260" s="252"/>
      <c r="J260" s="252"/>
      <c r="K260" s="252"/>
      <c r="L260" s="252"/>
      <c r="M260" s="252"/>
      <c r="N260" s="252"/>
      <c r="O260" s="252"/>
      <c r="P260" s="252"/>
      <c r="Q260" s="252"/>
      <c r="R260" s="252"/>
    </row>
    <row r="261" spans="1:18" x14ac:dyDescent="0.2">
      <c r="A261" s="252"/>
      <c r="B261" s="252"/>
      <c r="C261" s="252"/>
      <c r="D261" s="252"/>
      <c r="E261" s="252"/>
      <c r="F261" s="252"/>
      <c r="G261" s="252"/>
      <c r="H261" s="252"/>
      <c r="I261" s="252"/>
      <c r="J261" s="252"/>
      <c r="K261" s="252"/>
      <c r="L261" s="252"/>
      <c r="M261" s="252"/>
      <c r="N261" s="252"/>
      <c r="O261" s="252"/>
      <c r="P261" s="252"/>
      <c r="Q261" s="252"/>
      <c r="R261" s="252"/>
    </row>
    <row r="262" spans="1:18" x14ac:dyDescent="0.2">
      <c r="A262" s="252"/>
      <c r="B262" s="252"/>
      <c r="C262" s="252"/>
      <c r="D262" s="252"/>
      <c r="E262" s="252"/>
      <c r="F262" s="252"/>
      <c r="G262" s="252"/>
      <c r="H262" s="252"/>
      <c r="I262" s="252"/>
      <c r="J262" s="252"/>
      <c r="K262" s="252"/>
      <c r="L262" s="252"/>
      <c r="M262" s="252"/>
      <c r="N262" s="252"/>
      <c r="O262" s="252"/>
      <c r="P262" s="252"/>
      <c r="Q262" s="252"/>
      <c r="R262" s="252"/>
    </row>
    <row r="263" spans="1:18" x14ac:dyDescent="0.2">
      <c r="A263" s="252"/>
      <c r="B263" s="252"/>
      <c r="C263" s="252"/>
      <c r="D263" s="252"/>
      <c r="E263" s="252"/>
      <c r="F263" s="252"/>
      <c r="G263" s="252"/>
      <c r="H263" s="252"/>
      <c r="I263" s="252"/>
      <c r="J263" s="252"/>
      <c r="K263" s="252"/>
      <c r="L263" s="252"/>
      <c r="M263" s="252"/>
      <c r="N263" s="252"/>
      <c r="O263" s="252"/>
      <c r="P263" s="252"/>
      <c r="Q263" s="252"/>
      <c r="R263" s="252"/>
    </row>
    <row r="264" spans="1:18" x14ac:dyDescent="0.2">
      <c r="A264" s="252"/>
      <c r="B264" s="252"/>
      <c r="C264" s="252"/>
      <c r="D264" s="252"/>
      <c r="E264" s="252"/>
      <c r="F264" s="252"/>
      <c r="G264" s="252"/>
      <c r="H264" s="252"/>
      <c r="I264" s="252"/>
      <c r="J264" s="252"/>
      <c r="K264" s="252"/>
      <c r="L264" s="252"/>
      <c r="M264" s="252"/>
      <c r="N264" s="252"/>
      <c r="O264" s="252"/>
      <c r="P264" s="252"/>
      <c r="Q264" s="252"/>
      <c r="R264" s="252"/>
    </row>
    <row r="265" spans="1:18" x14ac:dyDescent="0.2">
      <c r="A265" s="252"/>
      <c r="B265" s="252"/>
      <c r="C265" s="252"/>
      <c r="D265" s="252"/>
      <c r="E265" s="252"/>
      <c r="F265" s="252"/>
      <c r="G265" s="252"/>
      <c r="H265" s="252"/>
      <c r="I265" s="252"/>
      <c r="J265" s="252"/>
      <c r="K265" s="252"/>
      <c r="L265" s="252"/>
      <c r="M265" s="252"/>
      <c r="N265" s="252"/>
      <c r="O265" s="252"/>
      <c r="P265" s="252"/>
      <c r="Q265" s="252"/>
      <c r="R265" s="252"/>
    </row>
    <row r="266" spans="1:18" x14ac:dyDescent="0.2">
      <c r="A266" s="252"/>
      <c r="B266" s="252"/>
      <c r="C266" s="252"/>
      <c r="D266" s="252"/>
      <c r="E266" s="252"/>
      <c r="F266" s="252"/>
      <c r="G266" s="252"/>
      <c r="H266" s="252"/>
      <c r="I266" s="252"/>
      <c r="J266" s="252"/>
      <c r="K266" s="252"/>
      <c r="L266" s="252"/>
      <c r="M266" s="252"/>
      <c r="N266" s="252"/>
      <c r="O266" s="252"/>
      <c r="P266" s="252"/>
      <c r="Q266" s="252"/>
      <c r="R266" s="252"/>
    </row>
    <row r="267" spans="1:18" x14ac:dyDescent="0.2">
      <c r="A267" s="252"/>
      <c r="B267" s="252"/>
      <c r="C267" s="252"/>
      <c r="D267" s="252"/>
      <c r="E267" s="252"/>
      <c r="F267" s="252"/>
      <c r="G267" s="252"/>
      <c r="H267" s="252"/>
      <c r="I267" s="252"/>
      <c r="J267" s="252"/>
      <c r="K267" s="252"/>
      <c r="L267" s="252"/>
      <c r="M267" s="252"/>
      <c r="N267" s="252"/>
      <c r="O267" s="252"/>
      <c r="P267" s="252"/>
      <c r="Q267" s="252"/>
      <c r="R267" s="252"/>
    </row>
    <row r="268" spans="1:18" x14ac:dyDescent="0.2">
      <c r="A268" s="252"/>
      <c r="B268" s="252"/>
      <c r="C268" s="252"/>
      <c r="D268" s="252"/>
      <c r="E268" s="252"/>
      <c r="F268" s="252"/>
      <c r="G268" s="252"/>
      <c r="H268" s="252"/>
      <c r="I268" s="252"/>
      <c r="J268" s="252"/>
      <c r="K268" s="252"/>
      <c r="L268" s="252"/>
      <c r="M268" s="252"/>
      <c r="N268" s="252"/>
      <c r="O268" s="252"/>
      <c r="P268" s="252"/>
      <c r="Q268" s="252"/>
      <c r="R268" s="252"/>
    </row>
    <row r="269" spans="1:18" x14ac:dyDescent="0.2">
      <c r="A269" s="252"/>
      <c r="B269" s="252"/>
      <c r="C269" s="252"/>
      <c r="D269" s="252"/>
      <c r="E269" s="252"/>
      <c r="F269" s="252"/>
      <c r="G269" s="252"/>
      <c r="H269" s="252"/>
      <c r="I269" s="252"/>
      <c r="J269" s="252"/>
      <c r="K269" s="252"/>
      <c r="L269" s="252"/>
      <c r="M269" s="252"/>
      <c r="N269" s="252"/>
      <c r="O269" s="252"/>
      <c r="P269" s="252"/>
      <c r="Q269" s="252"/>
      <c r="R269" s="252"/>
    </row>
    <row r="270" spans="1:18" x14ac:dyDescent="0.2">
      <c r="A270" s="252"/>
      <c r="B270" s="252"/>
      <c r="C270" s="252"/>
      <c r="D270" s="252"/>
      <c r="E270" s="252"/>
      <c r="F270" s="252"/>
      <c r="G270" s="252"/>
      <c r="H270" s="252"/>
      <c r="I270" s="252"/>
      <c r="J270" s="252"/>
      <c r="K270" s="252"/>
      <c r="L270" s="252"/>
      <c r="M270" s="252"/>
      <c r="N270" s="252"/>
      <c r="O270" s="252"/>
      <c r="P270" s="252"/>
      <c r="Q270" s="252"/>
      <c r="R270" s="252"/>
    </row>
    <row r="271" spans="1:18" x14ac:dyDescent="0.2">
      <c r="A271" s="252"/>
      <c r="B271" s="252"/>
      <c r="C271" s="252"/>
      <c r="D271" s="252"/>
      <c r="E271" s="252"/>
      <c r="F271" s="252"/>
      <c r="G271" s="252"/>
      <c r="H271" s="252"/>
      <c r="I271" s="252"/>
      <c r="J271" s="252"/>
      <c r="K271" s="252"/>
      <c r="L271" s="252"/>
      <c r="M271" s="252"/>
      <c r="N271" s="252"/>
      <c r="O271" s="252"/>
      <c r="P271" s="252"/>
      <c r="Q271" s="252"/>
      <c r="R271" s="252"/>
    </row>
    <row r="272" spans="1:18" x14ac:dyDescent="0.2">
      <c r="A272" s="252"/>
      <c r="B272" s="252"/>
      <c r="C272" s="252"/>
      <c r="D272" s="252"/>
      <c r="E272" s="252"/>
      <c r="F272" s="252"/>
      <c r="G272" s="252"/>
      <c r="H272" s="252"/>
      <c r="I272" s="252"/>
      <c r="J272" s="252"/>
      <c r="K272" s="252"/>
      <c r="L272" s="252"/>
      <c r="M272" s="252"/>
      <c r="N272" s="252"/>
      <c r="O272" s="252"/>
      <c r="P272" s="252"/>
      <c r="Q272" s="252"/>
      <c r="R272" s="252"/>
    </row>
    <row r="273" spans="1:18" x14ac:dyDescent="0.2">
      <c r="A273" s="252"/>
      <c r="B273" s="252"/>
      <c r="C273" s="252"/>
      <c r="D273" s="252"/>
      <c r="E273" s="252"/>
      <c r="F273" s="252"/>
      <c r="G273" s="252"/>
      <c r="H273" s="252"/>
      <c r="I273" s="252"/>
      <c r="J273" s="252"/>
      <c r="K273" s="252"/>
      <c r="L273" s="252"/>
      <c r="M273" s="252"/>
      <c r="N273" s="252"/>
      <c r="O273" s="252"/>
      <c r="P273" s="252"/>
      <c r="Q273" s="252"/>
      <c r="R273" s="252"/>
    </row>
    <row r="274" spans="1:18" x14ac:dyDescent="0.2">
      <c r="A274" s="252"/>
      <c r="B274" s="252"/>
      <c r="C274" s="252"/>
      <c r="D274" s="252"/>
      <c r="E274" s="252"/>
      <c r="F274" s="252"/>
      <c r="G274" s="252"/>
      <c r="H274" s="252"/>
      <c r="I274" s="252"/>
      <c r="J274" s="252"/>
      <c r="K274" s="252"/>
      <c r="L274" s="252"/>
      <c r="M274" s="252"/>
      <c r="N274" s="252"/>
      <c r="O274" s="252"/>
      <c r="P274" s="252"/>
      <c r="Q274" s="252"/>
      <c r="R274" s="252"/>
    </row>
    <row r="275" spans="1:18" x14ac:dyDescent="0.2">
      <c r="A275" s="252"/>
      <c r="B275" s="252"/>
      <c r="C275" s="252"/>
      <c r="D275" s="252"/>
      <c r="E275" s="252"/>
      <c r="F275" s="252"/>
      <c r="G275" s="252"/>
      <c r="H275" s="252"/>
      <c r="I275" s="252"/>
      <c r="J275" s="252"/>
      <c r="K275" s="252"/>
      <c r="L275" s="252"/>
      <c r="M275" s="252"/>
      <c r="N275" s="252"/>
      <c r="O275" s="252"/>
      <c r="P275" s="252"/>
      <c r="Q275" s="252"/>
      <c r="R275" s="252"/>
    </row>
    <row r="276" spans="1:18" x14ac:dyDescent="0.2">
      <c r="A276" s="252"/>
      <c r="B276" s="252"/>
      <c r="C276" s="252"/>
      <c r="D276" s="252"/>
      <c r="E276" s="252"/>
      <c r="F276" s="252"/>
      <c r="G276" s="252"/>
      <c r="H276" s="252"/>
      <c r="I276" s="252"/>
      <c r="J276" s="252"/>
      <c r="K276" s="252"/>
      <c r="L276" s="252"/>
      <c r="M276" s="252"/>
      <c r="N276" s="252"/>
      <c r="O276" s="252"/>
      <c r="P276" s="252"/>
      <c r="Q276" s="252"/>
      <c r="R276" s="252"/>
    </row>
    <row r="277" spans="1:18" x14ac:dyDescent="0.2">
      <c r="A277" s="252"/>
      <c r="B277" s="252"/>
      <c r="C277" s="252"/>
      <c r="D277" s="252"/>
      <c r="E277" s="252"/>
      <c r="F277" s="252"/>
      <c r="G277" s="252"/>
      <c r="H277" s="252"/>
      <c r="I277" s="252"/>
      <c r="J277" s="252"/>
      <c r="K277" s="252"/>
      <c r="L277" s="252"/>
      <c r="M277" s="252"/>
      <c r="N277" s="252"/>
      <c r="O277" s="252"/>
      <c r="P277" s="252"/>
      <c r="Q277" s="252"/>
      <c r="R277" s="252"/>
    </row>
    <row r="278" spans="1:18" x14ac:dyDescent="0.2">
      <c r="A278" s="252"/>
      <c r="B278" s="252"/>
      <c r="C278" s="252"/>
      <c r="D278" s="252"/>
      <c r="E278" s="252"/>
      <c r="F278" s="252"/>
      <c r="G278" s="252"/>
      <c r="H278" s="252"/>
      <c r="I278" s="252"/>
      <c r="J278" s="252"/>
      <c r="K278" s="252"/>
      <c r="L278" s="252"/>
      <c r="M278" s="252"/>
      <c r="N278" s="252"/>
      <c r="O278" s="252"/>
      <c r="P278" s="252"/>
      <c r="Q278" s="252"/>
      <c r="R278" s="252"/>
    </row>
    <row r="279" spans="1:18" x14ac:dyDescent="0.2">
      <c r="A279" s="252"/>
      <c r="B279" s="252"/>
      <c r="C279" s="252"/>
      <c r="D279" s="252"/>
      <c r="E279" s="252"/>
      <c r="F279" s="252"/>
      <c r="G279" s="252"/>
      <c r="H279" s="252"/>
      <c r="I279" s="252"/>
      <c r="J279" s="252"/>
      <c r="K279" s="252"/>
      <c r="L279" s="252"/>
      <c r="M279" s="252"/>
      <c r="N279" s="252"/>
      <c r="O279" s="252"/>
      <c r="P279" s="252"/>
      <c r="Q279" s="252"/>
      <c r="R279" s="252"/>
    </row>
    <row r="280" spans="1:18" x14ac:dyDescent="0.2">
      <c r="A280" s="252"/>
      <c r="B280" s="252"/>
      <c r="C280" s="252"/>
      <c r="D280" s="252"/>
      <c r="E280" s="252"/>
      <c r="F280" s="252"/>
      <c r="G280" s="252"/>
      <c r="H280" s="252"/>
      <c r="I280" s="252"/>
      <c r="J280" s="252"/>
      <c r="K280" s="252"/>
      <c r="L280" s="252"/>
      <c r="M280" s="252"/>
      <c r="N280" s="252"/>
      <c r="O280" s="252"/>
      <c r="P280" s="252"/>
      <c r="Q280" s="252"/>
      <c r="R280" s="252"/>
    </row>
    <row r="281" spans="1:18" x14ac:dyDescent="0.2">
      <c r="A281" s="252"/>
      <c r="B281" s="252"/>
      <c r="C281" s="252"/>
      <c r="D281" s="252"/>
      <c r="E281" s="252"/>
      <c r="F281" s="252"/>
      <c r="G281" s="252"/>
      <c r="H281" s="252"/>
      <c r="I281" s="252"/>
      <c r="J281" s="252"/>
      <c r="K281" s="252"/>
      <c r="L281" s="252"/>
      <c r="M281" s="252"/>
      <c r="N281" s="252"/>
      <c r="O281" s="252"/>
      <c r="P281" s="252"/>
      <c r="Q281" s="252"/>
      <c r="R281" s="252"/>
    </row>
    <row r="282" spans="1:18" x14ac:dyDescent="0.2">
      <c r="A282" s="252"/>
      <c r="B282" s="252"/>
      <c r="C282" s="252"/>
      <c r="D282" s="252"/>
      <c r="E282" s="252"/>
      <c r="F282" s="252"/>
      <c r="G282" s="252"/>
      <c r="H282" s="252"/>
      <c r="I282" s="252"/>
      <c r="J282" s="252"/>
      <c r="K282" s="252"/>
      <c r="L282" s="252"/>
      <c r="M282" s="252"/>
      <c r="N282" s="252"/>
      <c r="O282" s="252"/>
      <c r="P282" s="252"/>
      <c r="Q282" s="252"/>
      <c r="R282" s="252"/>
    </row>
    <row r="283" spans="1:18" x14ac:dyDescent="0.2">
      <c r="A283" s="252"/>
      <c r="B283" s="252"/>
      <c r="C283" s="252"/>
      <c r="D283" s="252"/>
      <c r="E283" s="252"/>
      <c r="F283" s="252"/>
      <c r="G283" s="252"/>
      <c r="H283" s="252"/>
      <c r="I283" s="252"/>
      <c r="J283" s="252"/>
      <c r="K283" s="252"/>
      <c r="L283" s="252"/>
      <c r="M283" s="252"/>
      <c r="N283" s="252"/>
      <c r="O283" s="252"/>
      <c r="P283" s="252"/>
      <c r="Q283" s="252"/>
      <c r="R283" s="252"/>
    </row>
    <row r="284" spans="1:18" x14ac:dyDescent="0.2">
      <c r="A284" s="252"/>
      <c r="B284" s="252"/>
      <c r="C284" s="252"/>
      <c r="D284" s="252"/>
      <c r="E284" s="252"/>
      <c r="F284" s="252"/>
      <c r="G284" s="252"/>
      <c r="H284" s="252"/>
      <c r="I284" s="252"/>
      <c r="J284" s="252"/>
      <c r="K284" s="252"/>
      <c r="L284" s="252"/>
      <c r="M284" s="252"/>
      <c r="N284" s="252"/>
      <c r="O284" s="252"/>
      <c r="P284" s="252"/>
      <c r="Q284" s="252"/>
      <c r="R284" s="252"/>
    </row>
    <row r="285" spans="1:18" x14ac:dyDescent="0.2">
      <c r="A285" s="252"/>
      <c r="B285" s="252"/>
      <c r="C285" s="252"/>
      <c r="D285" s="252"/>
      <c r="E285" s="252"/>
      <c r="F285" s="252"/>
      <c r="G285" s="252"/>
      <c r="H285" s="252"/>
      <c r="I285" s="252"/>
      <c r="J285" s="252"/>
      <c r="K285" s="252"/>
      <c r="L285" s="252"/>
      <c r="M285" s="252"/>
      <c r="N285" s="252"/>
      <c r="O285" s="252"/>
      <c r="P285" s="252"/>
      <c r="Q285" s="252"/>
      <c r="R285" s="252"/>
    </row>
    <row r="286" spans="1:18" x14ac:dyDescent="0.2">
      <c r="A286" s="252"/>
      <c r="B286" s="252"/>
      <c r="C286" s="252"/>
      <c r="D286" s="252"/>
      <c r="E286" s="252"/>
      <c r="F286" s="252"/>
      <c r="G286" s="252"/>
      <c r="H286" s="252"/>
      <c r="I286" s="252"/>
      <c r="J286" s="252"/>
      <c r="K286" s="252"/>
      <c r="L286" s="252"/>
      <c r="M286" s="252"/>
      <c r="N286" s="252"/>
      <c r="O286" s="252"/>
      <c r="P286" s="252"/>
      <c r="Q286" s="252"/>
      <c r="R286" s="252"/>
    </row>
    <row r="287" spans="1:18" x14ac:dyDescent="0.2">
      <c r="A287" s="252"/>
      <c r="B287" s="252"/>
      <c r="C287" s="252"/>
      <c r="D287" s="252"/>
      <c r="E287" s="252"/>
      <c r="F287" s="252"/>
      <c r="G287" s="252"/>
      <c r="H287" s="252"/>
      <c r="I287" s="252"/>
      <c r="J287" s="252"/>
      <c r="K287" s="252"/>
      <c r="L287" s="252"/>
      <c r="M287" s="252"/>
      <c r="N287" s="252"/>
      <c r="O287" s="252"/>
      <c r="P287" s="252"/>
      <c r="Q287" s="252"/>
      <c r="R287" s="252"/>
    </row>
    <row r="288" spans="1:18" x14ac:dyDescent="0.2">
      <c r="A288" s="252"/>
      <c r="B288" s="252"/>
      <c r="C288" s="252"/>
      <c r="D288" s="252"/>
      <c r="E288" s="252"/>
      <c r="F288" s="252"/>
      <c r="G288" s="252"/>
      <c r="H288" s="252"/>
      <c r="I288" s="252"/>
      <c r="J288" s="252"/>
      <c r="K288" s="252"/>
      <c r="L288" s="252"/>
      <c r="M288" s="252"/>
      <c r="N288" s="252"/>
      <c r="O288" s="252"/>
      <c r="P288" s="252"/>
      <c r="Q288" s="252"/>
      <c r="R288" s="252"/>
    </row>
    <row r="289" spans="1:18" x14ac:dyDescent="0.2">
      <c r="A289" s="252"/>
      <c r="B289" s="252"/>
      <c r="C289" s="252"/>
      <c r="D289" s="252"/>
      <c r="E289" s="252"/>
      <c r="F289" s="252"/>
      <c r="G289" s="252"/>
      <c r="H289" s="252"/>
      <c r="I289" s="252"/>
      <c r="J289" s="252"/>
      <c r="K289" s="252"/>
      <c r="L289" s="252"/>
      <c r="M289" s="252"/>
      <c r="N289" s="252"/>
      <c r="O289" s="252"/>
      <c r="P289" s="252"/>
      <c r="Q289" s="252"/>
      <c r="R289" s="252"/>
    </row>
    <row r="290" spans="1:18" x14ac:dyDescent="0.2">
      <c r="A290" s="252"/>
      <c r="B290" s="252"/>
      <c r="C290" s="252"/>
      <c r="D290" s="252"/>
      <c r="E290" s="252"/>
      <c r="F290" s="252"/>
      <c r="G290" s="252"/>
      <c r="H290" s="252"/>
      <c r="I290" s="252"/>
      <c r="J290" s="252"/>
      <c r="K290" s="252"/>
      <c r="L290" s="252"/>
      <c r="M290" s="252"/>
      <c r="N290" s="252"/>
      <c r="O290" s="252"/>
      <c r="P290" s="252"/>
      <c r="Q290" s="252"/>
      <c r="R290" s="252"/>
    </row>
    <row r="291" spans="1:18" x14ac:dyDescent="0.2">
      <c r="A291" s="252"/>
      <c r="B291" s="252"/>
      <c r="C291" s="252"/>
      <c r="D291" s="252"/>
      <c r="E291" s="252"/>
      <c r="F291" s="252"/>
      <c r="G291" s="252"/>
      <c r="H291" s="252"/>
      <c r="I291" s="252"/>
      <c r="J291" s="252"/>
      <c r="K291" s="252"/>
      <c r="L291" s="252"/>
      <c r="M291" s="252"/>
      <c r="N291" s="252"/>
      <c r="O291" s="252"/>
      <c r="P291" s="252"/>
      <c r="Q291" s="252"/>
      <c r="R291" s="252"/>
    </row>
    <row r="292" spans="1:18" x14ac:dyDescent="0.2">
      <c r="A292" s="252"/>
      <c r="B292" s="252"/>
      <c r="C292" s="252"/>
      <c r="D292" s="252"/>
      <c r="E292" s="252"/>
      <c r="F292" s="252"/>
      <c r="G292" s="252"/>
      <c r="H292" s="252"/>
      <c r="I292" s="252"/>
      <c r="J292" s="252"/>
      <c r="K292" s="252"/>
      <c r="L292" s="252"/>
      <c r="M292" s="252"/>
      <c r="N292" s="252"/>
      <c r="O292" s="252"/>
      <c r="P292" s="252"/>
      <c r="Q292" s="252"/>
      <c r="R292" s="252"/>
    </row>
    <row r="293" spans="1:18" x14ac:dyDescent="0.2">
      <c r="A293" s="252"/>
      <c r="B293" s="252"/>
      <c r="C293" s="252"/>
      <c r="D293" s="252"/>
      <c r="E293" s="252"/>
      <c r="F293" s="252"/>
      <c r="G293" s="252"/>
      <c r="H293" s="252"/>
      <c r="I293" s="252"/>
      <c r="J293" s="252"/>
      <c r="K293" s="252"/>
      <c r="L293" s="252"/>
      <c r="M293" s="252"/>
      <c r="N293" s="252"/>
      <c r="O293" s="252"/>
      <c r="P293" s="252"/>
      <c r="Q293" s="252"/>
      <c r="R293" s="252"/>
    </row>
    <row r="294" spans="1:18" x14ac:dyDescent="0.2">
      <c r="A294" s="252"/>
      <c r="B294" s="252"/>
      <c r="C294" s="252"/>
      <c r="D294" s="252"/>
      <c r="E294" s="252"/>
      <c r="F294" s="252"/>
      <c r="G294" s="252"/>
      <c r="H294" s="252"/>
      <c r="I294" s="252"/>
      <c r="J294" s="252"/>
      <c r="K294" s="252"/>
      <c r="L294" s="252"/>
      <c r="M294" s="252"/>
      <c r="N294" s="252"/>
      <c r="O294" s="252"/>
      <c r="P294" s="252"/>
      <c r="Q294" s="252"/>
      <c r="R294" s="252"/>
    </row>
    <row r="295" spans="1:18" x14ac:dyDescent="0.2">
      <c r="A295" s="252"/>
      <c r="B295" s="252"/>
      <c r="C295" s="252"/>
      <c r="D295" s="252"/>
      <c r="E295" s="252"/>
      <c r="F295" s="252"/>
      <c r="G295" s="252"/>
      <c r="H295" s="252"/>
      <c r="I295" s="252"/>
      <c r="J295" s="252"/>
      <c r="K295" s="252"/>
      <c r="L295" s="252"/>
      <c r="M295" s="252"/>
      <c r="N295" s="252"/>
      <c r="O295" s="252"/>
      <c r="P295" s="252"/>
      <c r="Q295" s="252"/>
      <c r="R295" s="252"/>
    </row>
    <row r="296" spans="1:18" x14ac:dyDescent="0.2">
      <c r="A296" s="252"/>
      <c r="B296" s="252"/>
      <c r="C296" s="252"/>
      <c r="D296" s="252"/>
      <c r="E296" s="252"/>
      <c r="F296" s="252"/>
      <c r="G296" s="252"/>
      <c r="H296" s="252"/>
      <c r="I296" s="252"/>
      <c r="J296" s="252"/>
      <c r="K296" s="252"/>
      <c r="L296" s="252"/>
      <c r="M296" s="252"/>
      <c r="N296" s="252"/>
      <c r="O296" s="252"/>
      <c r="P296" s="252"/>
      <c r="Q296" s="252"/>
      <c r="R296" s="252"/>
    </row>
    <row r="297" spans="1:18" x14ac:dyDescent="0.2">
      <c r="A297" s="252"/>
      <c r="B297" s="252"/>
      <c r="C297" s="252"/>
      <c r="D297" s="252"/>
      <c r="E297" s="252"/>
      <c r="F297" s="252"/>
      <c r="G297" s="252"/>
      <c r="H297" s="252"/>
      <c r="I297" s="252"/>
      <c r="J297" s="252"/>
      <c r="K297" s="252"/>
      <c r="L297" s="252"/>
      <c r="M297" s="252"/>
      <c r="N297" s="252"/>
      <c r="O297" s="252"/>
      <c r="P297" s="252"/>
      <c r="Q297" s="252"/>
      <c r="R297" s="252"/>
    </row>
    <row r="298" spans="1:18" x14ac:dyDescent="0.2">
      <c r="A298" s="252"/>
      <c r="B298" s="252"/>
      <c r="C298" s="252"/>
      <c r="D298" s="252"/>
      <c r="E298" s="252"/>
      <c r="F298" s="252"/>
      <c r="G298" s="252"/>
      <c r="H298" s="252"/>
      <c r="I298" s="252"/>
      <c r="J298" s="252"/>
      <c r="K298" s="252"/>
      <c r="L298" s="252"/>
      <c r="M298" s="252"/>
      <c r="N298" s="252"/>
      <c r="O298" s="252"/>
      <c r="P298" s="252"/>
      <c r="Q298" s="252"/>
      <c r="R298" s="252"/>
    </row>
    <row r="299" spans="1:18" x14ac:dyDescent="0.2">
      <c r="A299" s="252"/>
      <c r="B299" s="252"/>
      <c r="C299" s="252"/>
      <c r="D299" s="252"/>
      <c r="E299" s="252"/>
      <c r="F299" s="252"/>
      <c r="G299" s="252"/>
      <c r="H299" s="252"/>
      <c r="I299" s="252"/>
      <c r="J299" s="252"/>
      <c r="K299" s="252"/>
      <c r="L299" s="252"/>
      <c r="M299" s="252"/>
      <c r="N299" s="252"/>
      <c r="O299" s="252"/>
      <c r="P299" s="252"/>
      <c r="Q299" s="252"/>
      <c r="R299" s="252"/>
    </row>
    <row r="300" spans="1:18" x14ac:dyDescent="0.2">
      <c r="A300" s="252"/>
      <c r="B300" s="252"/>
      <c r="C300" s="252"/>
      <c r="D300" s="252"/>
      <c r="E300" s="252"/>
      <c r="F300" s="252"/>
      <c r="G300" s="252"/>
      <c r="H300" s="252"/>
      <c r="I300" s="252"/>
      <c r="J300" s="252"/>
      <c r="K300" s="252"/>
      <c r="L300" s="252"/>
      <c r="M300" s="252"/>
      <c r="N300" s="252"/>
      <c r="O300" s="252"/>
      <c r="P300" s="252"/>
      <c r="Q300" s="252"/>
      <c r="R300" s="252"/>
    </row>
  </sheetData>
  <sheetProtection sheet="1" objects="1" scenarios="1"/>
  <mergeCells count="11">
    <mergeCell ref="A17:Q17"/>
    <mergeCell ref="BZ4:CE4"/>
    <mergeCell ref="A1:D3"/>
    <mergeCell ref="E1:BP1"/>
    <mergeCell ref="BQ1:BY2"/>
    <mergeCell ref="E2:BP2"/>
    <mergeCell ref="E3:BP3"/>
    <mergeCell ref="BQ3:BY3"/>
    <mergeCell ref="A4:AC4"/>
    <mergeCell ref="AD4:BA4"/>
    <mergeCell ref="BB4:BY4"/>
  </mergeCells>
  <dataValidations count="45">
    <dataValidation type="list" errorStyle="warning" allowBlank="1" showInputMessage="1" showErrorMessage="1" errorTitle="Fuente Financiación" error="Desea Ingresar Nueva Fuente de Financiación?" sqref="R5:AC5">
      <formula1>fuente_financiacion</formula1>
    </dataValidation>
    <dataValidation type="list" errorStyle="warning" allowBlank="1" showInputMessage="1" showErrorMessage="1" errorTitle="Línea de Gestión PND" error="Desea Ingresar Nueva Línea de Gestión PND?" sqref="L6:L16">
      <formula1>proceso</formula1>
    </dataValidation>
    <dataValidation type="list" errorStyle="warning" allowBlank="1" showInputMessage="1" showErrorMessage="1" errorTitle="Objetivo Sectorial" error="Desea Ingresar Nuevo Objetivo Sectorial?" sqref="G6:G16">
      <formula1>obj_sec</formula1>
    </dataValidation>
    <dataValidation type="list" errorStyle="warning" allowBlank="1" showInputMessage="1" showErrorMessage="1" errorTitle="Estrategia Sectorial" error="Desea Ingresar Nueva Estrategia Sectorial?" sqref="H6:H16">
      <formula1>est_sec</formula1>
    </dataValidation>
    <dataValidation type="list" errorStyle="warning" allowBlank="1" showInputMessage="1" showErrorMessage="1" errorTitle="Actividad Principal" error="Registrar Actividad Principal?" sqref="I6:I16">
      <formula1>"Inactivar"</formula1>
    </dataValidation>
    <dataValidation type="list" errorStyle="warning" allowBlank="1" showInputMessage="1" showErrorMessage="1" errorTitle="Actividad Desagregada" error="Registrar Actividad Desagregada?" sqref="J6:J16">
      <formula1>"Inactivar"</formula1>
    </dataValidation>
    <dataValidation type="list" errorStyle="warning" allowBlank="1" showInputMessage="1" showErrorMessage="1" errorTitle="Línea de Gestión PND" error="Desea Ingresar Nueva Línea de Gestión PND?" sqref="K6:K16">
      <formula1>linea_gestion</formula1>
    </dataValidation>
    <dataValidation type="list" allowBlank="1" showInputMessage="1" showErrorMessage="1" errorTitle="Dato Inválido" error="Debe Registrar un Valor Entre 1 y 3" sqref="M6:M16">
      <formula1>peso</formula1>
    </dataValidation>
    <dataValidation type="list" errorStyle="warning" allowBlank="1" showInputMessage="1" showErrorMessage="1" errorTitle="Unidad de Medida" error="Desea Ingresar Nueva Unidad de Medida?" sqref="P6:P16">
      <formula1>unidad_medida</formula1>
    </dataValidation>
    <dataValidation type="decimal" allowBlank="1" showInputMessage="1" showErrorMessage="1" errorTitle="Dato Inválido" error="Debe Registrar Valores Enteros y/o con Valores Decimales" sqref="AS6:AS16 N6:N16 AC6:AC16">
      <formula1>0</formula1>
      <formula2>9.99999999999999E+24</formula2>
    </dataValidation>
    <dataValidation type="list" errorStyle="warning" allowBlank="1" showInputMessage="1" showErrorMessage="1" errorTitle="Compromiso PND" error="Desea Ingresar Nuevo Compromiso PND?" sqref="AD6:AD16">
      <formula1>compromiso_PND</formula1>
    </dataValidation>
    <dataValidation type="list" errorStyle="warning" allowBlank="1" showInputMessage="1" showErrorMessage="1" errorTitle="Articulado PND" error="Desea Ingresar Nuevo Articulado PND?" sqref="AE6:AE16">
      <formula1>"No Aplica"</formula1>
    </dataValidation>
    <dataValidation type="list" errorStyle="warning" allowBlank="1" showInputMessage="1" showErrorMessage="1" errorTitle="Meta Sinergia Nacional" error="Desea Ingresar Nueva Meta Sinergia Nacional?" sqref="AF6:AF16">
      <formula1>meta_sinergia_nal</formula1>
    </dataValidation>
    <dataValidation type="list" errorStyle="warning" allowBlank="1" showInputMessage="1" showErrorMessage="1" errorTitle="Meta Sinergia Regional" error="Desea Ingresar Nueva Meta Sinergia Regional?" sqref="AG6:AG16">
      <formula1>meta_sinergia_regional</formula1>
    </dataValidation>
    <dataValidation type="list" errorStyle="warning" allowBlank="1" showInputMessage="1" showErrorMessage="1" errorTitle="Meta Grupo Étnico" error="Desea Ingresar Nueva Meta Grupo Étnico?" sqref="AH6:AH16">
      <formula1>meta_grupo_etnico</formula1>
    </dataValidation>
    <dataValidation type="list" errorStyle="warning" allowBlank="1" showInputMessage="1" showErrorMessage="1" errorTitle="Tablero Control Ministro" error="Desea Ingresar Nueva Meta Control Ministro?" sqref="AI6:AI16">
      <formula1>tablero_ministro</formula1>
    </dataValidation>
    <dataValidation type="list" errorStyle="warning" allowBlank="1" showInputMessage="1" showErrorMessage="1" errorTitle="Política Ambiental" error="Desea Ingresar Nueva Política Ambiental?" sqref="AJ6:AJ16">
      <formula1>politica_ambiental</formula1>
    </dataValidation>
    <dataValidation type="list" errorStyle="warning" allowBlank="1" showInputMessage="1" showErrorMessage="1" errorTitle="Acuerdos Internacionales" error="Desea Ingresar Nuevo Compromiso Acuerdo Internacional?" sqref="AL6:AL16">
      <formula1>"No Aplica"</formula1>
    </dataValidation>
    <dataValidation type="list" allowBlank="1" showInputMessage="1" showErrorMessage="1" errorTitle="Dato Inválido" error="Debe Seleccionar Si Aplica o No Aplica?" sqref="AM6:AN16">
      <formula1>"Si Aplica,No Aplica"</formula1>
    </dataValidation>
    <dataValidation type="list" errorStyle="warning" allowBlank="1" showInputMessage="1" showErrorMessage="1" errorTitle="Grupo Étnico" error="Desea Ingresar Nuevo Grupo Étnico?" sqref="AO6:AO16">
      <formula1>grupo_etnico</formula1>
    </dataValidation>
    <dataValidation type="list" errorStyle="warning" allowBlank="1" showInputMessage="1" showErrorMessage="1" errorTitle="Fuente Compromiso Étnico" error="Desea Ingresar Nueva Fuente Compromiso Étnico?" sqref="AP6:AP16">
      <formula1>compromiso_etnico</formula1>
    </dataValidation>
    <dataValidation type="list" errorStyle="warning" allowBlank="1" showInputMessage="1" showErrorMessage="1" errorTitle="Grupo Poblacional" error="Desea Ingresar Nuevo Grupo Poblacional?" sqref="AQ6:AQ16">
      <formula1>grupo_poblacional</formula1>
    </dataValidation>
    <dataValidation type="list" errorStyle="warning" allowBlank="1" showInputMessage="1" showErrorMessage="1" errorTitle="Género" error="Desea Ingresar Nuevo Género?" sqref="AR6:AR16">
      <formula1>genero</formula1>
    </dataValidation>
    <dataValidation type="list" errorStyle="warning" allowBlank="1" showInputMessage="1" showErrorMessage="1" errorTitle="Región" error="Desea Ingresar Nueva Región?" sqref="AT6:AT16">
      <formula1>region</formula1>
    </dataValidation>
    <dataValidation type="list" errorStyle="warning" allowBlank="1" showInputMessage="1" showErrorMessage="1" errorTitle="Departamento" error="Desea Ingresar Nuevo Departamento?" sqref="AU6:AU16">
      <formula1>departamento</formula1>
    </dataValidation>
    <dataValidation type="list" errorStyle="warning" allowBlank="1" showInputMessage="1" showErrorMessage="1" errorTitle="Municipio" error="Desea Ingresar Nuevo Municipio?" sqref="AW6:AW16">
      <formula1>municipio</formula1>
    </dataValidation>
    <dataValidation type="list" errorStyle="warning" allowBlank="1" showInputMessage="1" showErrorMessage="1" errorTitle="Clasificación de Desempeño" error="Desea Ingresar Nueva Clasificación de Desempeño y Calidad?" sqref="AY6:AY16">
      <formula1>clasificacion_desempeño</formula1>
    </dataValidation>
    <dataValidation type="list" errorStyle="warning" allowBlank="1" showInputMessage="1" showErrorMessage="1" errorTitle="Meta Indicador de Resultado" error="Desea Ingresar Nueva Meta Indicador de Resultado?" sqref="AZ6:AZ16">
      <formula1>"No Aplica"</formula1>
    </dataValidation>
    <dataValidation type="list" errorStyle="warning" allowBlank="1" showInputMessage="1" showErrorMessage="1" errorTitle="Líder Responsable" error="Desea Ingresar Nuevo Líder Responsable?" sqref="BA6:BA16">
      <formula1>lider</formula1>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B6:BB16">
      <formula1>10</formula1>
      <formula2>1000</formula2>
    </dataValidation>
    <dataValidation type="decimal" allowBlank="1" showInputMessage="1" showErrorMessage="1" errorTitle="Dato Inválido" error="Debe Registrar Valores Enteros y/o con Valores Decimales (Mayor a 0 e Inferior o Igual a 100)" sqref="BY6:BY16 BW6:BW16 BU6:BU16 BS6:BS16 BQ6:BQ16 BO6:BO16 BM6:BM16 BK6:BK16 BI6:BI16 BG6:BG16 BE6:BE16 BC6:BC16">
      <formula1>1</formula1>
      <formula2>100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D6:BD16">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F6:BF16">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H6:BH16">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J6:BJ16">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L6:BL16">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N6:BN16">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P6:BP16">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R6:BR16">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T6:BT16">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BV6:BV16">
      <formula1>10</formula1>
      <formula2>1000</formula2>
    </dataValidation>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BX6:BX16">
      <formula1>10</formula1>
      <formula2>1000</formula2>
    </dataValidation>
    <dataValidation type="textLength" showInputMessage="1" showErrorMessage="1" error="El largo de texto no corresponde a lo definido (10 a 1000 caracteres)" prompt="Registra mínimo 10 y máximo 1000 caracteres" sqref="CB5:CB300 CE5:CE300">
      <formula1>10</formula1>
      <formula2>1000</formula2>
    </dataValidation>
    <dataValidation type="decimal" showInputMessage="1" showErrorMessage="1" error="Se debe ingresar números entre 0 y 100" prompt="Ingrese números entre 0 y 100" sqref="CA6:CA300 CD6:CD300">
      <formula1>0</formula1>
      <formula2>100</formula2>
    </dataValidation>
    <dataValidation type="decimal" operator="greaterThan" showInputMessage="1" showErrorMessage="1" error="Sólo puede ingresar números mayores a 0" prompt="Ingrese un números" sqref="BZ6:BZ300 CC6:CC300">
      <formula1>0</formula1>
    </dataValidation>
  </dataValidations>
  <pageMargins left="0.7" right="0.7" top="0.75" bottom="0.75" header="0.3" footer="0.3"/>
  <drawing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1">
    <tabColor theme="8"/>
    <pageSetUpPr fitToPage="1"/>
  </sheetPr>
  <dimension ref="A3:Y28"/>
  <sheetViews>
    <sheetView zoomScale="75" zoomScaleNormal="75" workbookViewId="0">
      <pane xSplit="1" ySplit="5" topLeftCell="L6" activePane="bottomRight" state="frozen"/>
      <selection pane="topRight" activeCell="B1" sqref="B1"/>
      <selection pane="bottomLeft" activeCell="A6" sqref="A6"/>
      <selection pane="bottomRight" activeCell="T30" sqref="T30"/>
    </sheetView>
  </sheetViews>
  <sheetFormatPr baseColWidth="10" defaultRowHeight="15" x14ac:dyDescent="0.25"/>
  <cols>
    <col min="1" max="1" width="43.28515625" style="110" customWidth="1"/>
    <col min="2" max="2" width="19.42578125" style="110" customWidth="1"/>
    <col min="3" max="3" width="17.7109375" style="110" customWidth="1"/>
    <col min="4" max="4" width="21.140625" style="110" hidden="1" customWidth="1"/>
    <col min="5" max="6" width="23" style="110" customWidth="1"/>
    <col min="7" max="8" width="21.5703125" style="110" customWidth="1"/>
    <col min="9" max="9" width="24" style="110" customWidth="1"/>
    <col min="10" max="12" width="22.85546875" style="110" customWidth="1"/>
    <col min="13" max="13" width="21.42578125" style="110" customWidth="1"/>
    <col min="14" max="14" width="23.5703125" style="110" customWidth="1"/>
    <col min="15" max="15" width="23" style="110" customWidth="1"/>
    <col min="16" max="17" width="23.5703125" style="110" customWidth="1"/>
    <col min="18" max="18" width="20.28515625" style="110" customWidth="1"/>
    <col min="19" max="19" width="20" style="110" customWidth="1"/>
    <col min="20" max="20" width="26.28515625" style="110" customWidth="1"/>
    <col min="21" max="21" width="11.42578125" style="110"/>
    <col min="22" max="22" width="23.7109375" style="110" customWidth="1"/>
    <col min="23" max="24" width="11.42578125" style="110"/>
    <col min="25" max="25" width="27.42578125" style="110" customWidth="1"/>
    <col min="26" max="16384" width="11.42578125" style="110"/>
  </cols>
  <sheetData>
    <row r="3" spans="1:25" x14ac:dyDescent="0.25">
      <c r="B3" s="111">
        <v>1</v>
      </c>
      <c r="C3" s="111">
        <v>2</v>
      </c>
      <c r="D3" s="111">
        <v>3</v>
      </c>
      <c r="E3" s="111">
        <v>4</v>
      </c>
      <c r="F3" s="111">
        <v>5</v>
      </c>
      <c r="G3" s="111">
        <v>6</v>
      </c>
      <c r="H3" s="111">
        <v>7</v>
      </c>
      <c r="I3" s="111">
        <v>8</v>
      </c>
      <c r="J3" s="111">
        <v>9</v>
      </c>
      <c r="K3" s="111">
        <v>10</v>
      </c>
      <c r="L3" s="111">
        <v>11</v>
      </c>
      <c r="M3" s="111">
        <v>12</v>
      </c>
      <c r="N3" s="111">
        <v>13</v>
      </c>
      <c r="O3" s="111">
        <v>14</v>
      </c>
      <c r="P3" s="111">
        <v>15</v>
      </c>
      <c r="Q3" s="111">
        <v>16</v>
      </c>
      <c r="R3" s="111">
        <v>17</v>
      </c>
      <c r="S3" s="111">
        <v>18</v>
      </c>
      <c r="V3" s="111"/>
    </row>
    <row r="4" spans="1:25" s="112" customFormat="1" ht="33" customHeight="1" x14ac:dyDescent="0.2">
      <c r="B4" s="212" t="s">
        <v>3050</v>
      </c>
      <c r="C4" s="212" t="s">
        <v>2002</v>
      </c>
      <c r="D4" s="212" t="s">
        <v>3065</v>
      </c>
      <c r="E4" s="212" t="s">
        <v>3066</v>
      </c>
      <c r="F4" s="212" t="s">
        <v>3065</v>
      </c>
      <c r="G4" s="212" t="s">
        <v>22</v>
      </c>
      <c r="H4" s="213" t="s">
        <v>3067</v>
      </c>
      <c r="I4" s="212" t="s">
        <v>3068</v>
      </c>
      <c r="J4" s="212" t="s">
        <v>3051</v>
      </c>
      <c r="K4" s="212" t="s">
        <v>3069</v>
      </c>
      <c r="L4" s="213" t="s">
        <v>3070</v>
      </c>
      <c r="M4" s="212" t="s">
        <v>3071</v>
      </c>
      <c r="N4" s="212" t="s">
        <v>3072</v>
      </c>
      <c r="O4" s="212" t="s">
        <v>2400</v>
      </c>
      <c r="P4" s="212" t="s">
        <v>3073</v>
      </c>
      <c r="Q4" s="114" t="s">
        <v>3074</v>
      </c>
      <c r="R4" s="212" t="s">
        <v>3075</v>
      </c>
      <c r="S4" s="212" t="s">
        <v>3054</v>
      </c>
      <c r="V4" s="113"/>
    </row>
    <row r="5" spans="1:25" ht="108.75" customHeight="1" x14ac:dyDescent="0.25">
      <c r="A5" s="115" t="s">
        <v>3076</v>
      </c>
      <c r="B5" s="116" t="s">
        <v>2970</v>
      </c>
      <c r="C5" s="117" t="s">
        <v>2971</v>
      </c>
      <c r="D5" s="118" t="s">
        <v>3077</v>
      </c>
      <c r="E5" s="119" t="s">
        <v>2972</v>
      </c>
      <c r="F5" s="119" t="s">
        <v>2973</v>
      </c>
      <c r="G5" s="116" t="s">
        <v>2974</v>
      </c>
      <c r="H5" s="116" t="s">
        <v>2969</v>
      </c>
      <c r="I5" s="120" t="s">
        <v>2975</v>
      </c>
      <c r="J5" s="116" t="s">
        <v>2976</v>
      </c>
      <c r="K5" s="121" t="s">
        <v>2977</v>
      </c>
      <c r="L5" s="121" t="s">
        <v>2978</v>
      </c>
      <c r="M5" s="116" t="s">
        <v>2979</v>
      </c>
      <c r="N5" s="117" t="s">
        <v>2980</v>
      </c>
      <c r="O5" s="117" t="s">
        <v>2981</v>
      </c>
      <c r="P5" s="116" t="s">
        <v>2982</v>
      </c>
      <c r="Q5" s="116" t="s">
        <v>2983</v>
      </c>
      <c r="R5" s="116" t="s">
        <v>2984</v>
      </c>
      <c r="S5" s="116" t="s">
        <v>2985</v>
      </c>
      <c r="V5" s="122"/>
    </row>
    <row r="6" spans="1:25" x14ac:dyDescent="0.25">
      <c r="B6" s="123"/>
      <c r="C6" s="123"/>
      <c r="D6" s="123"/>
      <c r="E6" s="123"/>
      <c r="F6" s="123"/>
      <c r="G6" s="123"/>
      <c r="H6" s="123"/>
      <c r="I6" s="123"/>
      <c r="J6" s="123"/>
      <c r="K6" s="123"/>
      <c r="L6" s="123"/>
      <c r="M6" s="123"/>
      <c r="N6" s="123"/>
      <c r="O6" s="123"/>
      <c r="P6" s="123"/>
      <c r="Q6" s="123"/>
      <c r="R6" s="123"/>
      <c r="S6" s="123"/>
      <c r="V6" s="123"/>
    </row>
    <row r="7" spans="1:25" ht="30" x14ac:dyDescent="0.35">
      <c r="A7" s="124" t="s">
        <v>3078</v>
      </c>
      <c r="B7" s="125">
        <f>'[7]RECURSO HIDRICO'!Q40</f>
        <v>4787999999.7600002</v>
      </c>
      <c r="C7" s="125"/>
      <c r="D7" s="125"/>
      <c r="E7" s="125"/>
      <c r="F7" s="125"/>
      <c r="G7" s="125"/>
      <c r="H7" s="125"/>
      <c r="I7" s="125"/>
      <c r="J7" s="125"/>
      <c r="K7" s="125"/>
      <c r="L7" s="125"/>
      <c r="M7" s="125"/>
      <c r="N7" s="125"/>
      <c r="O7" s="125"/>
      <c r="P7" s="125"/>
      <c r="Q7" s="125"/>
      <c r="R7" s="125"/>
      <c r="S7" s="125"/>
      <c r="T7" s="126"/>
      <c r="V7" s="125"/>
      <c r="Y7" s="127">
        <f>T7-V7</f>
        <v>0</v>
      </c>
    </row>
    <row r="8" spans="1:25" ht="30" x14ac:dyDescent="0.35">
      <c r="A8" s="128" t="s">
        <v>3079</v>
      </c>
      <c r="B8" s="129"/>
      <c r="C8" s="129">
        <f>[7]BOSQUES!Q47</f>
        <v>6580000000</v>
      </c>
      <c r="D8" s="129"/>
      <c r="E8" s="129">
        <f>[7]BOSQUES!S47</f>
        <v>808000000</v>
      </c>
      <c r="F8" s="129">
        <f>[7]BOSQUES!T47</f>
        <v>639000000</v>
      </c>
      <c r="G8" s="129"/>
      <c r="H8" s="129"/>
      <c r="I8" s="129"/>
      <c r="J8" s="129"/>
      <c r="K8" s="129"/>
      <c r="L8" s="129"/>
      <c r="M8" s="129"/>
      <c r="N8" s="129"/>
      <c r="O8" s="129"/>
      <c r="P8" s="129"/>
      <c r="Q8" s="129"/>
      <c r="R8" s="129">
        <f>'BOSQUES V2'!U47</f>
        <v>133085333</v>
      </c>
      <c r="S8" s="129"/>
      <c r="T8" s="126"/>
      <c r="V8" s="129"/>
      <c r="Y8" s="127">
        <f t="shared" ref="Y8:Y25" si="0">T8-V8</f>
        <v>0</v>
      </c>
    </row>
    <row r="9" spans="1:25" ht="21" x14ac:dyDescent="0.35">
      <c r="A9" s="130" t="s">
        <v>3080</v>
      </c>
      <c r="B9" s="125"/>
      <c r="C9" s="125"/>
      <c r="D9" s="125"/>
      <c r="E9" s="125"/>
      <c r="F9" s="125"/>
      <c r="G9" s="125">
        <f>[7]DAASU!R97</f>
        <v>5755000000</v>
      </c>
      <c r="H9" s="125">
        <f>[7]DAASU!S97</f>
        <v>2144000000</v>
      </c>
      <c r="I9" s="125"/>
      <c r="J9" s="125"/>
      <c r="K9" s="125"/>
      <c r="L9" s="125"/>
      <c r="M9" s="125"/>
      <c r="N9" s="125"/>
      <c r="O9" s="125"/>
      <c r="P9" s="125"/>
      <c r="Q9" s="125"/>
      <c r="R9" s="125"/>
      <c r="S9" s="125"/>
      <c r="T9" s="126"/>
      <c r="V9" s="125"/>
      <c r="Y9" s="127">
        <f t="shared" si="0"/>
        <v>0</v>
      </c>
    </row>
    <row r="10" spans="1:25" ht="21" x14ac:dyDescent="0.35">
      <c r="A10" s="131" t="s">
        <v>3081</v>
      </c>
      <c r="B10" s="129"/>
      <c r="C10" s="129"/>
      <c r="D10" s="129"/>
      <c r="E10" s="129"/>
      <c r="F10" s="129"/>
      <c r="G10" s="129"/>
      <c r="H10" s="129"/>
      <c r="I10" s="129">
        <f>[7]DAMCRA!Q45</f>
        <v>4750000000</v>
      </c>
      <c r="J10" s="129"/>
      <c r="K10" s="129"/>
      <c r="L10" s="129"/>
      <c r="M10" s="129"/>
      <c r="N10" s="129"/>
      <c r="O10" s="129"/>
      <c r="P10" s="129"/>
      <c r="Q10" s="129"/>
      <c r="R10" s="129"/>
      <c r="S10" s="129"/>
      <c r="T10" s="126"/>
      <c r="V10" s="129"/>
      <c r="Y10" s="127">
        <f t="shared" si="0"/>
        <v>0</v>
      </c>
    </row>
    <row r="11" spans="1:25" ht="21" x14ac:dyDescent="0.35">
      <c r="A11" s="130" t="s">
        <v>3082</v>
      </c>
      <c r="B11" s="125"/>
      <c r="C11" s="125"/>
      <c r="D11" s="125"/>
      <c r="E11" s="125"/>
      <c r="F11" s="125"/>
      <c r="G11" s="125"/>
      <c r="H11" s="125"/>
      <c r="I11" s="125"/>
      <c r="J11" s="125">
        <v>4747000000</v>
      </c>
      <c r="K11" s="125"/>
      <c r="L11" s="125"/>
      <c r="M11" s="125"/>
      <c r="N11" s="125"/>
      <c r="O11" s="125"/>
      <c r="P11" s="125"/>
      <c r="Q11" s="125"/>
      <c r="R11" s="125"/>
      <c r="S11" s="125"/>
      <c r="T11" s="126"/>
      <c r="V11" s="125"/>
      <c r="Y11" s="127">
        <f t="shared" si="0"/>
        <v>0</v>
      </c>
    </row>
    <row r="12" spans="1:25" ht="30" x14ac:dyDescent="0.35">
      <c r="A12" s="132" t="s">
        <v>3083</v>
      </c>
      <c r="B12" s="129"/>
      <c r="C12" s="129"/>
      <c r="D12" s="129"/>
      <c r="E12" s="129"/>
      <c r="F12" s="129"/>
      <c r="G12" s="129"/>
      <c r="H12" s="129"/>
      <c r="I12" s="129"/>
      <c r="J12" s="129"/>
      <c r="K12" s="129">
        <f>[7]DGOAT!Q41</f>
        <v>3940000000</v>
      </c>
      <c r="L12" s="129"/>
      <c r="M12" s="129"/>
      <c r="N12" s="129"/>
      <c r="O12" s="129"/>
      <c r="P12" s="129"/>
      <c r="Q12" s="129"/>
      <c r="R12" s="129"/>
      <c r="S12" s="129"/>
      <c r="T12" s="126"/>
      <c r="V12" s="129"/>
      <c r="Y12" s="127">
        <f t="shared" si="0"/>
        <v>0</v>
      </c>
    </row>
    <row r="13" spans="1:25" ht="21" x14ac:dyDescent="0.35">
      <c r="A13" s="130" t="s">
        <v>3084</v>
      </c>
      <c r="B13" s="125"/>
      <c r="C13" s="125"/>
      <c r="D13" s="125"/>
      <c r="E13" s="125"/>
      <c r="F13" s="125"/>
      <c r="G13" s="125"/>
      <c r="H13" s="125"/>
      <c r="I13" s="125"/>
      <c r="J13" s="125"/>
      <c r="K13" s="125">
        <f>'[7]SUB EDUC Y PART'!R41</f>
        <v>2000000000</v>
      </c>
      <c r="L13" s="125">
        <f>'[7]SUB EDUC Y PART'!Q41</f>
        <v>2300000000</v>
      </c>
      <c r="M13" s="125"/>
      <c r="N13" s="125"/>
      <c r="O13" s="125"/>
      <c r="P13" s="125"/>
      <c r="Q13" s="125"/>
      <c r="R13" s="125"/>
      <c r="S13" s="125"/>
      <c r="T13" s="126"/>
      <c r="V13" s="125"/>
      <c r="Y13" s="127">
        <f t="shared" si="0"/>
        <v>0</v>
      </c>
    </row>
    <row r="14" spans="1:25" ht="21" x14ac:dyDescent="0.35">
      <c r="A14" s="131" t="s">
        <v>3085</v>
      </c>
      <c r="B14" s="129"/>
      <c r="C14" s="129"/>
      <c r="D14" s="129"/>
      <c r="E14" s="129"/>
      <c r="F14" s="129"/>
      <c r="G14" s="129"/>
      <c r="H14" s="129"/>
      <c r="I14" s="129"/>
      <c r="J14" s="129"/>
      <c r="K14" s="129"/>
      <c r="L14" s="129"/>
      <c r="M14" s="211">
        <f>'SECRETARIA GRAL V2'!R49</f>
        <v>7002200000</v>
      </c>
      <c r="N14" s="129"/>
      <c r="O14" s="129"/>
      <c r="P14" s="129"/>
      <c r="Q14" s="129"/>
      <c r="R14" s="133"/>
      <c r="S14" s="129"/>
      <c r="T14" s="126"/>
      <c r="V14" s="129"/>
      <c r="Y14" s="127">
        <f t="shared" si="0"/>
        <v>0</v>
      </c>
    </row>
    <row r="15" spans="1:25" ht="21" x14ac:dyDescent="0.35">
      <c r="A15" s="130" t="s">
        <v>3086</v>
      </c>
      <c r="B15" s="125"/>
      <c r="C15" s="125"/>
      <c r="D15" s="125"/>
      <c r="E15" s="125"/>
      <c r="F15" s="125"/>
      <c r="G15" s="125"/>
      <c r="H15" s="125"/>
      <c r="I15" s="125">
        <v>50000000</v>
      </c>
      <c r="J15" s="125"/>
      <c r="K15" s="125"/>
      <c r="L15" s="125"/>
      <c r="M15" s="125"/>
      <c r="N15" s="125">
        <v>1293000000</v>
      </c>
      <c r="O15" s="125"/>
      <c r="P15" s="125"/>
      <c r="Q15" s="125"/>
      <c r="R15" s="125"/>
      <c r="S15" s="125"/>
      <c r="T15" s="126"/>
      <c r="V15" s="125"/>
      <c r="Y15" s="127">
        <f t="shared" si="0"/>
        <v>0</v>
      </c>
    </row>
    <row r="16" spans="1:25" ht="21" x14ac:dyDescent="0.35">
      <c r="A16" s="131" t="s">
        <v>3087</v>
      </c>
      <c r="B16" s="129"/>
      <c r="C16" s="129"/>
      <c r="D16" s="129"/>
      <c r="E16" s="129"/>
      <c r="F16" s="129"/>
      <c r="G16" s="129"/>
      <c r="H16" s="129"/>
      <c r="I16" s="129"/>
      <c r="J16" s="129"/>
      <c r="K16" s="129"/>
      <c r="L16" s="129"/>
      <c r="M16" s="129"/>
      <c r="N16" s="129"/>
      <c r="O16" s="129">
        <f>'[7]NEGOCIOS VERDES'!Q34</f>
        <v>1559000000</v>
      </c>
      <c r="P16" s="129"/>
      <c r="Q16" s="129"/>
      <c r="R16" s="129"/>
      <c r="S16" s="129"/>
      <c r="T16" s="126"/>
      <c r="V16" s="129"/>
      <c r="Y16" s="127">
        <f t="shared" si="0"/>
        <v>0</v>
      </c>
    </row>
    <row r="17" spans="1:25" ht="21" x14ac:dyDescent="0.35">
      <c r="A17" s="130" t="s">
        <v>3088</v>
      </c>
      <c r="B17" s="125"/>
      <c r="C17" s="125"/>
      <c r="D17" s="125"/>
      <c r="E17" s="125"/>
      <c r="F17" s="125"/>
      <c r="G17" s="125"/>
      <c r="H17" s="125">
        <f>[7]PLANEACION!R44</f>
        <v>1730000000</v>
      </c>
      <c r="I17" s="125"/>
      <c r="J17" s="125"/>
      <c r="K17" s="125"/>
      <c r="L17" s="125"/>
      <c r="M17" s="125"/>
      <c r="N17" s="125"/>
      <c r="O17" s="125"/>
      <c r="P17" s="125"/>
      <c r="Q17" s="125"/>
      <c r="R17" s="125">
        <f>'Planeacion 2017 v2'!R43</f>
        <v>1962769667</v>
      </c>
      <c r="S17" s="125"/>
      <c r="T17" s="126"/>
      <c r="V17" s="125"/>
      <c r="Y17" s="127">
        <f t="shared" si="0"/>
        <v>0</v>
      </c>
    </row>
    <row r="18" spans="1:25" ht="21" x14ac:dyDescent="0.35">
      <c r="A18" s="131" t="s">
        <v>3089</v>
      </c>
      <c r="B18" s="129"/>
      <c r="C18" s="129"/>
      <c r="D18" s="129"/>
      <c r="E18" s="129"/>
      <c r="F18" s="129"/>
      <c r="G18" s="129"/>
      <c r="H18" s="129"/>
      <c r="I18" s="129"/>
      <c r="J18" s="129"/>
      <c r="K18" s="129"/>
      <c r="L18" s="129"/>
      <c r="M18" s="211">
        <f>'JURIDICA V2'!R14</f>
        <v>620000000</v>
      </c>
      <c r="N18" s="129"/>
      <c r="O18" s="129"/>
      <c r="P18" s="129"/>
      <c r="Q18" s="129"/>
      <c r="R18" s="129">
        <f>'JURIDICA V2'!S14</f>
        <v>28000000</v>
      </c>
      <c r="S18" s="129"/>
      <c r="T18" s="126"/>
      <c r="V18" s="129"/>
      <c r="Y18" s="127">
        <f t="shared" si="0"/>
        <v>0</v>
      </c>
    </row>
    <row r="19" spans="1:25" ht="21" x14ac:dyDescent="0.35">
      <c r="A19" s="130" t="s">
        <v>3090</v>
      </c>
      <c r="B19" s="125"/>
      <c r="C19" s="125"/>
      <c r="D19" s="125"/>
      <c r="E19" s="125"/>
      <c r="F19" s="125"/>
      <c r="G19" s="125"/>
      <c r="H19" s="125"/>
      <c r="I19" s="125"/>
      <c r="J19" s="125"/>
      <c r="K19" s="125"/>
      <c r="L19" s="125"/>
      <c r="M19" s="125"/>
      <c r="N19" s="125"/>
      <c r="O19" s="125"/>
      <c r="P19" s="125">
        <f>[7]TECNOLOGIAS!Q30</f>
        <v>1285000000</v>
      </c>
      <c r="Q19" s="125"/>
      <c r="R19" s="125"/>
      <c r="S19" s="125"/>
      <c r="T19" s="126"/>
      <c r="V19" s="125"/>
      <c r="Y19" s="127">
        <f t="shared" si="0"/>
        <v>0</v>
      </c>
    </row>
    <row r="20" spans="1:25" ht="21" x14ac:dyDescent="0.35">
      <c r="A20" s="131" t="s">
        <v>3091</v>
      </c>
      <c r="B20" s="129"/>
      <c r="C20" s="129"/>
      <c r="D20" s="129"/>
      <c r="E20" s="129"/>
      <c r="F20" s="129"/>
      <c r="G20" s="129"/>
      <c r="H20" s="129"/>
      <c r="I20" s="129"/>
      <c r="J20" s="129"/>
      <c r="K20" s="129"/>
      <c r="L20" s="129"/>
      <c r="M20" s="129">
        <f>'[7]CONTROL INTERNO'!Q13</f>
        <v>77800000</v>
      </c>
      <c r="N20" s="129"/>
      <c r="O20" s="129"/>
      <c r="P20" s="129"/>
      <c r="Q20" s="129"/>
      <c r="R20" s="133">
        <f>'[7]CONTROL INTERNO'!R13</f>
        <v>107295000</v>
      </c>
      <c r="S20" s="129"/>
      <c r="T20" s="126"/>
      <c r="V20" s="129"/>
      <c r="Y20" s="127">
        <f t="shared" si="0"/>
        <v>0</v>
      </c>
    </row>
    <row r="21" spans="1:25" ht="21" x14ac:dyDescent="0.35">
      <c r="A21" s="130" t="s">
        <v>3092</v>
      </c>
      <c r="B21" s="125"/>
      <c r="C21" s="125"/>
      <c r="D21" s="125"/>
      <c r="E21" s="125"/>
      <c r="F21" s="125"/>
      <c r="G21" s="125"/>
      <c r="H21" s="125"/>
      <c r="I21" s="125"/>
      <c r="J21" s="125"/>
      <c r="K21" s="125"/>
      <c r="L21" s="125"/>
      <c r="M21" s="125"/>
      <c r="N21" s="125"/>
      <c r="O21" s="125"/>
      <c r="P21" s="125"/>
      <c r="Q21" s="125"/>
      <c r="R21" s="125"/>
      <c r="S21" s="125">
        <f>[7]COMUNICACIONES!Q19</f>
        <v>1850600981</v>
      </c>
      <c r="T21" s="126"/>
      <c r="V21" s="125"/>
      <c r="Y21" s="127">
        <f t="shared" si="0"/>
        <v>0</v>
      </c>
    </row>
    <row r="22" spans="1:25" ht="21" x14ac:dyDescent="0.35">
      <c r="A22" s="131" t="s">
        <v>3093</v>
      </c>
      <c r="B22" s="129"/>
      <c r="C22" s="129"/>
      <c r="D22" s="129"/>
      <c r="E22" s="129"/>
      <c r="F22" s="129"/>
      <c r="G22" s="129"/>
      <c r="H22" s="129">
        <v>126000000</v>
      </c>
      <c r="I22" s="129"/>
      <c r="J22" s="129"/>
      <c r="K22" s="129">
        <v>330000000</v>
      </c>
      <c r="L22" s="129"/>
      <c r="M22" s="129"/>
      <c r="N22" s="129"/>
      <c r="O22" s="133"/>
      <c r="P22" s="129"/>
      <c r="Q22" s="129">
        <v>1180000000</v>
      </c>
      <c r="R22" s="129">
        <v>468850000</v>
      </c>
      <c r="S22" s="129"/>
      <c r="T22" s="126"/>
      <c r="V22" s="129"/>
      <c r="Y22" s="127">
        <f t="shared" si="0"/>
        <v>0</v>
      </c>
    </row>
    <row r="23" spans="1:25" ht="21" x14ac:dyDescent="0.35">
      <c r="B23" s="134"/>
      <c r="C23" s="134"/>
      <c r="D23" s="134"/>
      <c r="E23" s="134"/>
      <c r="F23" s="134"/>
      <c r="G23" s="134"/>
      <c r="H23" s="134"/>
      <c r="I23" s="134"/>
      <c r="J23" s="134"/>
      <c r="K23" s="134"/>
      <c r="L23" s="134"/>
      <c r="M23" s="134"/>
      <c r="N23" s="134"/>
      <c r="O23" s="134"/>
      <c r="P23" s="134"/>
      <c r="Q23" s="134"/>
      <c r="R23" s="134"/>
      <c r="S23" s="134"/>
      <c r="T23" s="126"/>
      <c r="V23" s="134"/>
      <c r="Y23" s="127">
        <f t="shared" si="0"/>
        <v>0</v>
      </c>
    </row>
    <row r="24" spans="1:25" ht="21" x14ac:dyDescent="0.35">
      <c r="A24" s="135" t="s">
        <v>3094</v>
      </c>
      <c r="B24" s="136">
        <f t="shared" ref="B24:S24" si="1">SUM(B7:B23)</f>
        <v>4787999999.7600002</v>
      </c>
      <c r="C24" s="136">
        <f t="shared" si="1"/>
        <v>6580000000</v>
      </c>
      <c r="D24" s="136">
        <f t="shared" si="1"/>
        <v>0</v>
      </c>
      <c r="E24" s="136">
        <f t="shared" si="1"/>
        <v>808000000</v>
      </c>
      <c r="F24" s="136">
        <f t="shared" si="1"/>
        <v>639000000</v>
      </c>
      <c r="G24" s="136">
        <f t="shared" si="1"/>
        <v>5755000000</v>
      </c>
      <c r="H24" s="136">
        <f t="shared" si="1"/>
        <v>4000000000</v>
      </c>
      <c r="I24" s="136">
        <f t="shared" si="1"/>
        <v>4800000000</v>
      </c>
      <c r="J24" s="136">
        <f t="shared" si="1"/>
        <v>4747000000</v>
      </c>
      <c r="K24" s="136">
        <f t="shared" si="1"/>
        <v>6270000000</v>
      </c>
      <c r="L24" s="136">
        <f t="shared" si="1"/>
        <v>2300000000</v>
      </c>
      <c r="M24" s="136">
        <f t="shared" si="1"/>
        <v>7700000000</v>
      </c>
      <c r="N24" s="136">
        <f t="shared" si="1"/>
        <v>1293000000</v>
      </c>
      <c r="O24" s="136">
        <f t="shared" si="1"/>
        <v>1559000000</v>
      </c>
      <c r="P24" s="136">
        <f t="shared" si="1"/>
        <v>1285000000</v>
      </c>
      <c r="Q24" s="136">
        <f t="shared" si="1"/>
        <v>1180000000</v>
      </c>
      <c r="R24" s="136">
        <f t="shared" si="1"/>
        <v>2700000000</v>
      </c>
      <c r="S24" s="136">
        <f t="shared" si="1"/>
        <v>1850600981</v>
      </c>
      <c r="T24" s="126"/>
      <c r="V24" s="136">
        <f>SUM(V7:V23)</f>
        <v>0</v>
      </c>
      <c r="Y24" s="127"/>
    </row>
    <row r="25" spans="1:25" ht="21" x14ac:dyDescent="0.35">
      <c r="Y25" s="127">
        <f t="shared" si="0"/>
        <v>0</v>
      </c>
    </row>
    <row r="26" spans="1:25" ht="21" x14ac:dyDescent="0.35">
      <c r="A26" s="137" t="s">
        <v>3095</v>
      </c>
      <c r="B26" s="138">
        <v>4788000000</v>
      </c>
      <c r="C26" s="138">
        <v>6580000000</v>
      </c>
      <c r="D26" s="138"/>
      <c r="E26" s="138">
        <v>808000000</v>
      </c>
      <c r="F26" s="138">
        <v>639000000</v>
      </c>
      <c r="G26" s="138">
        <v>5755000000</v>
      </c>
      <c r="H26" s="138">
        <v>4000000000</v>
      </c>
      <c r="I26" s="138">
        <v>4800000000</v>
      </c>
      <c r="J26" s="138">
        <v>4747000000</v>
      </c>
      <c r="K26" s="138">
        <v>6270000000</v>
      </c>
      <c r="L26" s="138">
        <v>2300000000</v>
      </c>
      <c r="M26" s="138">
        <v>7700000000</v>
      </c>
      <c r="N26" s="138">
        <v>1293000000</v>
      </c>
      <c r="O26" s="138">
        <v>1559000000</v>
      </c>
      <c r="P26" s="138">
        <v>1285000000</v>
      </c>
      <c r="Q26" s="138">
        <v>1180000000</v>
      </c>
      <c r="R26" s="138">
        <v>2700000000</v>
      </c>
      <c r="S26" s="138">
        <v>1850600981</v>
      </c>
      <c r="T26" s="139"/>
      <c r="V26" s="138"/>
      <c r="Y26" s="127">
        <f>SUM(Y7:Y25)</f>
        <v>0</v>
      </c>
    </row>
    <row r="27" spans="1:25" ht="21" x14ac:dyDescent="0.35">
      <c r="T27" s="140"/>
      <c r="Y27" s="127"/>
    </row>
    <row r="28" spans="1:25" ht="21" x14ac:dyDescent="0.35">
      <c r="A28" s="141" t="s">
        <v>2990</v>
      </c>
      <c r="B28" s="142">
        <f>B26-B24</f>
        <v>0.23999977111816406</v>
      </c>
      <c r="C28" s="142">
        <f t="shared" ref="C28:S28" si="2">C26-C24</f>
        <v>0</v>
      </c>
      <c r="D28" s="142">
        <v>12188000000</v>
      </c>
      <c r="E28" s="142">
        <f t="shared" si="2"/>
        <v>0</v>
      </c>
      <c r="F28" s="142">
        <f t="shared" si="2"/>
        <v>0</v>
      </c>
      <c r="G28" s="142">
        <f t="shared" si="2"/>
        <v>0</v>
      </c>
      <c r="H28" s="142">
        <f t="shared" si="2"/>
        <v>0</v>
      </c>
      <c r="I28" s="142">
        <f t="shared" si="2"/>
        <v>0</v>
      </c>
      <c r="J28" s="142">
        <f t="shared" si="2"/>
        <v>0</v>
      </c>
      <c r="K28" s="142">
        <f t="shared" si="2"/>
        <v>0</v>
      </c>
      <c r="L28" s="142"/>
      <c r="M28" s="142">
        <f t="shared" si="2"/>
        <v>0</v>
      </c>
      <c r="N28" s="142">
        <f t="shared" si="2"/>
        <v>0</v>
      </c>
      <c r="O28" s="142">
        <f t="shared" si="2"/>
        <v>0</v>
      </c>
      <c r="P28" s="142">
        <f t="shared" si="2"/>
        <v>0</v>
      </c>
      <c r="Q28" s="142">
        <f t="shared" si="2"/>
        <v>0</v>
      </c>
      <c r="R28" s="143">
        <f t="shared" si="2"/>
        <v>0</v>
      </c>
      <c r="S28" s="142">
        <f t="shared" si="2"/>
        <v>0</v>
      </c>
      <c r="T28" s="144"/>
      <c r="V28" s="142"/>
      <c r="Y28" s="127"/>
    </row>
  </sheetData>
  <pageMargins left="0.70866141732283472" right="0.70866141732283472" top="0.74803149606299213" bottom="0.74803149606299213" header="0.31496062992125984" footer="0.31496062992125984"/>
  <pageSetup scale="42" fitToWidth="2" orientation="landscape" verticalDpi="0"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FFFF00"/>
  </sheetPr>
  <dimension ref="A1:A145"/>
  <sheetViews>
    <sheetView workbookViewId="0">
      <selection activeCell="A10" sqref="A10"/>
    </sheetView>
  </sheetViews>
  <sheetFormatPr baseColWidth="10" defaultColWidth="11" defaultRowHeight="15" x14ac:dyDescent="0.25"/>
  <cols>
    <col min="1" max="1" width="44.7109375" style="6" customWidth="1"/>
    <col min="2" max="16384" width="11" style="6"/>
  </cols>
  <sheetData>
    <row r="1" spans="1:1" x14ac:dyDescent="0.25">
      <c r="A1" s="3" t="s">
        <v>1870</v>
      </c>
    </row>
    <row r="2" spans="1:1" x14ac:dyDescent="0.25">
      <c r="A2" s="27" t="s">
        <v>195</v>
      </c>
    </row>
    <row r="3" spans="1:1" ht="51" x14ac:dyDescent="0.25">
      <c r="A3" s="59" t="s">
        <v>50</v>
      </c>
    </row>
    <row r="4" spans="1:1" ht="38.25" x14ac:dyDescent="0.25">
      <c r="A4" s="59" t="s">
        <v>51</v>
      </c>
    </row>
    <row r="5" spans="1:1" ht="25.5" x14ac:dyDescent="0.25">
      <c r="A5" s="59" t="s">
        <v>52</v>
      </c>
    </row>
    <row r="6" spans="1:1" ht="25.5" x14ac:dyDescent="0.25">
      <c r="A6" s="59" t="s">
        <v>53</v>
      </c>
    </row>
    <row r="7" spans="1:1" ht="25.5" x14ac:dyDescent="0.25">
      <c r="A7" s="59" t="s">
        <v>54</v>
      </c>
    </row>
    <row r="8" spans="1:1" ht="51" x14ac:dyDescent="0.25">
      <c r="A8" s="59" t="s">
        <v>55</v>
      </c>
    </row>
    <row r="9" spans="1:1" ht="38.25" x14ac:dyDescent="0.25">
      <c r="A9" s="59" t="s">
        <v>56</v>
      </c>
    </row>
    <row r="10" spans="1:1" ht="25.5" x14ac:dyDescent="0.25">
      <c r="A10" s="59" t="s">
        <v>57</v>
      </c>
    </row>
    <row r="11" spans="1:1" ht="25.5" x14ac:dyDescent="0.25">
      <c r="A11" s="59" t="s">
        <v>58</v>
      </c>
    </row>
    <row r="12" spans="1:1" ht="51" x14ac:dyDescent="0.25">
      <c r="A12" s="59" t="s">
        <v>59</v>
      </c>
    </row>
    <row r="13" spans="1:1" ht="38.25" x14ac:dyDescent="0.25">
      <c r="A13" s="59" t="s">
        <v>60</v>
      </c>
    </row>
    <row r="14" spans="1:1" ht="38.25" x14ac:dyDescent="0.25">
      <c r="A14" s="59" t="s">
        <v>61</v>
      </c>
    </row>
    <row r="15" spans="1:1" ht="51" x14ac:dyDescent="0.25">
      <c r="A15" s="59" t="s">
        <v>62</v>
      </c>
    </row>
    <row r="16" spans="1:1" ht="25.5" x14ac:dyDescent="0.25">
      <c r="A16" s="59" t="s">
        <v>63</v>
      </c>
    </row>
    <row r="17" spans="1:1" ht="38.25" x14ac:dyDescent="0.25">
      <c r="A17" s="59" t="s">
        <v>64</v>
      </c>
    </row>
    <row r="18" spans="1:1" ht="25.5" x14ac:dyDescent="0.25">
      <c r="A18" s="59" t="s">
        <v>65</v>
      </c>
    </row>
    <row r="19" spans="1:1" ht="38.25" x14ac:dyDescent="0.25">
      <c r="A19" s="59" t="s">
        <v>66</v>
      </c>
    </row>
    <row r="20" spans="1:1" ht="38.25" x14ac:dyDescent="0.25">
      <c r="A20" s="59" t="s">
        <v>67</v>
      </c>
    </row>
    <row r="21" spans="1:1" ht="51" x14ac:dyDescent="0.25">
      <c r="A21" s="59" t="s">
        <v>68</v>
      </c>
    </row>
    <row r="22" spans="1:1" ht="76.5" x14ac:dyDescent="0.25">
      <c r="A22" s="59" t="s">
        <v>69</v>
      </c>
    </row>
    <row r="23" spans="1:1" ht="25.5" x14ac:dyDescent="0.25">
      <c r="A23" s="59" t="s">
        <v>70</v>
      </c>
    </row>
    <row r="24" spans="1:1" ht="51" x14ac:dyDescent="0.25">
      <c r="A24" s="59" t="s">
        <v>71</v>
      </c>
    </row>
    <row r="25" spans="1:1" x14ac:dyDescent="0.25">
      <c r="A25" s="59" t="s">
        <v>72</v>
      </c>
    </row>
    <row r="26" spans="1:1" ht="25.5" x14ac:dyDescent="0.25">
      <c r="A26" s="59" t="s">
        <v>73</v>
      </c>
    </row>
    <row r="27" spans="1:1" x14ac:dyDescent="0.25">
      <c r="A27" s="59" t="s">
        <v>74</v>
      </c>
    </row>
    <row r="28" spans="1:1" x14ac:dyDescent="0.25">
      <c r="A28" s="59" t="s">
        <v>75</v>
      </c>
    </row>
    <row r="29" spans="1:1" ht="38.25" x14ac:dyDescent="0.25">
      <c r="A29" s="59" t="s">
        <v>76</v>
      </c>
    </row>
    <row r="30" spans="1:1" ht="25.5" x14ac:dyDescent="0.25">
      <c r="A30" s="59" t="s">
        <v>77</v>
      </c>
    </row>
    <row r="31" spans="1:1" ht="25.5" x14ac:dyDescent="0.25">
      <c r="A31" s="59" t="s">
        <v>78</v>
      </c>
    </row>
    <row r="32" spans="1:1" ht="38.25" x14ac:dyDescent="0.25">
      <c r="A32" s="59" t="s">
        <v>79</v>
      </c>
    </row>
    <row r="33" spans="1:1" ht="25.5" x14ac:dyDescent="0.25">
      <c r="A33" s="59" t="s">
        <v>80</v>
      </c>
    </row>
    <row r="34" spans="1:1" ht="38.25" x14ac:dyDescent="0.25">
      <c r="A34" s="59" t="s">
        <v>81</v>
      </c>
    </row>
    <row r="35" spans="1:1" ht="51" x14ac:dyDescent="0.25">
      <c r="A35" s="59" t="s">
        <v>82</v>
      </c>
    </row>
    <row r="36" spans="1:1" ht="51" x14ac:dyDescent="0.25">
      <c r="A36" s="59" t="s">
        <v>83</v>
      </c>
    </row>
    <row r="37" spans="1:1" ht="38.25" x14ac:dyDescent="0.25">
      <c r="A37" s="59" t="s">
        <v>84</v>
      </c>
    </row>
    <row r="38" spans="1:1" ht="25.5" x14ac:dyDescent="0.25">
      <c r="A38" s="59" t="s">
        <v>85</v>
      </c>
    </row>
    <row r="39" spans="1:1" ht="25.5" x14ac:dyDescent="0.25">
      <c r="A39" s="59" t="s">
        <v>86</v>
      </c>
    </row>
    <row r="40" spans="1:1" ht="25.5" x14ac:dyDescent="0.25">
      <c r="A40" s="59" t="s">
        <v>87</v>
      </c>
    </row>
    <row r="41" spans="1:1" ht="63.75" x14ac:dyDescent="0.25">
      <c r="A41" s="59" t="s">
        <v>88</v>
      </c>
    </row>
    <row r="42" spans="1:1" ht="25.5" x14ac:dyDescent="0.25">
      <c r="A42" s="59" t="s">
        <v>89</v>
      </c>
    </row>
    <row r="43" spans="1:1" ht="25.5" x14ac:dyDescent="0.25">
      <c r="A43" s="59" t="s">
        <v>90</v>
      </c>
    </row>
    <row r="44" spans="1:1" ht="38.25" x14ac:dyDescent="0.25">
      <c r="A44" s="59" t="s">
        <v>91</v>
      </c>
    </row>
    <row r="45" spans="1:1" ht="38.25" x14ac:dyDescent="0.25">
      <c r="A45" s="59" t="s">
        <v>92</v>
      </c>
    </row>
    <row r="46" spans="1:1" ht="25.5" x14ac:dyDescent="0.25">
      <c r="A46" s="59" t="s">
        <v>93</v>
      </c>
    </row>
    <row r="47" spans="1:1" ht="38.25" x14ac:dyDescent="0.25">
      <c r="A47" s="59" t="s">
        <v>94</v>
      </c>
    </row>
    <row r="48" spans="1:1" ht="38.25" x14ac:dyDescent="0.25">
      <c r="A48" s="59" t="s">
        <v>95</v>
      </c>
    </row>
    <row r="49" spans="1:1" ht="25.5" x14ac:dyDescent="0.25">
      <c r="A49" s="59" t="s">
        <v>96</v>
      </c>
    </row>
    <row r="50" spans="1:1" ht="38.25" x14ac:dyDescent="0.25">
      <c r="A50" s="59" t="s">
        <v>97</v>
      </c>
    </row>
    <row r="51" spans="1:1" ht="25.5" x14ac:dyDescent="0.25">
      <c r="A51" s="59" t="s">
        <v>98</v>
      </c>
    </row>
    <row r="52" spans="1:1" ht="63.75" x14ac:dyDescent="0.25">
      <c r="A52" s="59" t="s">
        <v>99</v>
      </c>
    </row>
    <row r="53" spans="1:1" ht="25.5" x14ac:dyDescent="0.25">
      <c r="A53" s="59" t="s">
        <v>100</v>
      </c>
    </row>
    <row r="54" spans="1:1" ht="38.25" x14ac:dyDescent="0.25">
      <c r="A54" s="59" t="s">
        <v>101</v>
      </c>
    </row>
    <row r="55" spans="1:1" ht="38.25" x14ac:dyDescent="0.25">
      <c r="A55" s="59" t="s">
        <v>102</v>
      </c>
    </row>
    <row r="56" spans="1:1" ht="25.5" x14ac:dyDescent="0.25">
      <c r="A56" s="59" t="s">
        <v>103</v>
      </c>
    </row>
    <row r="57" spans="1:1" ht="51" x14ac:dyDescent="0.25">
      <c r="A57" s="59" t="s">
        <v>104</v>
      </c>
    </row>
    <row r="58" spans="1:1" ht="38.25" x14ac:dyDescent="0.25">
      <c r="A58" s="59" t="s">
        <v>105</v>
      </c>
    </row>
    <row r="59" spans="1:1" ht="51" x14ac:dyDescent="0.25">
      <c r="A59" s="59" t="s">
        <v>106</v>
      </c>
    </row>
    <row r="60" spans="1:1" ht="25.5" x14ac:dyDescent="0.25">
      <c r="A60" s="59" t="s">
        <v>107</v>
      </c>
    </row>
    <row r="61" spans="1:1" ht="38.25" x14ac:dyDescent="0.25">
      <c r="A61" s="59" t="s">
        <v>108</v>
      </c>
    </row>
    <row r="62" spans="1:1" ht="51" x14ac:dyDescent="0.25">
      <c r="A62" s="59" t="s">
        <v>109</v>
      </c>
    </row>
    <row r="63" spans="1:1" ht="25.5" x14ac:dyDescent="0.25">
      <c r="A63" s="59" t="s">
        <v>110</v>
      </c>
    </row>
    <row r="64" spans="1:1" ht="38.25" x14ac:dyDescent="0.25">
      <c r="A64" s="59" t="s">
        <v>111</v>
      </c>
    </row>
    <row r="65" spans="1:1" ht="38.25" x14ac:dyDescent="0.25">
      <c r="A65" s="59" t="s">
        <v>112</v>
      </c>
    </row>
    <row r="66" spans="1:1" ht="38.25" x14ac:dyDescent="0.25">
      <c r="A66" s="59" t="s">
        <v>113</v>
      </c>
    </row>
    <row r="67" spans="1:1" ht="25.5" x14ac:dyDescent="0.25">
      <c r="A67" s="59" t="s">
        <v>114</v>
      </c>
    </row>
    <row r="68" spans="1:1" ht="38.25" x14ac:dyDescent="0.25">
      <c r="A68" s="59" t="s">
        <v>115</v>
      </c>
    </row>
    <row r="69" spans="1:1" ht="25.5" x14ac:dyDescent="0.25">
      <c r="A69" s="59" t="s">
        <v>116</v>
      </c>
    </row>
    <row r="70" spans="1:1" ht="63.75" x14ac:dyDescent="0.25">
      <c r="A70" s="59" t="s">
        <v>117</v>
      </c>
    </row>
    <row r="71" spans="1:1" ht="38.25" x14ac:dyDescent="0.25">
      <c r="A71" s="59" t="s">
        <v>118</v>
      </c>
    </row>
    <row r="72" spans="1:1" ht="25.5" x14ac:dyDescent="0.25">
      <c r="A72" s="59" t="s">
        <v>119</v>
      </c>
    </row>
    <row r="73" spans="1:1" ht="51" x14ac:dyDescent="0.25">
      <c r="A73" s="59" t="s">
        <v>120</v>
      </c>
    </row>
    <row r="74" spans="1:1" ht="38.25" x14ac:dyDescent="0.25">
      <c r="A74" s="59" t="s">
        <v>121</v>
      </c>
    </row>
    <row r="75" spans="1:1" ht="25.5" x14ac:dyDescent="0.25">
      <c r="A75" s="59" t="s">
        <v>122</v>
      </c>
    </row>
    <row r="76" spans="1:1" ht="38.25" x14ac:dyDescent="0.25">
      <c r="A76" s="59" t="s">
        <v>123</v>
      </c>
    </row>
    <row r="77" spans="1:1" ht="38.25" x14ac:dyDescent="0.25">
      <c r="A77" s="59" t="s">
        <v>124</v>
      </c>
    </row>
    <row r="78" spans="1:1" ht="51" x14ac:dyDescent="0.25">
      <c r="A78" s="59" t="s">
        <v>125</v>
      </c>
    </row>
    <row r="79" spans="1:1" ht="51" x14ac:dyDescent="0.25">
      <c r="A79" s="59" t="s">
        <v>126</v>
      </c>
    </row>
    <row r="80" spans="1:1" ht="25.5" x14ac:dyDescent="0.25">
      <c r="A80" s="59" t="s">
        <v>127</v>
      </c>
    </row>
    <row r="81" spans="1:1" ht="25.5" x14ac:dyDescent="0.25">
      <c r="A81" s="59" t="s">
        <v>128</v>
      </c>
    </row>
    <row r="82" spans="1:1" ht="51" x14ac:dyDescent="0.25">
      <c r="A82" s="59" t="s">
        <v>129</v>
      </c>
    </row>
    <row r="83" spans="1:1" ht="25.5" x14ac:dyDescent="0.25">
      <c r="A83" s="59" t="s">
        <v>130</v>
      </c>
    </row>
    <row r="84" spans="1:1" ht="38.25" x14ac:dyDescent="0.25">
      <c r="A84" s="59" t="s">
        <v>131</v>
      </c>
    </row>
    <row r="85" spans="1:1" ht="38.25" x14ac:dyDescent="0.25">
      <c r="A85" s="59" t="s">
        <v>132</v>
      </c>
    </row>
    <row r="86" spans="1:1" ht="38.25" x14ac:dyDescent="0.25">
      <c r="A86" s="59" t="s">
        <v>133</v>
      </c>
    </row>
    <row r="87" spans="1:1" ht="38.25" x14ac:dyDescent="0.25">
      <c r="A87" s="59" t="s">
        <v>134</v>
      </c>
    </row>
    <row r="88" spans="1:1" ht="25.5" x14ac:dyDescent="0.25">
      <c r="A88" s="59" t="s">
        <v>135</v>
      </c>
    </row>
    <row r="89" spans="1:1" x14ac:dyDescent="0.25">
      <c r="A89" s="59" t="s">
        <v>136</v>
      </c>
    </row>
    <row r="90" spans="1:1" ht="63.75" x14ac:dyDescent="0.25">
      <c r="A90" s="59" t="s">
        <v>137</v>
      </c>
    </row>
    <row r="91" spans="1:1" ht="38.25" x14ac:dyDescent="0.25">
      <c r="A91" s="59" t="s">
        <v>138</v>
      </c>
    </row>
    <row r="92" spans="1:1" ht="38.25" x14ac:dyDescent="0.25">
      <c r="A92" s="59" t="s">
        <v>139</v>
      </c>
    </row>
    <row r="93" spans="1:1" ht="25.5" x14ac:dyDescent="0.25">
      <c r="A93" s="59" t="s">
        <v>140</v>
      </c>
    </row>
    <row r="94" spans="1:1" ht="38.25" x14ac:dyDescent="0.25">
      <c r="A94" s="59" t="s">
        <v>141</v>
      </c>
    </row>
    <row r="95" spans="1:1" ht="38.25" x14ac:dyDescent="0.25">
      <c r="A95" s="59" t="s">
        <v>142</v>
      </c>
    </row>
    <row r="96" spans="1:1" ht="25.5" x14ac:dyDescent="0.25">
      <c r="A96" s="59" t="s">
        <v>143</v>
      </c>
    </row>
    <row r="97" spans="1:1" ht="25.5" x14ac:dyDescent="0.25">
      <c r="A97" s="59" t="s">
        <v>144</v>
      </c>
    </row>
    <row r="98" spans="1:1" ht="38.25" x14ac:dyDescent="0.25">
      <c r="A98" s="59" t="s">
        <v>145</v>
      </c>
    </row>
    <row r="99" spans="1:1" ht="38.25" x14ac:dyDescent="0.25">
      <c r="A99" s="59" t="s">
        <v>146</v>
      </c>
    </row>
    <row r="100" spans="1:1" ht="25.5" x14ac:dyDescent="0.25">
      <c r="A100" s="59" t="s">
        <v>147</v>
      </c>
    </row>
    <row r="101" spans="1:1" ht="38.25" x14ac:dyDescent="0.25">
      <c r="A101" s="59" t="s">
        <v>148</v>
      </c>
    </row>
    <row r="102" spans="1:1" ht="25.5" x14ac:dyDescent="0.25">
      <c r="A102" s="59" t="s">
        <v>149</v>
      </c>
    </row>
    <row r="103" spans="1:1" ht="25.5" x14ac:dyDescent="0.25">
      <c r="A103" s="59" t="s">
        <v>150</v>
      </c>
    </row>
    <row r="104" spans="1:1" ht="38.25" x14ac:dyDescent="0.25">
      <c r="A104" s="59" t="s">
        <v>151</v>
      </c>
    </row>
    <row r="105" spans="1:1" ht="51" x14ac:dyDescent="0.25">
      <c r="A105" s="59" t="s">
        <v>152</v>
      </c>
    </row>
    <row r="106" spans="1:1" ht="38.25" x14ac:dyDescent="0.25">
      <c r="A106" s="59" t="s">
        <v>153</v>
      </c>
    </row>
    <row r="107" spans="1:1" ht="38.25" x14ac:dyDescent="0.25">
      <c r="A107" s="59" t="s">
        <v>154</v>
      </c>
    </row>
    <row r="108" spans="1:1" ht="63.75" x14ac:dyDescent="0.25">
      <c r="A108" s="59" t="s">
        <v>155</v>
      </c>
    </row>
    <row r="109" spans="1:1" ht="25.5" x14ac:dyDescent="0.25">
      <c r="A109" s="59" t="s">
        <v>156</v>
      </c>
    </row>
    <row r="110" spans="1:1" ht="63.75" x14ac:dyDescent="0.25">
      <c r="A110" s="59" t="s">
        <v>157</v>
      </c>
    </row>
    <row r="111" spans="1:1" x14ac:dyDescent="0.25">
      <c r="A111" s="59" t="s">
        <v>158</v>
      </c>
    </row>
    <row r="112" spans="1:1" ht="38.25" x14ac:dyDescent="0.25">
      <c r="A112" s="59" t="s">
        <v>159</v>
      </c>
    </row>
    <row r="113" spans="1:1" ht="25.5" x14ac:dyDescent="0.25">
      <c r="A113" s="59" t="s">
        <v>160</v>
      </c>
    </row>
    <row r="114" spans="1:1" x14ac:dyDescent="0.25">
      <c r="A114" s="59" t="s">
        <v>161</v>
      </c>
    </row>
    <row r="115" spans="1:1" ht="38.25" x14ac:dyDescent="0.25">
      <c r="A115" s="59" t="s">
        <v>162</v>
      </c>
    </row>
    <row r="116" spans="1:1" ht="25.5" x14ac:dyDescent="0.25">
      <c r="A116" s="59" t="s">
        <v>163</v>
      </c>
    </row>
    <row r="117" spans="1:1" ht="38.25" x14ac:dyDescent="0.25">
      <c r="A117" s="59" t="s">
        <v>164</v>
      </c>
    </row>
    <row r="118" spans="1:1" ht="38.25" x14ac:dyDescent="0.25">
      <c r="A118" s="59" t="s">
        <v>165</v>
      </c>
    </row>
    <row r="119" spans="1:1" ht="25.5" x14ac:dyDescent="0.25">
      <c r="A119" s="59" t="s">
        <v>166</v>
      </c>
    </row>
    <row r="120" spans="1:1" ht="89.25" x14ac:dyDescent="0.25">
      <c r="A120" s="59" t="s">
        <v>167</v>
      </c>
    </row>
    <row r="121" spans="1:1" ht="38.25" x14ac:dyDescent="0.25">
      <c r="A121" s="59" t="s">
        <v>168</v>
      </c>
    </row>
    <row r="122" spans="1:1" ht="25.5" x14ac:dyDescent="0.25">
      <c r="A122" s="59" t="s">
        <v>169</v>
      </c>
    </row>
    <row r="123" spans="1:1" ht="25.5" x14ac:dyDescent="0.25">
      <c r="A123" s="59" t="s">
        <v>170</v>
      </c>
    </row>
    <row r="124" spans="1:1" ht="25.5" x14ac:dyDescent="0.25">
      <c r="A124" s="59" t="s">
        <v>171</v>
      </c>
    </row>
    <row r="125" spans="1:1" ht="25.5" x14ac:dyDescent="0.25">
      <c r="A125" s="59" t="s">
        <v>172</v>
      </c>
    </row>
    <row r="126" spans="1:1" ht="38.25" x14ac:dyDescent="0.25">
      <c r="A126" s="59" t="s">
        <v>173</v>
      </c>
    </row>
    <row r="127" spans="1:1" ht="25.5" x14ac:dyDescent="0.25">
      <c r="A127" s="59" t="s">
        <v>174</v>
      </c>
    </row>
    <row r="128" spans="1:1" ht="51" x14ac:dyDescent="0.25">
      <c r="A128" s="59" t="s">
        <v>175</v>
      </c>
    </row>
    <row r="129" spans="1:1" ht="38.25" x14ac:dyDescent="0.25">
      <c r="A129" s="59" t="s">
        <v>176</v>
      </c>
    </row>
    <row r="130" spans="1:1" ht="51" x14ac:dyDescent="0.25">
      <c r="A130" s="59" t="s">
        <v>177</v>
      </c>
    </row>
    <row r="131" spans="1:1" ht="25.5" x14ac:dyDescent="0.25">
      <c r="A131" s="59" t="s">
        <v>178</v>
      </c>
    </row>
    <row r="132" spans="1:1" ht="51" x14ac:dyDescent="0.25">
      <c r="A132" s="59" t="s">
        <v>179</v>
      </c>
    </row>
    <row r="133" spans="1:1" ht="38.25" x14ac:dyDescent="0.25">
      <c r="A133" s="59" t="s">
        <v>180</v>
      </c>
    </row>
    <row r="134" spans="1:1" ht="51" x14ac:dyDescent="0.25">
      <c r="A134" s="59" t="s">
        <v>181</v>
      </c>
    </row>
    <row r="135" spans="1:1" ht="38.25" x14ac:dyDescent="0.25">
      <c r="A135" s="59" t="s">
        <v>182</v>
      </c>
    </row>
    <row r="136" spans="1:1" ht="38.25" x14ac:dyDescent="0.25">
      <c r="A136" s="59" t="s">
        <v>183</v>
      </c>
    </row>
    <row r="137" spans="1:1" ht="63.75" x14ac:dyDescent="0.25">
      <c r="A137" s="59" t="s">
        <v>184</v>
      </c>
    </row>
    <row r="138" spans="1:1" ht="25.5" x14ac:dyDescent="0.25">
      <c r="A138" s="59" t="s">
        <v>185</v>
      </c>
    </row>
    <row r="139" spans="1:1" ht="38.25" x14ac:dyDescent="0.25">
      <c r="A139" s="59" t="s">
        <v>186</v>
      </c>
    </row>
    <row r="140" spans="1:1" ht="38.25" x14ac:dyDescent="0.25">
      <c r="A140" s="59" t="s">
        <v>187</v>
      </c>
    </row>
    <row r="141" spans="1:1" ht="25.5" x14ac:dyDescent="0.25">
      <c r="A141" s="59" t="s">
        <v>188</v>
      </c>
    </row>
    <row r="142" spans="1:1" ht="25.5" x14ac:dyDescent="0.25">
      <c r="A142" s="59" t="s">
        <v>189</v>
      </c>
    </row>
    <row r="143" spans="1:1" ht="25.5" x14ac:dyDescent="0.25">
      <c r="A143" s="59" t="s">
        <v>190</v>
      </c>
    </row>
    <row r="144" spans="1:1" ht="25.5" x14ac:dyDescent="0.25">
      <c r="A144" s="59" t="s">
        <v>191</v>
      </c>
    </row>
    <row r="145" spans="1:1" x14ac:dyDescent="0.25">
      <c r="A145" s="59" t="s">
        <v>3058</v>
      </c>
    </row>
  </sheetData>
  <pageMargins left="0.7" right="0.7" top="0.75" bottom="0.75" header="0.3" footer="0.3"/>
  <pageSetup paperSize="5"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A1:A34"/>
  <sheetViews>
    <sheetView zoomScale="70" zoomScaleNormal="70" workbookViewId="0">
      <selection activeCell="A10" sqref="A10"/>
    </sheetView>
  </sheetViews>
  <sheetFormatPr baseColWidth="10" defaultColWidth="11" defaultRowHeight="15" x14ac:dyDescent="0.25"/>
  <cols>
    <col min="1" max="1" width="68.5703125" style="35" customWidth="1"/>
    <col min="2" max="16384" width="11" style="34"/>
  </cols>
  <sheetData>
    <row r="1" spans="1:1" x14ac:dyDescent="0.25">
      <c r="A1" s="33" t="s">
        <v>1872</v>
      </c>
    </row>
    <row r="2" spans="1:1" ht="15.75" x14ac:dyDescent="0.25">
      <c r="A2" s="60" t="s">
        <v>195</v>
      </c>
    </row>
    <row r="3" spans="1:1" ht="38.25" customHeight="1" x14ac:dyDescent="0.25">
      <c r="A3" s="63" t="s">
        <v>3011</v>
      </c>
    </row>
    <row r="4" spans="1:1" ht="35.25" customHeight="1" x14ac:dyDescent="0.25">
      <c r="A4" s="63" t="s">
        <v>3012</v>
      </c>
    </row>
    <row r="5" spans="1:1" ht="33.75" customHeight="1" x14ac:dyDescent="0.25">
      <c r="A5" s="63" t="s">
        <v>192</v>
      </c>
    </row>
    <row r="6" spans="1:1" ht="18.75" x14ac:dyDescent="0.25">
      <c r="A6" s="63" t="s">
        <v>1835</v>
      </c>
    </row>
    <row r="7" spans="1:1" ht="37.5" x14ac:dyDescent="0.25">
      <c r="A7" s="63" t="s">
        <v>1836</v>
      </c>
    </row>
    <row r="8" spans="1:1" ht="39.75" customHeight="1" x14ac:dyDescent="0.25">
      <c r="A8" s="63" t="s">
        <v>1431</v>
      </c>
    </row>
    <row r="9" spans="1:1" ht="18.75" x14ac:dyDescent="0.25">
      <c r="A9" s="63" t="s">
        <v>1432</v>
      </c>
    </row>
    <row r="10" spans="1:1" ht="37.5" x14ac:dyDescent="0.25">
      <c r="A10" s="63" t="s">
        <v>3013</v>
      </c>
    </row>
    <row r="11" spans="1:1" ht="37.5" x14ac:dyDescent="0.25">
      <c r="A11" s="63" t="s">
        <v>3014</v>
      </c>
    </row>
    <row r="12" spans="1:1" ht="37.5" x14ac:dyDescent="0.25">
      <c r="A12" s="63" t="s">
        <v>3015</v>
      </c>
    </row>
    <row r="13" spans="1:1" ht="18.75" x14ac:dyDescent="0.25">
      <c r="A13" s="63" t="s">
        <v>3016</v>
      </c>
    </row>
    <row r="14" spans="1:1" ht="78.75" customHeight="1" x14ac:dyDescent="0.25">
      <c r="A14" s="63" t="s">
        <v>1435</v>
      </c>
    </row>
    <row r="15" spans="1:1" ht="40.5" customHeight="1" x14ac:dyDescent="0.25">
      <c r="A15" s="63" t="s">
        <v>3017</v>
      </c>
    </row>
    <row r="16" spans="1:1" ht="60.75" customHeight="1" x14ac:dyDescent="0.25">
      <c r="A16" s="63" t="s">
        <v>1437</v>
      </c>
    </row>
    <row r="17" spans="1:1" ht="49.5" customHeight="1" x14ac:dyDescent="0.25">
      <c r="A17" s="63" t="s">
        <v>1430</v>
      </c>
    </row>
    <row r="18" spans="1:1" ht="62.25" customHeight="1" x14ac:dyDescent="0.25">
      <c r="A18" s="63" t="s">
        <v>3018</v>
      </c>
    </row>
    <row r="19" spans="1:1" ht="37.5" customHeight="1" x14ac:dyDescent="0.25">
      <c r="A19" s="63" t="s">
        <v>3019</v>
      </c>
    </row>
    <row r="20" spans="1:1" ht="37.5" x14ac:dyDescent="0.25">
      <c r="A20" s="63" t="s">
        <v>1433</v>
      </c>
    </row>
    <row r="21" spans="1:1" ht="27.75" customHeight="1" x14ac:dyDescent="0.25">
      <c r="A21" s="63" t="s">
        <v>1434</v>
      </c>
    </row>
    <row r="22" spans="1:1" ht="40.5" customHeight="1" x14ac:dyDescent="0.25">
      <c r="A22" s="63" t="s">
        <v>3020</v>
      </c>
    </row>
    <row r="23" spans="1:1" ht="43.5" customHeight="1" x14ac:dyDescent="0.25">
      <c r="A23" s="63" t="s">
        <v>3021</v>
      </c>
    </row>
    <row r="24" spans="1:1" ht="56.25" x14ac:dyDescent="0.25">
      <c r="A24" s="63" t="s">
        <v>3022</v>
      </c>
    </row>
    <row r="25" spans="1:1" ht="24.75" customHeight="1" x14ac:dyDescent="0.25">
      <c r="A25" s="63" t="s">
        <v>3023</v>
      </c>
    </row>
    <row r="26" spans="1:1" ht="37.5" x14ac:dyDescent="0.25">
      <c r="A26" s="63" t="s">
        <v>3024</v>
      </c>
    </row>
    <row r="27" spans="1:1" ht="37.5" x14ac:dyDescent="0.25">
      <c r="A27" s="63" t="s">
        <v>3025</v>
      </c>
    </row>
    <row r="28" spans="1:1" ht="56.25" x14ac:dyDescent="0.25">
      <c r="A28" s="63" t="s">
        <v>3026</v>
      </c>
    </row>
    <row r="29" spans="1:1" ht="75" x14ac:dyDescent="0.25">
      <c r="A29" s="63" t="s">
        <v>3027</v>
      </c>
    </row>
    <row r="30" spans="1:1" ht="18.75" x14ac:dyDescent="0.25">
      <c r="A30" s="63" t="s">
        <v>3028</v>
      </c>
    </row>
    <row r="31" spans="1:1" ht="37.5" x14ac:dyDescent="0.25">
      <c r="A31" s="63" t="s">
        <v>3029</v>
      </c>
    </row>
    <row r="32" spans="1:1" ht="37.5" x14ac:dyDescent="0.25">
      <c r="A32" s="63" t="s">
        <v>3030</v>
      </c>
    </row>
    <row r="33" spans="1:1" ht="45" customHeight="1" x14ac:dyDescent="0.25">
      <c r="A33" s="58"/>
    </row>
    <row r="34" spans="1:1" ht="20.25" customHeight="1" x14ac:dyDescent="0.25">
      <c r="A34" s="58" t="s">
        <v>3058</v>
      </c>
    </row>
  </sheetData>
  <pageMargins left="0.7" right="0.7" top="0.75" bottom="0.75" header="0.3" footer="0.3"/>
  <pageSetup paperSize="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3366FF"/>
  </sheetPr>
  <dimension ref="A1:CE300"/>
  <sheetViews>
    <sheetView zoomScale="64" zoomScaleNormal="64" workbookViewId="0">
      <selection activeCell="G6" sqref="G6"/>
    </sheetView>
  </sheetViews>
  <sheetFormatPr baseColWidth="10" defaultRowHeight="12.75" x14ac:dyDescent="0.2"/>
  <cols>
    <col min="1" max="1" width="19" style="99" customWidth="1"/>
    <col min="2" max="2" width="11.5703125" style="99" customWidth="1"/>
    <col min="3" max="3" width="20.5703125" style="99" customWidth="1"/>
    <col min="4" max="4" width="11.42578125" style="99" customWidth="1"/>
    <col min="5" max="5" width="16.5703125" style="99" customWidth="1"/>
    <col min="6" max="6" width="19.7109375" style="99" customWidth="1"/>
    <col min="7" max="7" width="39.28515625" style="99" customWidth="1"/>
    <col min="8" max="8" width="47.7109375" style="99" customWidth="1"/>
    <col min="9" max="9" width="52.85546875" style="99" customWidth="1"/>
    <col min="10" max="10" width="58.42578125" style="99" customWidth="1"/>
    <col min="11" max="11" width="31" style="99" customWidth="1"/>
    <col min="12" max="12" width="12.42578125" style="99" customWidth="1"/>
    <col min="13" max="13" width="10.140625" style="99" customWidth="1"/>
    <col min="14" max="14" width="12.7109375" style="99" customWidth="1"/>
    <col min="15" max="15" width="26" style="99" customWidth="1"/>
    <col min="16" max="16" width="27" style="99" customWidth="1"/>
    <col min="17" max="17" width="33.140625" style="99" customWidth="1"/>
    <col min="18" max="18" width="33.7109375" style="99" customWidth="1"/>
    <col min="19" max="19" width="31.7109375" style="99" customWidth="1"/>
    <col min="20" max="20" width="32.28515625" style="99" customWidth="1"/>
    <col min="21" max="21" width="30.85546875" style="99" customWidth="1"/>
    <col min="22" max="22" width="28" style="99" hidden="1" customWidth="1"/>
    <col min="23" max="23" width="21.28515625" style="99" hidden="1" customWidth="1"/>
    <col min="24" max="25" width="21.42578125" style="99" hidden="1" customWidth="1"/>
    <col min="26" max="26" width="21.28515625" style="99" hidden="1" customWidth="1"/>
    <col min="27" max="27" width="22.28515625" style="99" hidden="1" customWidth="1"/>
    <col min="28" max="28" width="19.42578125" style="99" hidden="1" customWidth="1"/>
    <col min="29" max="29" width="18.85546875" style="99" hidden="1" customWidth="1"/>
    <col min="30" max="50" width="11.5703125" style="99" customWidth="1"/>
    <col min="51" max="52" width="11.7109375" style="99" customWidth="1"/>
    <col min="53" max="53" width="11.42578125" style="99" customWidth="1"/>
    <col min="54" max="54" width="16.85546875" style="99" customWidth="1"/>
    <col min="55" max="55" width="20.28515625" style="99" customWidth="1"/>
    <col min="56" max="57" width="11.5703125" style="99" customWidth="1"/>
    <col min="58" max="58" width="16.42578125" style="99" customWidth="1"/>
    <col min="59" max="72" width="11.5703125" style="99" customWidth="1"/>
    <col min="73" max="73" width="12.140625" style="99" customWidth="1"/>
    <col min="74" max="76" width="11.5703125" style="99" customWidth="1"/>
    <col min="77" max="77" width="11.42578125" style="99" customWidth="1"/>
    <col min="78" max="79" width="40.7109375" style="99" customWidth="1"/>
    <col min="80" max="80" width="67.7109375" style="99" customWidth="1"/>
    <col min="81" max="82" width="40.7109375" style="99" customWidth="1"/>
    <col min="83" max="83" width="67.7109375" style="99" customWidth="1"/>
    <col min="84" max="16384" width="11.42578125" style="99"/>
  </cols>
  <sheetData>
    <row r="1" spans="1:83" s="174" customFormat="1" ht="30" x14ac:dyDescent="0.4">
      <c r="A1" s="511"/>
      <c r="B1" s="512"/>
      <c r="C1" s="512"/>
      <c r="D1" s="513"/>
      <c r="E1" s="517" t="s">
        <v>1848</v>
      </c>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c r="BN1" s="517"/>
      <c r="BO1" s="517"/>
      <c r="BP1" s="518"/>
      <c r="BQ1" s="519"/>
      <c r="BR1" s="520"/>
      <c r="BS1" s="520"/>
      <c r="BT1" s="520"/>
      <c r="BU1" s="520"/>
      <c r="BV1" s="520"/>
      <c r="BW1" s="520"/>
      <c r="BX1" s="520"/>
      <c r="BY1" s="521"/>
    </row>
    <row r="2" spans="1:83" s="174" customFormat="1" ht="55.5" customHeight="1" x14ac:dyDescent="0.4">
      <c r="A2" s="514"/>
      <c r="B2" s="515"/>
      <c r="C2" s="515"/>
      <c r="D2" s="516"/>
      <c r="E2" s="517" t="s">
        <v>1849</v>
      </c>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7"/>
      <c r="BD2" s="517"/>
      <c r="BE2" s="517"/>
      <c r="BF2" s="517"/>
      <c r="BG2" s="517"/>
      <c r="BH2" s="517"/>
      <c r="BI2" s="517"/>
      <c r="BJ2" s="517"/>
      <c r="BK2" s="517"/>
      <c r="BL2" s="517"/>
      <c r="BM2" s="517"/>
      <c r="BN2" s="517"/>
      <c r="BO2" s="517"/>
      <c r="BP2" s="518"/>
      <c r="BQ2" s="522"/>
      <c r="BR2" s="523"/>
      <c r="BS2" s="523"/>
      <c r="BT2" s="523"/>
      <c r="BU2" s="523"/>
      <c r="BV2" s="523"/>
      <c r="BW2" s="523"/>
      <c r="BX2" s="523"/>
      <c r="BY2" s="524"/>
    </row>
    <row r="3" spans="1:83" s="174" customFormat="1" ht="30.75" thickBot="1" x14ac:dyDescent="0.45">
      <c r="A3" s="514"/>
      <c r="B3" s="515"/>
      <c r="C3" s="515"/>
      <c r="D3" s="516"/>
      <c r="E3" s="525" t="s">
        <v>1850</v>
      </c>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5"/>
      <c r="BB3" s="525"/>
      <c r="BC3" s="525"/>
      <c r="BD3" s="525"/>
      <c r="BE3" s="525"/>
      <c r="BF3" s="525"/>
      <c r="BG3" s="525"/>
      <c r="BH3" s="525"/>
      <c r="BI3" s="525"/>
      <c r="BJ3" s="525"/>
      <c r="BK3" s="525"/>
      <c r="BL3" s="525"/>
      <c r="BM3" s="525"/>
      <c r="BN3" s="525"/>
      <c r="BO3" s="525"/>
      <c r="BP3" s="526"/>
      <c r="BQ3" s="527" t="s">
        <v>1851</v>
      </c>
      <c r="BR3" s="528"/>
      <c r="BS3" s="528"/>
      <c r="BT3" s="528"/>
      <c r="BU3" s="528"/>
      <c r="BV3" s="528"/>
      <c r="BW3" s="528"/>
      <c r="BX3" s="528"/>
      <c r="BY3" s="529"/>
    </row>
    <row r="4" spans="1:83" s="174" customFormat="1" ht="59.25" customHeight="1" thickBot="1" x14ac:dyDescent="0.45">
      <c r="A4" s="533" t="s">
        <v>1852</v>
      </c>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t="s">
        <v>1853</v>
      </c>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t="s">
        <v>1942</v>
      </c>
      <c r="BC4" s="534"/>
      <c r="BD4" s="534"/>
      <c r="BE4" s="534"/>
      <c r="BF4" s="534"/>
      <c r="BG4" s="534"/>
      <c r="BH4" s="534"/>
      <c r="BI4" s="534"/>
      <c r="BJ4" s="534"/>
      <c r="BK4" s="534"/>
      <c r="BL4" s="534"/>
      <c r="BM4" s="534"/>
      <c r="BN4" s="534"/>
      <c r="BO4" s="534"/>
      <c r="BP4" s="534"/>
      <c r="BQ4" s="534"/>
      <c r="BR4" s="534"/>
      <c r="BS4" s="534"/>
      <c r="BT4" s="534"/>
      <c r="BU4" s="534"/>
      <c r="BV4" s="534"/>
      <c r="BW4" s="534"/>
      <c r="BX4" s="534"/>
      <c r="BY4" s="535"/>
      <c r="BZ4" s="530" t="s">
        <v>3529</v>
      </c>
      <c r="CA4" s="531"/>
      <c r="CB4" s="531"/>
      <c r="CC4" s="531"/>
      <c r="CD4" s="531"/>
      <c r="CE4" s="532"/>
    </row>
    <row r="5" spans="1:83" s="159" customFormat="1" ht="150.75" thickBot="1" x14ac:dyDescent="0.25">
      <c r="A5" s="230" t="s">
        <v>1854</v>
      </c>
      <c r="B5" s="231" t="s">
        <v>1855</v>
      </c>
      <c r="C5" s="232" t="s">
        <v>1856</v>
      </c>
      <c r="D5" s="231" t="s">
        <v>1857</v>
      </c>
      <c r="E5" s="231" t="s">
        <v>1858</v>
      </c>
      <c r="F5" s="232" t="s">
        <v>1859</v>
      </c>
      <c r="G5" s="233" t="s">
        <v>1847</v>
      </c>
      <c r="H5" s="233" t="s">
        <v>1862</v>
      </c>
      <c r="I5" s="233" t="s">
        <v>1860</v>
      </c>
      <c r="J5" s="233" t="s">
        <v>1861</v>
      </c>
      <c r="K5" s="233" t="s">
        <v>1863</v>
      </c>
      <c r="L5" s="233" t="s">
        <v>1864</v>
      </c>
      <c r="M5" s="233" t="s">
        <v>1865</v>
      </c>
      <c r="N5" s="231" t="s">
        <v>1869</v>
      </c>
      <c r="O5" s="231" t="s">
        <v>1866</v>
      </c>
      <c r="P5" s="231" t="s">
        <v>1867</v>
      </c>
      <c r="Q5" s="233" t="s">
        <v>1868</v>
      </c>
      <c r="R5" s="234" t="s">
        <v>1995</v>
      </c>
      <c r="S5" s="235" t="s">
        <v>1996</v>
      </c>
      <c r="T5" s="234" t="s">
        <v>1997</v>
      </c>
      <c r="U5" s="234" t="s">
        <v>1998</v>
      </c>
      <c r="V5" s="73" t="s">
        <v>1925</v>
      </c>
      <c r="W5" s="73" t="s">
        <v>1925</v>
      </c>
      <c r="X5" s="73" t="s">
        <v>1925</v>
      </c>
      <c r="Y5" s="73" t="s">
        <v>1925</v>
      </c>
      <c r="Z5" s="73" t="s">
        <v>1925</v>
      </c>
      <c r="AA5" s="73" t="s">
        <v>1925</v>
      </c>
      <c r="AB5" s="73" t="s">
        <v>1925</v>
      </c>
      <c r="AC5" s="73" t="s">
        <v>1925</v>
      </c>
      <c r="AD5" s="72" t="s">
        <v>1870</v>
      </c>
      <c r="AE5" s="72" t="s">
        <v>1871</v>
      </c>
      <c r="AF5" s="72" t="s">
        <v>1872</v>
      </c>
      <c r="AG5" s="72" t="s">
        <v>1873</v>
      </c>
      <c r="AH5" s="72" t="s">
        <v>1874</v>
      </c>
      <c r="AI5" s="72" t="s">
        <v>1875</v>
      </c>
      <c r="AJ5" s="72" t="s">
        <v>1876</v>
      </c>
      <c r="AK5" s="72" t="s">
        <v>1877</v>
      </c>
      <c r="AL5" s="72" t="s">
        <v>1878</v>
      </c>
      <c r="AM5" s="72" t="s">
        <v>1879</v>
      </c>
      <c r="AN5" s="72" t="s">
        <v>1880</v>
      </c>
      <c r="AO5" s="72" t="s">
        <v>1881</v>
      </c>
      <c r="AP5" s="72" t="s">
        <v>1882</v>
      </c>
      <c r="AQ5" s="72" t="s">
        <v>1883</v>
      </c>
      <c r="AR5" s="72" t="s">
        <v>1884</v>
      </c>
      <c r="AS5" s="72" t="s">
        <v>1885</v>
      </c>
      <c r="AT5" s="72" t="s">
        <v>1886</v>
      </c>
      <c r="AU5" s="72" t="s">
        <v>1887</v>
      </c>
      <c r="AV5" s="72" t="s">
        <v>1888</v>
      </c>
      <c r="AW5" s="72" t="s">
        <v>1889</v>
      </c>
      <c r="AX5" s="72" t="s">
        <v>1890</v>
      </c>
      <c r="AY5" s="156" t="s">
        <v>1891</v>
      </c>
      <c r="AZ5" s="156" t="s">
        <v>1892</v>
      </c>
      <c r="BA5" s="46" t="s">
        <v>1893</v>
      </c>
      <c r="BB5" s="46" t="s">
        <v>1894</v>
      </c>
      <c r="BC5" s="156" t="s">
        <v>1895</v>
      </c>
      <c r="BD5" s="46" t="s">
        <v>1896</v>
      </c>
      <c r="BE5" s="156" t="s">
        <v>1897</v>
      </c>
      <c r="BF5" s="46" t="s">
        <v>1898</v>
      </c>
      <c r="BG5" s="156" t="s">
        <v>1899</v>
      </c>
      <c r="BH5" s="46" t="s">
        <v>1900</v>
      </c>
      <c r="BI5" s="156" t="s">
        <v>1901</v>
      </c>
      <c r="BJ5" s="46" t="s">
        <v>1902</v>
      </c>
      <c r="BK5" s="156" t="s">
        <v>1903</v>
      </c>
      <c r="BL5" s="46" t="s">
        <v>1904</v>
      </c>
      <c r="BM5" s="156" t="s">
        <v>1905</v>
      </c>
      <c r="BN5" s="46" t="s">
        <v>1906</v>
      </c>
      <c r="BO5" s="156" t="s">
        <v>1907</v>
      </c>
      <c r="BP5" s="46" t="s">
        <v>1908</v>
      </c>
      <c r="BQ5" s="156" t="s">
        <v>1909</v>
      </c>
      <c r="BR5" s="46" t="s">
        <v>1910</v>
      </c>
      <c r="BS5" s="156" t="s">
        <v>1911</v>
      </c>
      <c r="BT5" s="46" t="s">
        <v>1912</v>
      </c>
      <c r="BU5" s="156" t="s">
        <v>1913</v>
      </c>
      <c r="BV5" s="46" t="s">
        <v>1914</v>
      </c>
      <c r="BW5" s="156" t="s">
        <v>1915</v>
      </c>
      <c r="BX5" s="46" t="s">
        <v>1916</v>
      </c>
      <c r="BY5" s="175" t="s">
        <v>1917</v>
      </c>
      <c r="BZ5" s="178" t="s">
        <v>3526</v>
      </c>
      <c r="CA5" s="178" t="s">
        <v>3527</v>
      </c>
      <c r="CB5" s="178" t="s">
        <v>3528</v>
      </c>
      <c r="CC5" s="178" t="s">
        <v>3530</v>
      </c>
      <c r="CD5" s="178" t="s">
        <v>3531</v>
      </c>
      <c r="CE5" s="178" t="s">
        <v>3532</v>
      </c>
    </row>
    <row r="6" spans="1:83" ht="117.75" customHeight="1" x14ac:dyDescent="0.2">
      <c r="A6" s="236" t="s">
        <v>0</v>
      </c>
      <c r="B6" s="237">
        <v>2017</v>
      </c>
      <c r="C6" s="237" t="s">
        <v>2</v>
      </c>
      <c r="D6" s="237" t="s">
        <v>20</v>
      </c>
      <c r="E6" s="237" t="s">
        <v>1918</v>
      </c>
      <c r="F6" s="238" t="s">
        <v>2987</v>
      </c>
      <c r="G6" s="239" t="s">
        <v>1447</v>
      </c>
      <c r="H6" s="239" t="s">
        <v>1457</v>
      </c>
      <c r="I6" s="240" t="s">
        <v>1465</v>
      </c>
      <c r="J6" s="239"/>
      <c r="K6" s="241" t="s">
        <v>30</v>
      </c>
      <c r="L6" s="241"/>
      <c r="M6" s="241"/>
      <c r="N6" s="241">
        <v>10</v>
      </c>
      <c r="O6" s="241" t="s">
        <v>1919</v>
      </c>
      <c r="P6" s="242" t="s">
        <v>1920</v>
      </c>
      <c r="Q6" s="241"/>
      <c r="R6" s="243"/>
      <c r="S6" s="243"/>
      <c r="T6" s="243"/>
      <c r="U6" s="243"/>
      <c r="V6" s="78"/>
      <c r="W6" s="78"/>
      <c r="X6" s="78"/>
      <c r="Y6" s="78"/>
      <c r="Z6" s="78"/>
      <c r="AA6" s="78"/>
      <c r="AB6" s="78"/>
      <c r="AC6" s="79"/>
      <c r="AD6" s="160"/>
      <c r="AE6" s="160"/>
      <c r="AF6" s="160"/>
      <c r="AG6" s="160"/>
      <c r="AH6" s="160"/>
      <c r="AI6" s="160"/>
      <c r="AJ6" s="160"/>
      <c r="AK6" s="160"/>
      <c r="AL6" s="160"/>
      <c r="AM6" s="160"/>
      <c r="AN6" s="160" t="s">
        <v>1957</v>
      </c>
      <c r="AO6" s="160"/>
      <c r="AP6" s="160"/>
      <c r="AQ6" s="160"/>
      <c r="AR6" s="160"/>
      <c r="AS6" s="77" t="s">
        <v>262</v>
      </c>
      <c r="AT6" s="160" t="s">
        <v>262</v>
      </c>
      <c r="AU6" s="160" t="s">
        <v>262</v>
      </c>
      <c r="AV6" s="160" t="s">
        <v>262</v>
      </c>
      <c r="AW6" s="160" t="s">
        <v>262</v>
      </c>
      <c r="AX6" s="160" t="s">
        <v>262</v>
      </c>
      <c r="AY6" s="161"/>
      <c r="AZ6" s="160"/>
      <c r="BA6" s="82" t="s">
        <v>1958</v>
      </c>
      <c r="BB6" s="83"/>
      <c r="BC6" s="84"/>
      <c r="BD6" s="83"/>
      <c r="BE6" s="84"/>
      <c r="BF6" s="83" t="s">
        <v>1959</v>
      </c>
      <c r="BG6" s="84">
        <v>25</v>
      </c>
      <c r="BH6" s="83"/>
      <c r="BI6" s="84"/>
      <c r="BJ6" s="83"/>
      <c r="BK6" s="84"/>
      <c r="BL6" s="83" t="s">
        <v>1960</v>
      </c>
      <c r="BM6" s="84">
        <v>50</v>
      </c>
      <c r="BN6" s="83"/>
      <c r="BO6" s="84"/>
      <c r="BP6" s="83"/>
      <c r="BQ6" s="84"/>
      <c r="BR6" s="83" t="s">
        <v>1961</v>
      </c>
      <c r="BS6" s="84">
        <v>50</v>
      </c>
      <c r="BT6" s="83"/>
      <c r="BU6" s="84"/>
      <c r="BV6" s="83"/>
      <c r="BW6" s="84"/>
      <c r="BX6" s="83" t="s">
        <v>1962</v>
      </c>
      <c r="BY6" s="85">
        <v>100</v>
      </c>
      <c r="BZ6" s="179"/>
      <c r="CA6" s="180"/>
      <c r="CB6" s="181"/>
      <c r="CC6" s="179"/>
      <c r="CD6" s="180"/>
      <c r="CE6" s="181"/>
    </row>
    <row r="7" spans="1:83" ht="129.75" customHeight="1" x14ac:dyDescent="0.2">
      <c r="A7" s="236" t="s">
        <v>0</v>
      </c>
      <c r="B7" s="237">
        <v>2017</v>
      </c>
      <c r="C7" s="237" t="s">
        <v>2</v>
      </c>
      <c r="D7" s="237" t="s">
        <v>20</v>
      </c>
      <c r="E7" s="237" t="s">
        <v>1918</v>
      </c>
      <c r="F7" s="238" t="s">
        <v>2987</v>
      </c>
      <c r="G7" s="244" t="s">
        <v>1447</v>
      </c>
      <c r="H7" s="244" t="s">
        <v>1457</v>
      </c>
      <c r="I7" s="245" t="s">
        <v>1465</v>
      </c>
      <c r="J7" s="244" t="s">
        <v>1921</v>
      </c>
      <c r="K7" s="246" t="s">
        <v>47</v>
      </c>
      <c r="L7" s="246"/>
      <c r="M7" s="246">
        <v>3</v>
      </c>
      <c r="N7" s="246">
        <v>1</v>
      </c>
      <c r="O7" s="246" t="s">
        <v>1844</v>
      </c>
      <c r="P7" s="247" t="s">
        <v>1920</v>
      </c>
      <c r="Q7" s="246" t="s">
        <v>1963</v>
      </c>
      <c r="R7" s="248">
        <f>126000000-69365598</f>
        <v>56634402</v>
      </c>
      <c r="S7" s="249"/>
      <c r="T7" s="249"/>
      <c r="U7" s="249"/>
      <c r="V7" s="87"/>
      <c r="W7" s="87"/>
      <c r="X7" s="87"/>
      <c r="Y7" s="87"/>
      <c r="Z7" s="87"/>
      <c r="AA7" s="87"/>
      <c r="AB7" s="87"/>
      <c r="AC7" s="88"/>
      <c r="AD7" s="162"/>
      <c r="AE7" s="162"/>
      <c r="AF7" s="162"/>
      <c r="AG7" s="162"/>
      <c r="AH7" s="162"/>
      <c r="AI7" s="162"/>
      <c r="AJ7" s="162"/>
      <c r="AK7" s="162"/>
      <c r="AL7" s="162"/>
      <c r="AM7" s="162"/>
      <c r="AN7" s="162" t="s">
        <v>1957</v>
      </c>
      <c r="AO7" s="162"/>
      <c r="AP7" s="162"/>
      <c r="AQ7" s="162"/>
      <c r="AR7" s="162"/>
      <c r="AS7" s="86" t="s">
        <v>262</v>
      </c>
      <c r="AT7" s="162" t="s">
        <v>262</v>
      </c>
      <c r="AU7" s="162" t="s">
        <v>262</v>
      </c>
      <c r="AV7" s="162" t="s">
        <v>262</v>
      </c>
      <c r="AW7" s="162" t="s">
        <v>262</v>
      </c>
      <c r="AX7" s="162" t="s">
        <v>262</v>
      </c>
      <c r="AY7" s="164"/>
      <c r="AZ7" s="162"/>
      <c r="BA7" s="91" t="s">
        <v>1958</v>
      </c>
      <c r="BB7" s="92"/>
      <c r="BC7" s="93"/>
      <c r="BD7" s="92"/>
      <c r="BE7" s="93"/>
      <c r="BF7" s="92" t="s">
        <v>1964</v>
      </c>
      <c r="BG7" s="93">
        <v>25</v>
      </c>
      <c r="BH7" s="92"/>
      <c r="BI7" s="93"/>
      <c r="BJ7" s="92"/>
      <c r="BK7" s="93"/>
      <c r="BL7" s="92" t="s">
        <v>1965</v>
      </c>
      <c r="BM7" s="93">
        <v>50</v>
      </c>
      <c r="BN7" s="92"/>
      <c r="BO7" s="93"/>
      <c r="BP7" s="92"/>
      <c r="BQ7" s="93"/>
      <c r="BR7" s="92" t="s">
        <v>1966</v>
      </c>
      <c r="BS7" s="93">
        <v>75</v>
      </c>
      <c r="BT7" s="92"/>
      <c r="BU7" s="93"/>
      <c r="BV7" s="92"/>
      <c r="BW7" s="93"/>
      <c r="BX7" s="92" t="s">
        <v>1967</v>
      </c>
      <c r="BY7" s="94">
        <v>100</v>
      </c>
      <c r="BZ7" s="182"/>
      <c r="CA7" s="183"/>
      <c r="CB7" s="184"/>
      <c r="CC7" s="182"/>
      <c r="CD7" s="183"/>
      <c r="CE7" s="184"/>
    </row>
    <row r="8" spans="1:83" ht="127.5" x14ac:dyDescent="0.2">
      <c r="A8" s="236" t="s">
        <v>0</v>
      </c>
      <c r="B8" s="237">
        <v>2017</v>
      </c>
      <c r="C8" s="237" t="s">
        <v>2</v>
      </c>
      <c r="D8" s="237" t="s">
        <v>20</v>
      </c>
      <c r="E8" s="237" t="s">
        <v>1918</v>
      </c>
      <c r="F8" s="238" t="s">
        <v>2987</v>
      </c>
      <c r="G8" s="244" t="s">
        <v>1447</v>
      </c>
      <c r="H8" s="244" t="s">
        <v>1457</v>
      </c>
      <c r="I8" s="245" t="s">
        <v>1465</v>
      </c>
      <c r="J8" s="244" t="s">
        <v>1922</v>
      </c>
      <c r="K8" s="246" t="s">
        <v>30</v>
      </c>
      <c r="L8" s="246"/>
      <c r="M8" s="246">
        <v>3</v>
      </c>
      <c r="N8" s="246">
        <v>2</v>
      </c>
      <c r="O8" s="246" t="s">
        <v>1845</v>
      </c>
      <c r="P8" s="247" t="s">
        <v>1920</v>
      </c>
      <c r="Q8" s="246" t="s">
        <v>1968</v>
      </c>
      <c r="R8" s="249"/>
      <c r="S8" s="249">
        <v>432050000</v>
      </c>
      <c r="T8" s="249"/>
      <c r="U8" s="249"/>
      <c r="V8" s="87"/>
      <c r="W8" s="87"/>
      <c r="X8" s="87"/>
      <c r="Y8" s="87"/>
      <c r="Z8" s="87"/>
      <c r="AA8" s="87"/>
      <c r="AB8" s="87"/>
      <c r="AC8" s="88"/>
      <c r="AD8" s="162"/>
      <c r="AE8" s="162"/>
      <c r="AF8" s="162"/>
      <c r="AG8" s="162"/>
      <c r="AH8" s="162"/>
      <c r="AI8" s="162"/>
      <c r="AJ8" s="162"/>
      <c r="AK8" s="162"/>
      <c r="AL8" s="162"/>
      <c r="AM8" s="162"/>
      <c r="AN8" s="162"/>
      <c r="AO8" s="162"/>
      <c r="AP8" s="162"/>
      <c r="AQ8" s="162"/>
      <c r="AR8" s="162"/>
      <c r="AS8" s="86" t="s">
        <v>262</v>
      </c>
      <c r="AT8" s="162" t="s">
        <v>262</v>
      </c>
      <c r="AU8" s="162" t="s">
        <v>262</v>
      </c>
      <c r="AV8" s="162" t="s">
        <v>262</v>
      </c>
      <c r="AW8" s="162" t="s">
        <v>262</v>
      </c>
      <c r="AX8" s="162" t="s">
        <v>262</v>
      </c>
      <c r="AY8" s="164"/>
      <c r="AZ8" s="162"/>
      <c r="BA8" s="91" t="s">
        <v>1958</v>
      </c>
      <c r="BB8" s="92"/>
      <c r="BC8" s="93"/>
      <c r="BD8" s="92"/>
      <c r="BE8" s="93"/>
      <c r="BF8" s="92"/>
      <c r="BG8" s="93"/>
      <c r="BH8" s="92"/>
      <c r="BI8" s="93"/>
      <c r="BJ8" s="92" t="s">
        <v>1969</v>
      </c>
      <c r="BK8" s="93">
        <v>25</v>
      </c>
      <c r="BL8" s="92"/>
      <c r="BM8" s="93"/>
      <c r="BN8" s="92"/>
      <c r="BO8" s="93"/>
      <c r="BP8" s="92" t="s">
        <v>1969</v>
      </c>
      <c r="BQ8" s="93">
        <v>0.5</v>
      </c>
      <c r="BR8" s="92"/>
      <c r="BS8" s="93"/>
      <c r="BT8" s="92" t="s">
        <v>1969</v>
      </c>
      <c r="BU8" s="93">
        <v>0.75</v>
      </c>
      <c r="BV8" s="92"/>
      <c r="BW8" s="93"/>
      <c r="BX8" s="92" t="s">
        <v>1970</v>
      </c>
      <c r="BY8" s="94">
        <v>1</v>
      </c>
      <c r="BZ8" s="182"/>
      <c r="CA8" s="183"/>
      <c r="CB8" s="184"/>
      <c r="CC8" s="182"/>
      <c r="CD8" s="183"/>
      <c r="CE8" s="184"/>
    </row>
    <row r="9" spans="1:83" ht="76.5" x14ac:dyDescent="0.2">
      <c r="A9" s="236" t="s">
        <v>0</v>
      </c>
      <c r="B9" s="237">
        <v>2017</v>
      </c>
      <c r="C9" s="237" t="s">
        <v>2</v>
      </c>
      <c r="D9" s="237" t="s">
        <v>20</v>
      </c>
      <c r="E9" s="237" t="s">
        <v>1918</v>
      </c>
      <c r="F9" s="238" t="s">
        <v>2987</v>
      </c>
      <c r="G9" s="244" t="s">
        <v>1447</v>
      </c>
      <c r="H9" s="244" t="s">
        <v>1457</v>
      </c>
      <c r="I9" s="245" t="s">
        <v>1465</v>
      </c>
      <c r="J9" s="244" t="s">
        <v>1971</v>
      </c>
      <c r="K9" s="246" t="s">
        <v>30</v>
      </c>
      <c r="L9" s="246"/>
      <c r="M9" s="246">
        <v>3</v>
      </c>
      <c r="N9" s="246">
        <v>2</v>
      </c>
      <c r="O9" s="246" t="s">
        <v>1972</v>
      </c>
      <c r="P9" s="247" t="s">
        <v>1920</v>
      </c>
      <c r="Q9" s="246"/>
      <c r="R9" s="249"/>
      <c r="S9" s="249">
        <v>36800000</v>
      </c>
      <c r="T9" s="249"/>
      <c r="U9" s="249"/>
      <c r="V9" s="87"/>
      <c r="W9" s="87"/>
      <c r="X9" s="87"/>
      <c r="Y9" s="87"/>
      <c r="Z9" s="87"/>
      <c r="AA9" s="87"/>
      <c r="AB9" s="87"/>
      <c r="AC9" s="88"/>
      <c r="AD9" s="162"/>
      <c r="AE9" s="162"/>
      <c r="AF9" s="162"/>
      <c r="AG9" s="162"/>
      <c r="AH9" s="162"/>
      <c r="AI9" s="162"/>
      <c r="AJ9" s="162"/>
      <c r="AK9" s="162"/>
      <c r="AL9" s="162"/>
      <c r="AM9" s="162"/>
      <c r="AN9" s="162"/>
      <c r="AO9" s="162"/>
      <c r="AP9" s="162"/>
      <c r="AQ9" s="162"/>
      <c r="AR9" s="162"/>
      <c r="AS9" s="86"/>
      <c r="AT9" s="162"/>
      <c r="AU9" s="162"/>
      <c r="AV9" s="162"/>
      <c r="AW9" s="162"/>
      <c r="AX9" s="162"/>
      <c r="AY9" s="164"/>
      <c r="AZ9" s="162"/>
      <c r="BA9" s="91" t="s">
        <v>1958</v>
      </c>
      <c r="BB9" s="92"/>
      <c r="BC9" s="93"/>
      <c r="BD9" s="92"/>
      <c r="BE9" s="93"/>
      <c r="BF9" s="92"/>
      <c r="BG9" s="93"/>
      <c r="BH9" s="92" t="s">
        <v>1973</v>
      </c>
      <c r="BI9" s="93">
        <v>25</v>
      </c>
      <c r="BJ9" s="92"/>
      <c r="BK9" s="93"/>
      <c r="BL9" s="92" t="s">
        <v>1974</v>
      </c>
      <c r="BM9" s="93">
        <v>50</v>
      </c>
      <c r="BN9" s="92"/>
      <c r="BO9" s="93"/>
      <c r="BP9" s="92" t="s">
        <v>1973</v>
      </c>
      <c r="BQ9" s="93">
        <v>60</v>
      </c>
      <c r="BR9" s="92"/>
      <c r="BS9" s="93"/>
      <c r="BT9" s="92" t="s">
        <v>1973</v>
      </c>
      <c r="BU9" s="93">
        <v>70</v>
      </c>
      <c r="BV9" s="92"/>
      <c r="BW9" s="93"/>
      <c r="BX9" s="92" t="s">
        <v>1974</v>
      </c>
      <c r="BY9" s="94">
        <v>100</v>
      </c>
      <c r="BZ9" s="182"/>
      <c r="CA9" s="183"/>
      <c r="CB9" s="184"/>
      <c r="CC9" s="182"/>
      <c r="CD9" s="183"/>
      <c r="CE9" s="184"/>
    </row>
    <row r="10" spans="1:83" ht="127.5" x14ac:dyDescent="0.2">
      <c r="A10" s="236" t="s">
        <v>0</v>
      </c>
      <c r="B10" s="237">
        <v>2017</v>
      </c>
      <c r="C10" s="237" t="s">
        <v>2</v>
      </c>
      <c r="D10" s="237" t="s">
        <v>20</v>
      </c>
      <c r="E10" s="237" t="s">
        <v>1918</v>
      </c>
      <c r="F10" s="238" t="s">
        <v>2987</v>
      </c>
      <c r="G10" s="244" t="s">
        <v>1447</v>
      </c>
      <c r="H10" s="244" t="s">
        <v>1457</v>
      </c>
      <c r="I10" s="250" t="s">
        <v>1975</v>
      </c>
      <c r="J10" s="244"/>
      <c r="K10" s="246" t="s">
        <v>30</v>
      </c>
      <c r="L10" s="246"/>
      <c r="M10" s="246"/>
      <c r="N10" s="246">
        <v>1</v>
      </c>
      <c r="O10" s="246" t="s">
        <v>1976</v>
      </c>
      <c r="P10" s="247" t="s">
        <v>1920</v>
      </c>
      <c r="Q10" s="246"/>
      <c r="R10" s="249"/>
      <c r="S10" s="249"/>
      <c r="T10" s="249"/>
      <c r="U10" s="249"/>
      <c r="V10" s="87"/>
      <c r="W10" s="87"/>
      <c r="X10" s="87"/>
      <c r="Y10" s="87"/>
      <c r="Z10" s="87"/>
      <c r="AA10" s="87"/>
      <c r="AB10" s="87"/>
      <c r="AC10" s="88"/>
      <c r="AD10" s="162"/>
      <c r="AE10" s="162"/>
      <c r="AF10" s="162"/>
      <c r="AG10" s="162"/>
      <c r="AH10" s="162"/>
      <c r="AI10" s="162"/>
      <c r="AJ10" s="162"/>
      <c r="AK10" s="162"/>
      <c r="AL10" s="162"/>
      <c r="AM10" s="162" t="s">
        <v>1957</v>
      </c>
      <c r="AN10" s="162"/>
      <c r="AO10" s="162" t="s">
        <v>1977</v>
      </c>
      <c r="AP10" s="162"/>
      <c r="AQ10" s="162"/>
      <c r="AR10" s="162"/>
      <c r="AS10" s="86" t="s">
        <v>262</v>
      </c>
      <c r="AT10" s="162" t="s">
        <v>262</v>
      </c>
      <c r="AU10" s="162" t="s">
        <v>262</v>
      </c>
      <c r="AV10" s="162" t="s">
        <v>262</v>
      </c>
      <c r="AW10" s="162" t="s">
        <v>262</v>
      </c>
      <c r="AX10" s="162" t="s">
        <v>262</v>
      </c>
      <c r="AY10" s="164"/>
      <c r="AZ10" s="162"/>
      <c r="BA10" s="91" t="s">
        <v>1978</v>
      </c>
      <c r="BB10" s="92"/>
      <c r="BC10" s="93"/>
      <c r="BD10" s="92"/>
      <c r="BE10" s="93"/>
      <c r="BF10" s="92" t="s">
        <v>1979</v>
      </c>
      <c r="BG10" s="93">
        <v>25</v>
      </c>
      <c r="BH10" s="92"/>
      <c r="BI10" s="93"/>
      <c r="BJ10" s="92" t="s">
        <v>1980</v>
      </c>
      <c r="BK10" s="93">
        <v>50</v>
      </c>
      <c r="BL10" s="92"/>
      <c r="BM10" s="93"/>
      <c r="BN10" s="92"/>
      <c r="BO10" s="93"/>
      <c r="BP10" s="92"/>
      <c r="BQ10" s="93"/>
      <c r="BR10" s="92" t="s">
        <v>1981</v>
      </c>
      <c r="BS10" s="93">
        <v>75</v>
      </c>
      <c r="BT10" s="92"/>
      <c r="BU10" s="93"/>
      <c r="BV10" s="92"/>
      <c r="BW10" s="93"/>
      <c r="BX10" s="92" t="s">
        <v>1982</v>
      </c>
      <c r="BY10" s="94">
        <v>1</v>
      </c>
      <c r="BZ10" s="182"/>
      <c r="CA10" s="183"/>
      <c r="CB10" s="184"/>
      <c r="CC10" s="182"/>
      <c r="CD10" s="183"/>
      <c r="CE10" s="184"/>
    </row>
    <row r="11" spans="1:83" ht="114.75" customHeight="1" x14ac:dyDescent="0.2">
      <c r="A11" s="236" t="s">
        <v>0</v>
      </c>
      <c r="B11" s="237">
        <v>2017</v>
      </c>
      <c r="C11" s="237" t="s">
        <v>2</v>
      </c>
      <c r="D11" s="237" t="s">
        <v>20</v>
      </c>
      <c r="E11" s="237" t="s">
        <v>1918</v>
      </c>
      <c r="F11" s="238" t="s">
        <v>2987</v>
      </c>
      <c r="G11" s="244" t="s">
        <v>1447</v>
      </c>
      <c r="H11" s="244" t="s">
        <v>1457</v>
      </c>
      <c r="I11" s="245" t="s">
        <v>1975</v>
      </c>
      <c r="J11" s="244" t="s">
        <v>1983</v>
      </c>
      <c r="K11" s="246" t="s">
        <v>30</v>
      </c>
      <c r="L11" s="246"/>
      <c r="M11" s="246">
        <v>3</v>
      </c>
      <c r="N11" s="246">
        <v>1</v>
      </c>
      <c r="O11" s="246" t="s">
        <v>1984</v>
      </c>
      <c r="P11" s="247" t="s">
        <v>1920</v>
      </c>
      <c r="Q11" s="246"/>
      <c r="R11" s="249"/>
      <c r="S11" s="249"/>
      <c r="T11" s="249">
        <v>330000000</v>
      </c>
      <c r="U11" s="249"/>
      <c r="V11" s="87"/>
      <c r="W11" s="87"/>
      <c r="X11" s="87"/>
      <c r="Y11" s="87"/>
      <c r="Z11" s="87"/>
      <c r="AA11" s="87"/>
      <c r="AB11" s="87"/>
      <c r="AC11" s="88"/>
      <c r="AD11" s="162"/>
      <c r="AE11" s="162"/>
      <c r="AF11" s="162"/>
      <c r="AG11" s="162"/>
      <c r="AH11" s="162"/>
      <c r="AI11" s="162"/>
      <c r="AJ11" s="162"/>
      <c r="AK11" s="162"/>
      <c r="AL11" s="162"/>
      <c r="AM11" s="162" t="s">
        <v>1957</v>
      </c>
      <c r="AN11" s="162"/>
      <c r="AO11" s="162" t="s">
        <v>1977</v>
      </c>
      <c r="AP11" s="162"/>
      <c r="AQ11" s="162"/>
      <c r="AR11" s="162"/>
      <c r="AS11" s="86" t="s">
        <v>262</v>
      </c>
      <c r="AT11" s="162" t="s">
        <v>262</v>
      </c>
      <c r="AU11" s="162" t="s">
        <v>262</v>
      </c>
      <c r="AV11" s="162" t="s">
        <v>262</v>
      </c>
      <c r="AW11" s="162" t="s">
        <v>262</v>
      </c>
      <c r="AX11" s="162" t="s">
        <v>262</v>
      </c>
      <c r="AY11" s="164"/>
      <c r="AZ11" s="162"/>
      <c r="BA11" s="91" t="s">
        <v>1978</v>
      </c>
      <c r="BB11" s="92"/>
      <c r="BC11" s="93"/>
      <c r="BD11" s="92" t="s">
        <v>1985</v>
      </c>
      <c r="BE11" s="93" t="s">
        <v>1986</v>
      </c>
      <c r="BF11" s="92"/>
      <c r="BG11" s="93"/>
      <c r="BH11" s="92"/>
      <c r="BI11" s="93"/>
      <c r="BJ11" s="92" t="s">
        <v>1985</v>
      </c>
      <c r="BK11" s="93" t="s">
        <v>1987</v>
      </c>
      <c r="BL11" s="92"/>
      <c r="BM11" s="93"/>
      <c r="BN11" s="92"/>
      <c r="BO11" s="93"/>
      <c r="BP11" s="92" t="s">
        <v>1985</v>
      </c>
      <c r="BQ11" s="93" t="s">
        <v>1988</v>
      </c>
      <c r="BR11" s="92"/>
      <c r="BS11" s="93"/>
      <c r="BT11" s="92"/>
      <c r="BU11" s="93"/>
      <c r="BV11" s="92"/>
      <c r="BW11" s="93"/>
      <c r="BX11" s="92" t="s">
        <v>1985</v>
      </c>
      <c r="BY11" s="94" t="s">
        <v>1989</v>
      </c>
      <c r="BZ11" s="182"/>
      <c r="CA11" s="183"/>
      <c r="CB11" s="184"/>
      <c r="CC11" s="182"/>
      <c r="CD11" s="183"/>
      <c r="CE11" s="184"/>
    </row>
    <row r="12" spans="1:83" ht="76.5" x14ac:dyDescent="0.2">
      <c r="A12" s="236" t="s">
        <v>0</v>
      </c>
      <c r="B12" s="237">
        <v>2017</v>
      </c>
      <c r="C12" s="237" t="s">
        <v>2</v>
      </c>
      <c r="D12" s="237" t="s">
        <v>20</v>
      </c>
      <c r="E12" s="237" t="s">
        <v>1918</v>
      </c>
      <c r="F12" s="238" t="s">
        <v>2987</v>
      </c>
      <c r="G12" s="244" t="s">
        <v>1447</v>
      </c>
      <c r="H12" s="244" t="s">
        <v>1457</v>
      </c>
      <c r="I12" s="250" t="s">
        <v>1990</v>
      </c>
      <c r="J12" s="244"/>
      <c r="K12" s="246" t="s">
        <v>30</v>
      </c>
      <c r="L12" s="246"/>
      <c r="M12" s="246">
        <v>3</v>
      </c>
      <c r="N12" s="246">
        <v>100</v>
      </c>
      <c r="O12" s="246" t="s">
        <v>3533</v>
      </c>
      <c r="P12" s="247" t="s">
        <v>1374</v>
      </c>
      <c r="Q12" s="246"/>
      <c r="R12" s="249"/>
      <c r="S12" s="249"/>
      <c r="T12" s="249"/>
      <c r="U12" s="249"/>
      <c r="V12" s="87"/>
      <c r="W12" s="87"/>
      <c r="X12" s="87"/>
      <c r="Y12" s="87"/>
      <c r="Z12" s="87"/>
      <c r="AA12" s="87"/>
      <c r="AB12" s="87"/>
      <c r="AC12" s="88"/>
      <c r="AD12" s="162"/>
      <c r="AE12" s="162"/>
      <c r="AF12" s="162"/>
      <c r="AG12" s="162"/>
      <c r="AH12" s="162"/>
      <c r="AI12" s="162"/>
      <c r="AJ12" s="162"/>
      <c r="AK12" s="162"/>
      <c r="AL12" s="162"/>
      <c r="AM12" s="162"/>
      <c r="AN12" s="162"/>
      <c r="AO12" s="162"/>
      <c r="AP12" s="162"/>
      <c r="AQ12" s="162"/>
      <c r="AR12" s="162"/>
      <c r="AS12" s="86"/>
      <c r="AT12" s="162"/>
      <c r="AU12" s="162"/>
      <c r="AV12" s="162"/>
      <c r="AW12" s="162"/>
      <c r="AX12" s="162"/>
      <c r="AY12" s="164"/>
      <c r="AZ12" s="162"/>
      <c r="BA12" s="91" t="s">
        <v>1991</v>
      </c>
      <c r="BB12" s="92"/>
      <c r="BC12" s="93"/>
      <c r="BD12" s="92"/>
      <c r="BE12" s="93"/>
      <c r="BF12" s="92"/>
      <c r="BG12" s="93"/>
      <c r="BH12" s="92"/>
      <c r="BI12" s="93"/>
      <c r="BJ12" s="92"/>
      <c r="BK12" s="93"/>
      <c r="BL12" s="92" t="s">
        <v>3534</v>
      </c>
      <c r="BM12" s="93">
        <v>10</v>
      </c>
      <c r="BN12" s="92"/>
      <c r="BO12" s="93"/>
      <c r="BP12" s="92" t="s">
        <v>3535</v>
      </c>
      <c r="BQ12" s="93">
        <v>35</v>
      </c>
      <c r="BR12" s="92" t="s">
        <v>3536</v>
      </c>
      <c r="BS12" s="93">
        <v>50</v>
      </c>
      <c r="BT12" s="92" t="s">
        <v>3534</v>
      </c>
      <c r="BU12" s="93">
        <v>60</v>
      </c>
      <c r="BV12" s="92" t="s">
        <v>3537</v>
      </c>
      <c r="BW12" s="93">
        <v>85</v>
      </c>
      <c r="BX12" s="92" t="s">
        <v>3534</v>
      </c>
      <c r="BY12" s="94">
        <v>100</v>
      </c>
      <c r="BZ12" s="182"/>
      <c r="CA12" s="183"/>
      <c r="CB12" s="184"/>
      <c r="CC12" s="182"/>
      <c r="CD12" s="183"/>
      <c r="CE12" s="184"/>
    </row>
    <row r="13" spans="1:83" ht="89.25" x14ac:dyDescent="0.2">
      <c r="A13" s="236" t="s">
        <v>0</v>
      </c>
      <c r="B13" s="237">
        <v>2017</v>
      </c>
      <c r="C13" s="237" t="s">
        <v>2</v>
      </c>
      <c r="D13" s="237" t="s">
        <v>20</v>
      </c>
      <c r="E13" s="237" t="s">
        <v>1918</v>
      </c>
      <c r="F13" s="238" t="s">
        <v>2987</v>
      </c>
      <c r="G13" s="244" t="s">
        <v>1447</v>
      </c>
      <c r="H13" s="244" t="s">
        <v>1457</v>
      </c>
      <c r="I13" s="245" t="s">
        <v>1990</v>
      </c>
      <c r="J13" s="244" t="s">
        <v>1992</v>
      </c>
      <c r="K13" s="246" t="s">
        <v>30</v>
      </c>
      <c r="L13" s="246"/>
      <c r="M13" s="246">
        <v>3</v>
      </c>
      <c r="N13" s="246">
        <v>2</v>
      </c>
      <c r="O13" s="246" t="s">
        <v>3538</v>
      </c>
      <c r="P13" s="247" t="s">
        <v>1920</v>
      </c>
      <c r="Q13" s="246"/>
      <c r="R13" s="249"/>
      <c r="S13" s="249"/>
      <c r="T13" s="249"/>
      <c r="U13" s="249">
        <v>150000000</v>
      </c>
      <c r="V13" s="87"/>
      <c r="W13" s="87"/>
      <c r="X13" s="87"/>
      <c r="Y13" s="87"/>
      <c r="Z13" s="87"/>
      <c r="AA13" s="87"/>
      <c r="AB13" s="87"/>
      <c r="AC13" s="88"/>
      <c r="AD13" s="162"/>
      <c r="AE13" s="162"/>
      <c r="AF13" s="162"/>
      <c r="AG13" s="162"/>
      <c r="AH13" s="162"/>
      <c r="AI13" s="162"/>
      <c r="AJ13" s="162"/>
      <c r="AK13" s="162"/>
      <c r="AL13" s="162" t="s">
        <v>1993</v>
      </c>
      <c r="AM13" s="162"/>
      <c r="AN13" s="162" t="s">
        <v>1957</v>
      </c>
      <c r="AO13" s="162"/>
      <c r="AP13" s="162"/>
      <c r="AQ13" s="162"/>
      <c r="AR13" s="162"/>
      <c r="AS13" s="86"/>
      <c r="AT13" s="162"/>
      <c r="AU13" s="162"/>
      <c r="AV13" s="162"/>
      <c r="AW13" s="162"/>
      <c r="AX13" s="162"/>
      <c r="AY13" s="164"/>
      <c r="AZ13" s="162"/>
      <c r="BA13" s="91" t="s">
        <v>1991</v>
      </c>
      <c r="BB13" s="92"/>
      <c r="BC13" s="93"/>
      <c r="BD13" s="92"/>
      <c r="BE13" s="93"/>
      <c r="BF13" s="92"/>
      <c r="BG13" s="93"/>
      <c r="BH13" s="92"/>
      <c r="BI13" s="93"/>
      <c r="BJ13" s="92"/>
      <c r="BK13" s="93"/>
      <c r="BL13" s="92"/>
      <c r="BM13" s="93"/>
      <c r="BN13" s="92"/>
      <c r="BO13" s="93"/>
      <c r="BP13" s="92" t="s">
        <v>1994</v>
      </c>
      <c r="BQ13" s="93">
        <v>50</v>
      </c>
      <c r="BR13" s="92"/>
      <c r="BS13" s="93"/>
      <c r="BT13" s="92"/>
      <c r="BU13" s="93"/>
      <c r="BV13" s="92" t="s">
        <v>1994</v>
      </c>
      <c r="BW13" s="93">
        <v>100</v>
      </c>
      <c r="BX13" s="92"/>
      <c r="BY13" s="94"/>
      <c r="BZ13" s="182"/>
      <c r="CA13" s="183"/>
      <c r="CB13" s="184"/>
      <c r="CC13" s="182"/>
      <c r="CD13" s="183"/>
      <c r="CE13" s="184"/>
    </row>
    <row r="14" spans="1:83" ht="89.25" x14ac:dyDescent="0.2">
      <c r="A14" s="236" t="s">
        <v>0</v>
      </c>
      <c r="B14" s="237">
        <v>2017</v>
      </c>
      <c r="C14" s="237" t="s">
        <v>2</v>
      </c>
      <c r="D14" s="237" t="s">
        <v>20</v>
      </c>
      <c r="E14" s="237" t="s">
        <v>1918</v>
      </c>
      <c r="F14" s="238" t="s">
        <v>2987</v>
      </c>
      <c r="G14" s="244" t="s">
        <v>1447</v>
      </c>
      <c r="H14" s="244" t="s">
        <v>1457</v>
      </c>
      <c r="I14" s="245" t="s">
        <v>1990</v>
      </c>
      <c r="J14" s="244" t="s">
        <v>3539</v>
      </c>
      <c r="K14" s="246" t="s">
        <v>30</v>
      </c>
      <c r="L14" s="246"/>
      <c r="M14" s="246">
        <v>3</v>
      </c>
      <c r="N14" s="246">
        <v>1</v>
      </c>
      <c r="O14" s="246" t="s">
        <v>3540</v>
      </c>
      <c r="P14" s="247" t="s">
        <v>1920</v>
      </c>
      <c r="Q14" s="246"/>
      <c r="R14" s="249"/>
      <c r="S14" s="249"/>
      <c r="T14" s="249"/>
      <c r="U14" s="249">
        <v>700000000</v>
      </c>
      <c r="V14" s="87"/>
      <c r="W14" s="87"/>
      <c r="X14" s="87"/>
      <c r="Y14" s="87"/>
      <c r="Z14" s="87"/>
      <c r="AA14" s="87"/>
      <c r="AB14" s="87"/>
      <c r="AC14" s="88"/>
      <c r="AD14" s="162" t="s">
        <v>1957</v>
      </c>
      <c r="AE14" s="162"/>
      <c r="AF14" s="162"/>
      <c r="AG14" s="162"/>
      <c r="AH14" s="162"/>
      <c r="AI14" s="162"/>
      <c r="AJ14" s="162"/>
      <c r="AK14" s="162"/>
      <c r="AL14" s="162"/>
      <c r="AM14" s="162"/>
      <c r="AN14" s="162" t="s">
        <v>1957</v>
      </c>
      <c r="AO14" s="162"/>
      <c r="AP14" s="162"/>
      <c r="AQ14" s="162"/>
      <c r="AR14" s="162"/>
      <c r="AS14" s="86"/>
      <c r="AT14" s="162"/>
      <c r="AU14" s="162"/>
      <c r="AV14" s="162"/>
      <c r="AW14" s="162"/>
      <c r="AX14" s="162"/>
      <c r="AY14" s="164"/>
      <c r="AZ14" s="162"/>
      <c r="BA14" s="91" t="s">
        <v>1991</v>
      </c>
      <c r="BB14" s="92"/>
      <c r="BC14" s="93"/>
      <c r="BD14" s="92"/>
      <c r="BE14" s="93"/>
      <c r="BF14" s="92"/>
      <c r="BG14" s="93"/>
      <c r="BH14" s="92"/>
      <c r="BI14" s="93"/>
      <c r="BJ14" s="92"/>
      <c r="BK14" s="93"/>
      <c r="BL14" s="92"/>
      <c r="BM14" s="93"/>
      <c r="BN14" s="92"/>
      <c r="BO14" s="93"/>
      <c r="BP14" s="92"/>
      <c r="BQ14" s="93"/>
      <c r="BR14" s="92"/>
      <c r="BS14" s="93"/>
      <c r="BT14" s="92"/>
      <c r="BU14" s="93"/>
      <c r="BV14" s="92" t="s">
        <v>3541</v>
      </c>
      <c r="BW14" s="93">
        <v>100</v>
      </c>
      <c r="BX14" s="92"/>
      <c r="BY14" s="94"/>
      <c r="BZ14" s="182"/>
      <c r="CA14" s="183"/>
      <c r="CB14" s="184"/>
      <c r="CC14" s="182"/>
      <c r="CD14" s="183"/>
      <c r="CE14" s="184"/>
    </row>
    <row r="15" spans="1:83" ht="63" x14ac:dyDescent="0.2">
      <c r="A15" s="236" t="s">
        <v>0</v>
      </c>
      <c r="B15" s="237">
        <v>2017</v>
      </c>
      <c r="C15" s="237" t="s">
        <v>2</v>
      </c>
      <c r="D15" s="237" t="s">
        <v>20</v>
      </c>
      <c r="E15" s="237" t="s">
        <v>1918</v>
      </c>
      <c r="F15" s="238" t="s">
        <v>2987</v>
      </c>
      <c r="G15" s="244" t="s">
        <v>1447</v>
      </c>
      <c r="H15" s="244" t="s">
        <v>1457</v>
      </c>
      <c r="I15" s="245" t="s">
        <v>1990</v>
      </c>
      <c r="J15" s="244" t="s">
        <v>3542</v>
      </c>
      <c r="K15" s="246" t="s">
        <v>30</v>
      </c>
      <c r="L15" s="246"/>
      <c r="M15" s="246">
        <v>3</v>
      </c>
      <c r="N15" s="246">
        <v>4</v>
      </c>
      <c r="O15" s="246" t="s">
        <v>3543</v>
      </c>
      <c r="P15" s="247" t="s">
        <v>1920</v>
      </c>
      <c r="Q15" s="246"/>
      <c r="R15" s="249"/>
      <c r="S15" s="249"/>
      <c r="T15" s="249"/>
      <c r="U15" s="249">
        <v>200000000</v>
      </c>
      <c r="V15" s="87"/>
      <c r="W15" s="87"/>
      <c r="X15" s="87"/>
      <c r="Y15" s="87"/>
      <c r="Z15" s="87"/>
      <c r="AA15" s="87"/>
      <c r="AB15" s="87"/>
      <c r="AC15" s="88"/>
      <c r="AD15" s="162" t="s">
        <v>1957</v>
      </c>
      <c r="AE15" s="162"/>
      <c r="AF15" s="162"/>
      <c r="AG15" s="162"/>
      <c r="AH15" s="162"/>
      <c r="AI15" s="162" t="s">
        <v>1957</v>
      </c>
      <c r="AJ15" s="162"/>
      <c r="AK15" s="162"/>
      <c r="AL15" s="162"/>
      <c r="AM15" s="162" t="s">
        <v>1957</v>
      </c>
      <c r="AN15" s="162"/>
      <c r="AO15" s="162"/>
      <c r="AP15" s="162"/>
      <c r="AQ15" s="162"/>
      <c r="AR15" s="162"/>
      <c r="AS15" s="86"/>
      <c r="AT15" s="162"/>
      <c r="AU15" s="162"/>
      <c r="AV15" s="162"/>
      <c r="AW15" s="162"/>
      <c r="AX15" s="162"/>
      <c r="AY15" s="164"/>
      <c r="AZ15" s="162"/>
      <c r="BA15" s="91" t="s">
        <v>1991</v>
      </c>
      <c r="BB15" s="92"/>
      <c r="BC15" s="93"/>
      <c r="BD15" s="92"/>
      <c r="BE15" s="93"/>
      <c r="BF15" s="92"/>
      <c r="BG15" s="93"/>
      <c r="BH15" s="92"/>
      <c r="BI15" s="93"/>
      <c r="BJ15" s="92"/>
      <c r="BK15" s="93"/>
      <c r="BL15" s="93" t="s">
        <v>3544</v>
      </c>
      <c r="BM15" s="93">
        <v>25</v>
      </c>
      <c r="BN15" s="92"/>
      <c r="BO15" s="93"/>
      <c r="BP15" s="92" t="s">
        <v>3545</v>
      </c>
      <c r="BQ15" s="93">
        <v>50</v>
      </c>
      <c r="BR15" s="92"/>
      <c r="BS15" s="93"/>
      <c r="BT15" s="92" t="s">
        <v>3545</v>
      </c>
      <c r="BU15" s="93">
        <v>75</v>
      </c>
      <c r="BV15" s="92"/>
      <c r="BW15" s="93"/>
      <c r="BX15" s="92" t="s">
        <v>3545</v>
      </c>
      <c r="BY15" s="94">
        <v>100</v>
      </c>
      <c r="BZ15" s="182"/>
      <c r="CA15" s="183"/>
      <c r="CB15" s="184"/>
      <c r="CC15" s="182"/>
      <c r="CD15" s="183"/>
      <c r="CE15" s="184"/>
    </row>
    <row r="16" spans="1:83" ht="63" x14ac:dyDescent="0.2">
      <c r="A16" s="236" t="s">
        <v>0</v>
      </c>
      <c r="B16" s="237">
        <v>2017</v>
      </c>
      <c r="C16" s="237" t="s">
        <v>2</v>
      </c>
      <c r="D16" s="237" t="s">
        <v>20</v>
      </c>
      <c r="E16" s="237" t="s">
        <v>1918</v>
      </c>
      <c r="F16" s="238" t="s">
        <v>2987</v>
      </c>
      <c r="G16" s="244" t="s">
        <v>1447</v>
      </c>
      <c r="H16" s="244" t="s">
        <v>1457</v>
      </c>
      <c r="I16" s="245" t="s">
        <v>1990</v>
      </c>
      <c r="J16" s="244" t="s">
        <v>3546</v>
      </c>
      <c r="K16" s="246" t="s">
        <v>30</v>
      </c>
      <c r="L16" s="246"/>
      <c r="M16" s="246">
        <v>3</v>
      </c>
      <c r="N16" s="246">
        <v>1</v>
      </c>
      <c r="O16" s="246" t="s">
        <v>3547</v>
      </c>
      <c r="P16" s="247" t="s">
        <v>1920</v>
      </c>
      <c r="Q16" s="246"/>
      <c r="R16" s="249"/>
      <c r="S16" s="249"/>
      <c r="T16" s="249"/>
      <c r="U16" s="249">
        <v>130000000</v>
      </c>
      <c r="V16" s="87"/>
      <c r="W16" s="87"/>
      <c r="X16" s="87"/>
      <c r="Y16" s="87"/>
      <c r="Z16" s="87"/>
      <c r="AA16" s="87"/>
      <c r="AB16" s="87"/>
      <c r="AC16" s="88"/>
      <c r="AD16" s="162" t="s">
        <v>1957</v>
      </c>
      <c r="AE16" s="162"/>
      <c r="AF16" s="162"/>
      <c r="AG16" s="162"/>
      <c r="AH16" s="162"/>
      <c r="AI16" s="162" t="s">
        <v>1957</v>
      </c>
      <c r="AJ16" s="162"/>
      <c r="AK16" s="162"/>
      <c r="AL16" s="162"/>
      <c r="AM16" s="162" t="s">
        <v>1957</v>
      </c>
      <c r="AN16" s="162"/>
      <c r="AO16" s="162"/>
      <c r="AP16" s="162"/>
      <c r="AQ16" s="162"/>
      <c r="AR16" s="162"/>
      <c r="AS16" s="86"/>
      <c r="AT16" s="162"/>
      <c r="AU16" s="162"/>
      <c r="AV16" s="162"/>
      <c r="AW16" s="162"/>
      <c r="AX16" s="162"/>
      <c r="AY16" s="164"/>
      <c r="AZ16" s="162"/>
      <c r="BA16" s="91" t="s">
        <v>1991</v>
      </c>
      <c r="BB16" s="92"/>
      <c r="BC16" s="93"/>
      <c r="BD16" s="92"/>
      <c r="BE16" s="93"/>
      <c r="BF16" s="92"/>
      <c r="BG16" s="93"/>
      <c r="BH16" s="92"/>
      <c r="BI16" s="93"/>
      <c r="BJ16" s="92"/>
      <c r="BK16" s="93"/>
      <c r="BL16" s="92"/>
      <c r="BM16" s="93"/>
      <c r="BN16" s="92"/>
      <c r="BO16" s="93"/>
      <c r="BP16" s="92"/>
      <c r="BQ16" s="93"/>
      <c r="BR16" s="92" t="s">
        <v>3548</v>
      </c>
      <c r="BS16" s="93">
        <v>100</v>
      </c>
      <c r="BT16" s="92"/>
      <c r="BU16" s="93"/>
      <c r="BV16" s="92"/>
      <c r="BW16" s="93"/>
      <c r="BX16" s="92"/>
      <c r="BY16" s="94"/>
      <c r="BZ16" s="182"/>
      <c r="CA16" s="183"/>
      <c r="CB16" s="184"/>
      <c r="CC16" s="182"/>
      <c r="CD16" s="183"/>
      <c r="CE16" s="184"/>
    </row>
    <row r="17" spans="1:29" s="176" customFormat="1" ht="20.25" x14ac:dyDescent="0.3">
      <c r="A17" s="536" t="s">
        <v>1956</v>
      </c>
      <c r="B17" s="536"/>
      <c r="C17" s="536"/>
      <c r="D17" s="536"/>
      <c r="E17" s="536"/>
      <c r="F17" s="536"/>
      <c r="G17" s="536"/>
      <c r="H17" s="536"/>
      <c r="I17" s="536"/>
      <c r="J17" s="536"/>
      <c r="K17" s="536"/>
      <c r="L17" s="536"/>
      <c r="M17" s="536"/>
      <c r="N17" s="536"/>
      <c r="O17" s="536"/>
      <c r="P17" s="536"/>
      <c r="Q17" s="536"/>
      <c r="R17" s="251">
        <f t="shared" ref="R17:AC17" si="0">+SUM(R6:R16)</f>
        <v>56634402</v>
      </c>
      <c r="S17" s="251">
        <f t="shared" si="0"/>
        <v>468850000</v>
      </c>
      <c r="T17" s="251">
        <f t="shared" si="0"/>
        <v>330000000</v>
      </c>
      <c r="U17" s="251">
        <f t="shared" si="0"/>
        <v>1180000000</v>
      </c>
      <c r="V17" s="170">
        <f t="shared" si="0"/>
        <v>0</v>
      </c>
      <c r="W17" s="170">
        <f t="shared" si="0"/>
        <v>0</v>
      </c>
      <c r="X17" s="170">
        <f t="shared" si="0"/>
        <v>0</v>
      </c>
      <c r="Y17" s="170">
        <f t="shared" si="0"/>
        <v>0</v>
      </c>
      <c r="Z17" s="170">
        <f t="shared" si="0"/>
        <v>0</v>
      </c>
      <c r="AA17" s="170">
        <f t="shared" si="0"/>
        <v>0</v>
      </c>
      <c r="AB17" s="170">
        <f t="shared" si="0"/>
        <v>0</v>
      </c>
      <c r="AC17" s="170">
        <f t="shared" si="0"/>
        <v>0</v>
      </c>
    </row>
    <row r="18" spans="1:29" x14ac:dyDescent="0.2">
      <c r="A18" s="252"/>
      <c r="B18" s="252"/>
      <c r="C18" s="252"/>
      <c r="D18" s="252"/>
      <c r="E18" s="252"/>
      <c r="F18" s="252"/>
      <c r="G18" s="252"/>
      <c r="H18" s="252"/>
      <c r="I18" s="252"/>
      <c r="J18" s="252"/>
      <c r="K18" s="252"/>
      <c r="L18" s="252"/>
      <c r="M18" s="252"/>
      <c r="N18" s="252"/>
      <c r="O18" s="252"/>
      <c r="P18" s="252"/>
      <c r="Q18" s="252"/>
      <c r="R18" s="252"/>
      <c r="S18" s="252"/>
      <c r="T18" s="252"/>
      <c r="U18" s="252"/>
    </row>
    <row r="19" spans="1:29" x14ac:dyDescent="0.2">
      <c r="A19" s="252"/>
      <c r="B19" s="252"/>
      <c r="C19" s="252"/>
      <c r="D19" s="252"/>
      <c r="E19" s="252"/>
      <c r="F19" s="252"/>
      <c r="G19" s="252"/>
      <c r="H19" s="252"/>
      <c r="I19" s="252"/>
      <c r="J19" s="252"/>
      <c r="K19" s="252"/>
      <c r="L19" s="252"/>
      <c r="M19" s="252"/>
      <c r="N19" s="252"/>
      <c r="O19" s="252"/>
      <c r="P19" s="252"/>
      <c r="Q19" s="252"/>
      <c r="R19" s="252"/>
      <c r="S19" s="252"/>
      <c r="T19" s="252"/>
      <c r="U19" s="252"/>
    </row>
    <row r="20" spans="1:29" x14ac:dyDescent="0.2">
      <c r="A20" s="252"/>
      <c r="B20" s="252"/>
      <c r="C20" s="252"/>
      <c r="D20" s="252"/>
      <c r="E20" s="252"/>
      <c r="F20" s="252"/>
      <c r="G20" s="252"/>
      <c r="H20" s="252"/>
      <c r="I20" s="252"/>
      <c r="J20" s="252"/>
      <c r="K20" s="252"/>
      <c r="L20" s="252"/>
      <c r="M20" s="252"/>
      <c r="N20" s="252"/>
      <c r="O20" s="252"/>
      <c r="P20" s="252"/>
      <c r="Q20" s="252"/>
      <c r="R20" s="252"/>
      <c r="S20" s="252"/>
      <c r="T20" s="252"/>
      <c r="U20" s="252"/>
    </row>
    <row r="21" spans="1:29" x14ac:dyDescent="0.2">
      <c r="A21" s="252"/>
      <c r="B21" s="252"/>
      <c r="C21" s="252"/>
      <c r="D21" s="252"/>
      <c r="E21" s="252"/>
      <c r="F21" s="252"/>
      <c r="G21" s="252"/>
      <c r="H21" s="252"/>
      <c r="I21" s="252"/>
      <c r="J21" s="252"/>
      <c r="K21" s="252"/>
      <c r="L21" s="252"/>
      <c r="M21" s="252"/>
      <c r="N21" s="252"/>
      <c r="O21" s="252"/>
      <c r="P21" s="252"/>
      <c r="Q21" s="252"/>
      <c r="R21" s="252"/>
      <c r="S21" s="252"/>
      <c r="T21" s="252"/>
      <c r="U21" s="252"/>
    </row>
    <row r="22" spans="1:29" x14ac:dyDescent="0.2">
      <c r="A22" s="252"/>
      <c r="B22" s="252"/>
      <c r="C22" s="252"/>
      <c r="D22" s="252"/>
      <c r="E22" s="252"/>
      <c r="F22" s="252"/>
      <c r="G22" s="252"/>
      <c r="H22" s="252"/>
      <c r="I22" s="252"/>
      <c r="J22" s="252"/>
      <c r="K22" s="252"/>
      <c r="L22" s="252"/>
      <c r="M22" s="252"/>
      <c r="N22" s="252"/>
      <c r="O22" s="252"/>
      <c r="P22" s="252"/>
      <c r="Q22" s="252"/>
      <c r="R22" s="252"/>
      <c r="S22" s="252"/>
      <c r="T22" s="252"/>
      <c r="U22" s="252"/>
    </row>
    <row r="23" spans="1:29" x14ac:dyDescent="0.2">
      <c r="A23" s="252"/>
      <c r="B23" s="252"/>
      <c r="C23" s="252"/>
      <c r="D23" s="252"/>
      <c r="E23" s="252"/>
      <c r="F23" s="252"/>
      <c r="G23" s="252"/>
      <c r="H23" s="252"/>
      <c r="I23" s="252"/>
      <c r="J23" s="252"/>
      <c r="K23" s="252"/>
      <c r="L23" s="252"/>
      <c r="M23" s="252"/>
      <c r="N23" s="252"/>
      <c r="O23" s="252"/>
      <c r="P23" s="252"/>
      <c r="Q23" s="252"/>
      <c r="R23" s="252"/>
      <c r="S23" s="252"/>
      <c r="T23" s="252"/>
      <c r="U23" s="252"/>
    </row>
    <row r="24" spans="1:29" x14ac:dyDescent="0.2">
      <c r="A24" s="252"/>
      <c r="B24" s="252"/>
      <c r="C24" s="252"/>
      <c r="D24" s="252"/>
      <c r="E24" s="252"/>
      <c r="F24" s="252"/>
      <c r="G24" s="252"/>
      <c r="H24" s="252"/>
      <c r="I24" s="252"/>
      <c r="J24" s="252"/>
      <c r="K24" s="252"/>
      <c r="L24" s="252"/>
      <c r="M24" s="252"/>
      <c r="N24" s="252"/>
      <c r="O24" s="252"/>
      <c r="P24" s="252"/>
      <c r="Q24" s="252"/>
      <c r="R24" s="252"/>
      <c r="S24" s="252"/>
      <c r="T24" s="252"/>
      <c r="U24" s="252"/>
    </row>
    <row r="25" spans="1:29" x14ac:dyDescent="0.2">
      <c r="A25" s="252"/>
      <c r="B25" s="252"/>
      <c r="C25" s="252"/>
      <c r="D25" s="252"/>
      <c r="E25" s="252"/>
      <c r="F25" s="252"/>
      <c r="G25" s="252"/>
      <c r="H25" s="252"/>
      <c r="I25" s="252"/>
      <c r="J25" s="252"/>
      <c r="K25" s="252"/>
      <c r="L25" s="252"/>
      <c r="M25" s="252"/>
      <c r="N25" s="252"/>
      <c r="O25" s="252"/>
      <c r="P25" s="252"/>
      <c r="Q25" s="252"/>
      <c r="R25" s="252"/>
      <c r="S25" s="252"/>
      <c r="T25" s="252"/>
      <c r="U25" s="252"/>
    </row>
    <row r="26" spans="1:29" x14ac:dyDescent="0.2">
      <c r="A26" s="252"/>
      <c r="B26" s="252"/>
      <c r="C26" s="252"/>
      <c r="D26" s="252"/>
      <c r="E26" s="252"/>
      <c r="F26" s="252"/>
      <c r="G26" s="252"/>
      <c r="H26" s="252"/>
      <c r="I26" s="252"/>
      <c r="J26" s="252"/>
      <c r="K26" s="252"/>
      <c r="L26" s="252"/>
      <c r="M26" s="252"/>
      <c r="N26" s="252"/>
      <c r="O26" s="252"/>
      <c r="P26" s="252"/>
      <c r="Q26" s="252"/>
      <c r="R26" s="252"/>
      <c r="S26" s="252"/>
      <c r="T26" s="252"/>
      <c r="U26" s="252"/>
    </row>
    <row r="27" spans="1:29" x14ac:dyDescent="0.2">
      <c r="A27" s="252"/>
      <c r="B27" s="252"/>
      <c r="C27" s="252"/>
      <c r="D27" s="252"/>
      <c r="E27" s="252"/>
      <c r="F27" s="252"/>
      <c r="G27" s="252"/>
      <c r="H27" s="252"/>
      <c r="I27" s="252"/>
      <c r="J27" s="252"/>
      <c r="K27" s="252"/>
      <c r="L27" s="252"/>
      <c r="M27" s="252"/>
      <c r="N27" s="252"/>
      <c r="O27" s="252"/>
      <c r="P27" s="252"/>
      <c r="Q27" s="252"/>
      <c r="R27" s="252"/>
      <c r="S27" s="252"/>
      <c r="T27" s="252"/>
      <c r="U27" s="252"/>
    </row>
    <row r="28" spans="1:29" x14ac:dyDescent="0.2">
      <c r="A28" s="252"/>
      <c r="B28" s="252"/>
      <c r="C28" s="252"/>
      <c r="D28" s="252"/>
      <c r="E28" s="252"/>
      <c r="F28" s="252"/>
      <c r="G28" s="252"/>
      <c r="H28" s="252"/>
      <c r="I28" s="252"/>
      <c r="J28" s="252"/>
      <c r="K28" s="252"/>
      <c r="L28" s="252"/>
      <c r="M28" s="252"/>
      <c r="N28" s="252"/>
      <c r="O28" s="252"/>
      <c r="P28" s="252"/>
      <c r="Q28" s="252"/>
      <c r="R28" s="252"/>
      <c r="S28" s="252"/>
      <c r="T28" s="252"/>
      <c r="U28" s="252"/>
    </row>
    <row r="29" spans="1:29" x14ac:dyDescent="0.2">
      <c r="A29" s="252"/>
      <c r="B29" s="252"/>
      <c r="C29" s="252"/>
      <c r="D29" s="252"/>
      <c r="E29" s="252"/>
      <c r="F29" s="252"/>
      <c r="G29" s="252"/>
      <c r="H29" s="252"/>
      <c r="I29" s="252"/>
      <c r="J29" s="252"/>
      <c r="K29" s="252"/>
      <c r="L29" s="252"/>
      <c r="M29" s="252"/>
      <c r="N29" s="252"/>
      <c r="O29" s="252"/>
      <c r="P29" s="252"/>
      <c r="Q29" s="252"/>
      <c r="R29" s="252"/>
      <c r="S29" s="252"/>
      <c r="T29" s="252"/>
      <c r="U29" s="252"/>
    </row>
    <row r="30" spans="1:29" x14ac:dyDescent="0.2">
      <c r="A30" s="252"/>
      <c r="B30" s="252"/>
      <c r="C30" s="252"/>
      <c r="D30" s="252"/>
      <c r="E30" s="252"/>
      <c r="F30" s="252"/>
      <c r="G30" s="252"/>
      <c r="H30" s="252"/>
      <c r="I30" s="252"/>
      <c r="J30" s="252"/>
      <c r="K30" s="252"/>
      <c r="L30" s="252"/>
      <c r="M30" s="252"/>
      <c r="N30" s="252"/>
      <c r="O30" s="252"/>
      <c r="P30" s="252"/>
      <c r="Q30" s="252"/>
      <c r="R30" s="252"/>
      <c r="S30" s="252"/>
      <c r="T30" s="252"/>
      <c r="U30" s="252"/>
    </row>
    <row r="31" spans="1:29" x14ac:dyDescent="0.2">
      <c r="A31" s="252"/>
      <c r="B31" s="252"/>
      <c r="C31" s="252"/>
      <c r="D31" s="252"/>
      <c r="E31" s="252"/>
      <c r="F31" s="252"/>
      <c r="G31" s="252"/>
      <c r="H31" s="252"/>
      <c r="I31" s="252"/>
      <c r="J31" s="252"/>
      <c r="K31" s="252"/>
      <c r="L31" s="252"/>
      <c r="M31" s="252"/>
      <c r="N31" s="252"/>
      <c r="O31" s="252"/>
      <c r="P31" s="252"/>
      <c r="Q31" s="252"/>
      <c r="R31" s="252"/>
      <c r="S31" s="252"/>
      <c r="T31" s="252"/>
      <c r="U31" s="252"/>
    </row>
    <row r="32" spans="1:29" x14ac:dyDescent="0.2">
      <c r="A32" s="252"/>
      <c r="B32" s="252"/>
      <c r="C32" s="252"/>
      <c r="D32" s="252"/>
      <c r="E32" s="252"/>
      <c r="F32" s="252"/>
      <c r="G32" s="252"/>
      <c r="H32" s="252"/>
      <c r="I32" s="252"/>
      <c r="J32" s="252"/>
      <c r="K32" s="252"/>
      <c r="L32" s="252"/>
      <c r="M32" s="252"/>
      <c r="N32" s="252"/>
      <c r="O32" s="252"/>
      <c r="P32" s="252"/>
      <c r="Q32" s="252"/>
      <c r="R32" s="252"/>
      <c r="S32" s="252"/>
      <c r="T32" s="252"/>
      <c r="U32" s="252"/>
    </row>
    <row r="33" spans="1:21" x14ac:dyDescent="0.2">
      <c r="A33" s="252"/>
      <c r="B33" s="252"/>
      <c r="C33" s="252"/>
      <c r="D33" s="252"/>
      <c r="E33" s="252"/>
      <c r="F33" s="252"/>
      <c r="G33" s="252"/>
      <c r="H33" s="252"/>
      <c r="I33" s="252"/>
      <c r="J33" s="252"/>
      <c r="K33" s="252"/>
      <c r="L33" s="252"/>
      <c r="M33" s="252"/>
      <c r="N33" s="252"/>
      <c r="O33" s="252"/>
      <c r="P33" s="252"/>
      <c r="Q33" s="252"/>
      <c r="R33" s="252"/>
      <c r="S33" s="252"/>
      <c r="T33" s="252"/>
      <c r="U33" s="252"/>
    </row>
    <row r="34" spans="1:21" x14ac:dyDescent="0.2">
      <c r="A34" s="252"/>
      <c r="B34" s="252"/>
      <c r="C34" s="252"/>
      <c r="D34" s="252"/>
      <c r="E34" s="252"/>
      <c r="F34" s="252"/>
      <c r="G34" s="252"/>
      <c r="H34" s="252"/>
      <c r="I34" s="252"/>
      <c r="J34" s="252"/>
      <c r="K34" s="252"/>
      <c r="L34" s="252"/>
      <c r="M34" s="252"/>
      <c r="N34" s="252"/>
      <c r="O34" s="252"/>
      <c r="P34" s="252"/>
      <c r="Q34" s="252"/>
      <c r="R34" s="252"/>
      <c r="S34" s="252"/>
      <c r="T34" s="252"/>
      <c r="U34" s="252"/>
    </row>
    <row r="35" spans="1:21" x14ac:dyDescent="0.2">
      <c r="A35" s="252"/>
      <c r="B35" s="252"/>
      <c r="C35" s="252"/>
      <c r="D35" s="252"/>
      <c r="E35" s="252"/>
      <c r="F35" s="252"/>
      <c r="G35" s="252"/>
      <c r="H35" s="252"/>
      <c r="I35" s="252"/>
      <c r="J35" s="252"/>
      <c r="K35" s="252"/>
      <c r="L35" s="252"/>
      <c r="M35" s="252"/>
      <c r="N35" s="252"/>
      <c r="O35" s="252"/>
      <c r="P35" s="252"/>
      <c r="Q35" s="252"/>
      <c r="R35" s="252"/>
      <c r="S35" s="252"/>
      <c r="T35" s="252"/>
      <c r="U35" s="252"/>
    </row>
    <row r="36" spans="1:21" x14ac:dyDescent="0.2">
      <c r="A36" s="252"/>
      <c r="B36" s="252"/>
      <c r="C36" s="252"/>
      <c r="D36" s="252"/>
      <c r="E36" s="252"/>
      <c r="F36" s="252"/>
      <c r="G36" s="252"/>
      <c r="H36" s="252"/>
      <c r="I36" s="252"/>
      <c r="J36" s="252"/>
      <c r="K36" s="252"/>
      <c r="L36" s="252"/>
      <c r="M36" s="252"/>
      <c r="N36" s="252"/>
      <c r="O36" s="252"/>
      <c r="P36" s="252"/>
      <c r="Q36" s="252"/>
      <c r="R36" s="252"/>
      <c r="S36" s="252"/>
      <c r="T36" s="252"/>
      <c r="U36" s="252"/>
    </row>
    <row r="37" spans="1:21" x14ac:dyDescent="0.2">
      <c r="A37" s="252"/>
      <c r="B37" s="252"/>
      <c r="C37" s="252"/>
      <c r="D37" s="252"/>
      <c r="E37" s="252"/>
      <c r="F37" s="252"/>
      <c r="G37" s="252"/>
      <c r="H37" s="252"/>
      <c r="I37" s="252"/>
      <c r="J37" s="252"/>
      <c r="K37" s="252"/>
      <c r="L37" s="252"/>
      <c r="M37" s="252"/>
      <c r="N37" s="252"/>
      <c r="O37" s="252"/>
      <c r="P37" s="252"/>
      <c r="Q37" s="252"/>
      <c r="R37" s="252"/>
      <c r="S37" s="252"/>
      <c r="T37" s="252"/>
      <c r="U37" s="252"/>
    </row>
    <row r="38" spans="1:21" x14ac:dyDescent="0.2">
      <c r="A38" s="252"/>
      <c r="B38" s="252"/>
      <c r="C38" s="252"/>
      <c r="D38" s="252"/>
      <c r="E38" s="252"/>
      <c r="F38" s="252"/>
      <c r="G38" s="252"/>
      <c r="H38" s="252"/>
      <c r="I38" s="252"/>
      <c r="J38" s="252"/>
      <c r="K38" s="252"/>
      <c r="L38" s="252"/>
      <c r="M38" s="252"/>
      <c r="N38" s="252"/>
      <c r="O38" s="252"/>
      <c r="P38" s="252"/>
      <c r="Q38" s="252"/>
      <c r="R38" s="252"/>
      <c r="S38" s="252"/>
      <c r="T38" s="252"/>
      <c r="U38" s="252"/>
    </row>
    <row r="39" spans="1:21" x14ac:dyDescent="0.2">
      <c r="A39" s="252"/>
      <c r="B39" s="252"/>
      <c r="C39" s="252"/>
      <c r="D39" s="252"/>
      <c r="E39" s="252"/>
      <c r="F39" s="252"/>
      <c r="G39" s="252"/>
      <c r="H39" s="252"/>
      <c r="I39" s="252"/>
      <c r="J39" s="252"/>
      <c r="K39" s="252"/>
      <c r="L39" s="252"/>
      <c r="M39" s="252"/>
      <c r="N39" s="252"/>
      <c r="O39" s="252"/>
      <c r="P39" s="252"/>
      <c r="Q39" s="252"/>
      <c r="R39" s="252"/>
      <c r="S39" s="252"/>
      <c r="T39" s="252"/>
      <c r="U39" s="252"/>
    </row>
    <row r="40" spans="1:21" x14ac:dyDescent="0.2">
      <c r="A40" s="252"/>
      <c r="B40" s="252"/>
      <c r="C40" s="252"/>
      <c r="D40" s="252"/>
      <c r="E40" s="252"/>
      <c r="F40" s="252"/>
      <c r="G40" s="252"/>
      <c r="H40" s="252"/>
      <c r="I40" s="252"/>
      <c r="J40" s="252"/>
      <c r="K40" s="252"/>
      <c r="L40" s="252"/>
      <c r="M40" s="252"/>
      <c r="N40" s="252"/>
      <c r="O40" s="252"/>
      <c r="P40" s="252"/>
      <c r="Q40" s="252"/>
      <c r="R40" s="252"/>
      <c r="S40" s="252"/>
      <c r="T40" s="252"/>
      <c r="U40" s="252"/>
    </row>
    <row r="41" spans="1:21" x14ac:dyDescent="0.2">
      <c r="A41" s="252"/>
      <c r="B41" s="252"/>
      <c r="C41" s="252"/>
      <c r="D41" s="252"/>
      <c r="E41" s="252"/>
      <c r="F41" s="252"/>
      <c r="G41" s="252"/>
      <c r="H41" s="252"/>
      <c r="I41" s="252"/>
      <c r="J41" s="252"/>
      <c r="K41" s="252"/>
      <c r="L41" s="252"/>
      <c r="M41" s="252"/>
      <c r="N41" s="252"/>
      <c r="O41" s="252"/>
      <c r="P41" s="252"/>
      <c r="Q41" s="252"/>
      <c r="R41" s="252"/>
      <c r="S41" s="252"/>
      <c r="T41" s="252"/>
      <c r="U41" s="252"/>
    </row>
    <row r="42" spans="1:21" x14ac:dyDescent="0.2">
      <c r="A42" s="252"/>
      <c r="B42" s="252"/>
      <c r="C42" s="252"/>
      <c r="D42" s="252"/>
      <c r="E42" s="252"/>
      <c r="F42" s="252"/>
      <c r="G42" s="252"/>
      <c r="H42" s="252"/>
      <c r="I42" s="252"/>
      <c r="J42" s="252"/>
      <c r="K42" s="252"/>
      <c r="L42" s="252"/>
      <c r="M42" s="252"/>
      <c r="N42" s="252"/>
      <c r="O42" s="252"/>
      <c r="P42" s="252"/>
      <c r="Q42" s="252"/>
      <c r="R42" s="252"/>
      <c r="S42" s="252"/>
      <c r="T42" s="252"/>
      <c r="U42" s="252"/>
    </row>
    <row r="43" spans="1:21" x14ac:dyDescent="0.2">
      <c r="A43" s="252"/>
      <c r="B43" s="252"/>
      <c r="C43" s="252"/>
      <c r="D43" s="252"/>
      <c r="E43" s="252"/>
      <c r="F43" s="252"/>
      <c r="G43" s="252"/>
      <c r="H43" s="252"/>
      <c r="I43" s="252"/>
      <c r="J43" s="252"/>
      <c r="K43" s="252"/>
      <c r="L43" s="252"/>
      <c r="M43" s="252"/>
      <c r="N43" s="252"/>
      <c r="O43" s="252"/>
      <c r="P43" s="252"/>
      <c r="Q43" s="252"/>
      <c r="R43" s="252"/>
      <c r="S43" s="252"/>
      <c r="T43" s="252"/>
      <c r="U43" s="252"/>
    </row>
    <row r="44" spans="1:21" x14ac:dyDescent="0.2">
      <c r="A44" s="252"/>
      <c r="B44" s="252"/>
      <c r="C44" s="252"/>
      <c r="D44" s="252"/>
      <c r="E44" s="252"/>
      <c r="F44" s="252"/>
      <c r="G44" s="252"/>
      <c r="H44" s="252"/>
      <c r="I44" s="252"/>
      <c r="J44" s="252"/>
      <c r="K44" s="252"/>
      <c r="L44" s="252"/>
      <c r="M44" s="252"/>
      <c r="N44" s="252"/>
      <c r="O44" s="252"/>
      <c r="P44" s="252"/>
      <c r="Q44" s="252"/>
      <c r="R44" s="252"/>
      <c r="S44" s="252"/>
      <c r="T44" s="252"/>
      <c r="U44" s="252"/>
    </row>
    <row r="45" spans="1:21" x14ac:dyDescent="0.2">
      <c r="A45" s="252"/>
      <c r="B45" s="252"/>
      <c r="C45" s="252"/>
      <c r="D45" s="252"/>
      <c r="E45" s="252"/>
      <c r="F45" s="252"/>
      <c r="G45" s="252"/>
      <c r="H45" s="252"/>
      <c r="I45" s="252"/>
      <c r="J45" s="252"/>
      <c r="K45" s="252"/>
      <c r="L45" s="252"/>
      <c r="M45" s="252"/>
      <c r="N45" s="252"/>
      <c r="O45" s="252"/>
      <c r="P45" s="252"/>
      <c r="Q45" s="252"/>
      <c r="R45" s="252"/>
      <c r="S45" s="252"/>
      <c r="T45" s="252"/>
      <c r="U45" s="252"/>
    </row>
    <row r="46" spans="1:21" x14ac:dyDescent="0.2">
      <c r="A46" s="252"/>
      <c r="B46" s="252"/>
      <c r="C46" s="252"/>
      <c r="D46" s="252"/>
      <c r="E46" s="252"/>
      <c r="F46" s="252"/>
      <c r="G46" s="252"/>
      <c r="H46" s="252"/>
      <c r="I46" s="252"/>
      <c r="J46" s="252"/>
      <c r="K46" s="252"/>
      <c r="L46" s="252"/>
      <c r="M46" s="252"/>
      <c r="N46" s="252"/>
      <c r="O46" s="252"/>
      <c r="P46" s="252"/>
      <c r="Q46" s="252"/>
      <c r="R46" s="252"/>
      <c r="S46" s="252"/>
      <c r="T46" s="252"/>
      <c r="U46" s="252"/>
    </row>
    <row r="47" spans="1:21" x14ac:dyDescent="0.2">
      <c r="A47" s="252"/>
      <c r="B47" s="252"/>
      <c r="C47" s="252"/>
      <c r="D47" s="252"/>
      <c r="E47" s="252"/>
      <c r="F47" s="252"/>
      <c r="G47" s="252"/>
      <c r="H47" s="252"/>
      <c r="I47" s="252"/>
      <c r="J47" s="252"/>
      <c r="K47" s="252"/>
      <c r="L47" s="252"/>
      <c r="M47" s="252"/>
      <c r="N47" s="252"/>
      <c r="O47" s="252"/>
      <c r="P47" s="252"/>
      <c r="Q47" s="252"/>
      <c r="R47" s="252"/>
      <c r="S47" s="252"/>
      <c r="T47" s="252"/>
      <c r="U47" s="252"/>
    </row>
    <row r="48" spans="1:21" x14ac:dyDescent="0.2">
      <c r="A48" s="252"/>
      <c r="B48" s="252"/>
      <c r="C48" s="252"/>
      <c r="D48" s="252"/>
      <c r="E48" s="252"/>
      <c r="F48" s="252"/>
      <c r="G48" s="252"/>
      <c r="H48" s="252"/>
      <c r="I48" s="252"/>
      <c r="J48" s="252"/>
      <c r="K48" s="252"/>
      <c r="L48" s="252"/>
      <c r="M48" s="252"/>
      <c r="N48" s="252"/>
      <c r="O48" s="252"/>
      <c r="P48" s="252"/>
      <c r="Q48" s="252"/>
      <c r="R48" s="252"/>
      <c r="S48" s="252"/>
      <c r="T48" s="252"/>
      <c r="U48" s="252"/>
    </row>
    <row r="49" spans="1:21" x14ac:dyDescent="0.2">
      <c r="A49" s="252"/>
      <c r="B49" s="252"/>
      <c r="C49" s="252"/>
      <c r="D49" s="252"/>
      <c r="E49" s="252"/>
      <c r="F49" s="252"/>
      <c r="G49" s="252"/>
      <c r="H49" s="252"/>
      <c r="I49" s="252"/>
      <c r="J49" s="252"/>
      <c r="K49" s="252"/>
      <c r="L49" s="252"/>
      <c r="M49" s="252"/>
      <c r="N49" s="252"/>
      <c r="O49" s="252"/>
      <c r="P49" s="252"/>
      <c r="Q49" s="252"/>
      <c r="R49" s="252"/>
      <c r="S49" s="252"/>
      <c r="T49" s="252"/>
      <c r="U49" s="252"/>
    </row>
    <row r="50" spans="1:21" x14ac:dyDescent="0.2">
      <c r="A50" s="252"/>
      <c r="B50" s="252"/>
      <c r="C50" s="252"/>
      <c r="D50" s="252"/>
      <c r="E50" s="252"/>
      <c r="F50" s="252"/>
      <c r="G50" s="252"/>
      <c r="H50" s="252"/>
      <c r="I50" s="252"/>
      <c r="J50" s="252"/>
      <c r="K50" s="252"/>
      <c r="L50" s="252"/>
      <c r="M50" s="252"/>
      <c r="N50" s="252"/>
      <c r="O50" s="252"/>
      <c r="P50" s="252"/>
      <c r="Q50" s="252"/>
      <c r="R50" s="252"/>
      <c r="S50" s="252"/>
      <c r="T50" s="252"/>
      <c r="U50" s="252"/>
    </row>
    <row r="51" spans="1:21" x14ac:dyDescent="0.2">
      <c r="A51" s="252"/>
      <c r="B51" s="252"/>
      <c r="C51" s="252"/>
      <c r="D51" s="252"/>
      <c r="E51" s="252"/>
      <c r="F51" s="252"/>
      <c r="G51" s="252"/>
      <c r="H51" s="252"/>
      <c r="I51" s="252"/>
      <c r="J51" s="252"/>
      <c r="K51" s="252"/>
      <c r="L51" s="252"/>
      <c r="M51" s="252"/>
      <c r="N51" s="252"/>
      <c r="O51" s="252"/>
      <c r="P51" s="252"/>
      <c r="Q51" s="252"/>
      <c r="R51" s="252"/>
      <c r="S51" s="252"/>
      <c r="T51" s="252"/>
      <c r="U51" s="252"/>
    </row>
    <row r="52" spans="1:21" x14ac:dyDescent="0.2">
      <c r="A52" s="252"/>
      <c r="B52" s="252"/>
      <c r="C52" s="252"/>
      <c r="D52" s="252"/>
      <c r="E52" s="252"/>
      <c r="F52" s="252"/>
      <c r="G52" s="252"/>
      <c r="H52" s="252"/>
      <c r="I52" s="252"/>
      <c r="J52" s="252"/>
      <c r="K52" s="252"/>
      <c r="L52" s="252"/>
      <c r="M52" s="252"/>
      <c r="N52" s="252"/>
      <c r="O52" s="252"/>
      <c r="P52" s="252"/>
      <c r="Q52" s="252"/>
      <c r="R52" s="252"/>
      <c r="S52" s="252"/>
      <c r="T52" s="252"/>
      <c r="U52" s="252"/>
    </row>
    <row r="53" spans="1:21" x14ac:dyDescent="0.2">
      <c r="A53" s="252"/>
      <c r="B53" s="252"/>
      <c r="C53" s="252"/>
      <c r="D53" s="252"/>
      <c r="E53" s="252"/>
      <c r="F53" s="252"/>
      <c r="G53" s="252"/>
      <c r="H53" s="252"/>
      <c r="I53" s="252"/>
      <c r="J53" s="252"/>
      <c r="K53" s="252"/>
      <c r="L53" s="252"/>
      <c r="M53" s="252"/>
      <c r="N53" s="252"/>
      <c r="O53" s="252"/>
      <c r="P53" s="252"/>
      <c r="Q53" s="252"/>
      <c r="R53" s="252"/>
      <c r="S53" s="252"/>
      <c r="T53" s="252"/>
      <c r="U53" s="252"/>
    </row>
    <row r="54" spans="1:21" x14ac:dyDescent="0.2">
      <c r="A54" s="252"/>
      <c r="B54" s="252"/>
      <c r="C54" s="252"/>
      <c r="D54" s="252"/>
      <c r="E54" s="252"/>
      <c r="F54" s="252"/>
      <c r="G54" s="252"/>
      <c r="H54" s="252"/>
      <c r="I54" s="252"/>
      <c r="J54" s="252"/>
      <c r="K54" s="252"/>
      <c r="L54" s="252"/>
      <c r="M54" s="252"/>
      <c r="N54" s="252"/>
      <c r="O54" s="252"/>
      <c r="P54" s="252"/>
      <c r="Q54" s="252"/>
      <c r="R54" s="252"/>
      <c r="S54" s="252"/>
      <c r="T54" s="252"/>
      <c r="U54" s="252"/>
    </row>
    <row r="55" spans="1:21" x14ac:dyDescent="0.2">
      <c r="A55" s="252"/>
      <c r="B55" s="252"/>
      <c r="C55" s="252"/>
      <c r="D55" s="252"/>
      <c r="E55" s="252"/>
      <c r="F55" s="252"/>
      <c r="G55" s="252"/>
      <c r="H55" s="252"/>
      <c r="I55" s="252"/>
      <c r="J55" s="252"/>
      <c r="K55" s="252"/>
      <c r="L55" s="252"/>
      <c r="M55" s="252"/>
      <c r="N55" s="252"/>
      <c r="O55" s="252"/>
      <c r="P55" s="252"/>
      <c r="Q55" s="252"/>
      <c r="R55" s="252"/>
      <c r="S55" s="252"/>
      <c r="T55" s="252"/>
      <c r="U55" s="252"/>
    </row>
    <row r="56" spans="1:21" x14ac:dyDescent="0.2">
      <c r="A56" s="252"/>
      <c r="B56" s="252"/>
      <c r="C56" s="252"/>
      <c r="D56" s="252"/>
      <c r="E56" s="252"/>
      <c r="F56" s="252"/>
      <c r="G56" s="252"/>
      <c r="H56" s="252"/>
      <c r="I56" s="252"/>
      <c r="J56" s="252"/>
      <c r="K56" s="252"/>
      <c r="L56" s="252"/>
      <c r="M56" s="252"/>
      <c r="N56" s="252"/>
      <c r="O56" s="252"/>
      <c r="P56" s="252"/>
      <c r="Q56" s="252"/>
      <c r="R56" s="252"/>
      <c r="S56" s="252"/>
      <c r="T56" s="252"/>
      <c r="U56" s="252"/>
    </row>
    <row r="57" spans="1:21" x14ac:dyDescent="0.2">
      <c r="A57" s="252"/>
      <c r="B57" s="252"/>
      <c r="C57" s="252"/>
      <c r="D57" s="252"/>
      <c r="E57" s="252"/>
      <c r="F57" s="252"/>
      <c r="G57" s="252"/>
      <c r="H57" s="252"/>
      <c r="I57" s="252"/>
      <c r="J57" s="252"/>
      <c r="K57" s="252"/>
      <c r="L57" s="252"/>
      <c r="M57" s="252"/>
      <c r="N57" s="252"/>
      <c r="O57" s="252"/>
      <c r="P57" s="252"/>
      <c r="Q57" s="252"/>
      <c r="R57" s="252"/>
      <c r="S57" s="252"/>
      <c r="T57" s="252"/>
      <c r="U57" s="252"/>
    </row>
    <row r="58" spans="1:21" x14ac:dyDescent="0.2">
      <c r="A58" s="252"/>
      <c r="B58" s="252"/>
      <c r="C58" s="252"/>
      <c r="D58" s="252"/>
      <c r="E58" s="252"/>
      <c r="F58" s="252"/>
      <c r="G58" s="252"/>
      <c r="H58" s="252"/>
      <c r="I58" s="252"/>
      <c r="J58" s="252"/>
      <c r="K58" s="252"/>
      <c r="L58" s="252"/>
      <c r="M58" s="252"/>
      <c r="N58" s="252"/>
      <c r="O58" s="252"/>
      <c r="P58" s="252"/>
      <c r="Q58" s="252"/>
      <c r="R58" s="252"/>
      <c r="S58" s="252"/>
      <c r="T58" s="252"/>
      <c r="U58" s="252"/>
    </row>
    <row r="59" spans="1:21" x14ac:dyDescent="0.2">
      <c r="A59" s="252"/>
      <c r="B59" s="252"/>
      <c r="C59" s="252"/>
      <c r="D59" s="252"/>
      <c r="E59" s="252"/>
      <c r="F59" s="252"/>
      <c r="G59" s="252"/>
      <c r="H59" s="252"/>
      <c r="I59" s="252"/>
      <c r="J59" s="252"/>
      <c r="K59" s="252"/>
      <c r="L59" s="252"/>
      <c r="M59" s="252"/>
      <c r="N59" s="252"/>
      <c r="O59" s="252"/>
      <c r="P59" s="252"/>
      <c r="Q59" s="252"/>
      <c r="R59" s="252"/>
      <c r="S59" s="252"/>
      <c r="T59" s="252"/>
      <c r="U59" s="252"/>
    </row>
    <row r="60" spans="1:21" x14ac:dyDescent="0.2">
      <c r="A60" s="252"/>
      <c r="B60" s="252"/>
      <c r="C60" s="252"/>
      <c r="D60" s="252"/>
      <c r="E60" s="252"/>
      <c r="F60" s="252"/>
      <c r="G60" s="252"/>
      <c r="H60" s="252"/>
      <c r="I60" s="252"/>
      <c r="J60" s="252"/>
      <c r="K60" s="252"/>
      <c r="L60" s="252"/>
      <c r="M60" s="252"/>
      <c r="N60" s="252"/>
      <c r="O60" s="252"/>
      <c r="P60" s="252"/>
      <c r="Q60" s="252"/>
      <c r="R60" s="252"/>
      <c r="S60" s="252"/>
      <c r="T60" s="252"/>
      <c r="U60" s="252"/>
    </row>
    <row r="61" spans="1:21" x14ac:dyDescent="0.2">
      <c r="A61" s="252"/>
      <c r="B61" s="252"/>
      <c r="C61" s="252"/>
      <c r="D61" s="252"/>
      <c r="E61" s="252"/>
      <c r="F61" s="252"/>
      <c r="G61" s="252"/>
      <c r="H61" s="252"/>
      <c r="I61" s="252"/>
      <c r="J61" s="252"/>
      <c r="K61" s="252"/>
      <c r="L61" s="252"/>
      <c r="M61" s="252"/>
      <c r="N61" s="252"/>
      <c r="O61" s="252"/>
      <c r="P61" s="252"/>
      <c r="Q61" s="252"/>
      <c r="R61" s="252"/>
      <c r="S61" s="252"/>
      <c r="T61" s="252"/>
      <c r="U61" s="252"/>
    </row>
    <row r="62" spans="1:21" x14ac:dyDescent="0.2">
      <c r="A62" s="252"/>
      <c r="B62" s="252"/>
      <c r="C62" s="252"/>
      <c r="D62" s="252"/>
      <c r="E62" s="252"/>
      <c r="F62" s="252"/>
      <c r="G62" s="252"/>
      <c r="H62" s="252"/>
      <c r="I62" s="252"/>
      <c r="J62" s="252"/>
      <c r="K62" s="252"/>
      <c r="L62" s="252"/>
      <c r="M62" s="252"/>
      <c r="N62" s="252"/>
      <c r="O62" s="252"/>
      <c r="P62" s="252"/>
      <c r="Q62" s="252"/>
      <c r="R62" s="252"/>
      <c r="S62" s="252"/>
      <c r="T62" s="252"/>
      <c r="U62" s="252"/>
    </row>
    <row r="63" spans="1:21" x14ac:dyDescent="0.2">
      <c r="A63" s="252"/>
      <c r="B63" s="252"/>
      <c r="C63" s="252"/>
      <c r="D63" s="252"/>
      <c r="E63" s="252"/>
      <c r="F63" s="252"/>
      <c r="G63" s="252"/>
      <c r="H63" s="252"/>
      <c r="I63" s="252"/>
      <c r="J63" s="252"/>
      <c r="K63" s="252"/>
      <c r="L63" s="252"/>
      <c r="M63" s="252"/>
      <c r="N63" s="252"/>
      <c r="O63" s="252"/>
      <c r="P63" s="252"/>
      <c r="Q63" s="252"/>
      <c r="R63" s="252"/>
      <c r="S63" s="252"/>
      <c r="T63" s="252"/>
      <c r="U63" s="252"/>
    </row>
    <row r="64" spans="1:21" x14ac:dyDescent="0.2">
      <c r="A64" s="252"/>
      <c r="B64" s="252"/>
      <c r="C64" s="252"/>
      <c r="D64" s="252"/>
      <c r="E64" s="252"/>
      <c r="F64" s="252"/>
      <c r="G64" s="252"/>
      <c r="H64" s="252"/>
      <c r="I64" s="252"/>
      <c r="J64" s="252"/>
      <c r="K64" s="252"/>
      <c r="L64" s="252"/>
      <c r="M64" s="252"/>
      <c r="N64" s="252"/>
      <c r="O64" s="252"/>
      <c r="P64" s="252"/>
      <c r="Q64" s="252"/>
      <c r="R64" s="252"/>
      <c r="S64" s="252"/>
      <c r="T64" s="252"/>
      <c r="U64" s="252"/>
    </row>
    <row r="65" spans="1:21" x14ac:dyDescent="0.2">
      <c r="A65" s="252"/>
      <c r="B65" s="252"/>
      <c r="C65" s="252"/>
      <c r="D65" s="252"/>
      <c r="E65" s="252"/>
      <c r="F65" s="252"/>
      <c r="G65" s="252"/>
      <c r="H65" s="252"/>
      <c r="I65" s="252"/>
      <c r="J65" s="252"/>
      <c r="K65" s="252"/>
      <c r="L65" s="252"/>
      <c r="M65" s="252"/>
      <c r="N65" s="252"/>
      <c r="O65" s="252"/>
      <c r="P65" s="252"/>
      <c r="Q65" s="252"/>
      <c r="R65" s="252"/>
      <c r="S65" s="252"/>
      <c r="T65" s="252"/>
      <c r="U65" s="252"/>
    </row>
    <row r="66" spans="1:21" x14ac:dyDescent="0.2">
      <c r="A66" s="252"/>
      <c r="B66" s="252"/>
      <c r="C66" s="252"/>
      <c r="D66" s="252"/>
      <c r="E66" s="252"/>
      <c r="F66" s="252"/>
      <c r="G66" s="252"/>
      <c r="H66" s="252"/>
      <c r="I66" s="252"/>
      <c r="J66" s="252"/>
      <c r="K66" s="252"/>
      <c r="L66" s="252"/>
      <c r="M66" s="252"/>
      <c r="N66" s="252"/>
      <c r="O66" s="252"/>
      <c r="P66" s="252"/>
      <c r="Q66" s="252"/>
      <c r="R66" s="252"/>
      <c r="S66" s="252"/>
      <c r="T66" s="252"/>
      <c r="U66" s="252"/>
    </row>
    <row r="67" spans="1:21" x14ac:dyDescent="0.2">
      <c r="A67" s="252"/>
      <c r="B67" s="252"/>
      <c r="C67" s="252"/>
      <c r="D67" s="252"/>
      <c r="E67" s="252"/>
      <c r="F67" s="252"/>
      <c r="G67" s="252"/>
      <c r="H67" s="252"/>
      <c r="I67" s="252"/>
      <c r="J67" s="252"/>
      <c r="K67" s="252"/>
      <c r="L67" s="252"/>
      <c r="M67" s="252"/>
      <c r="N67" s="252"/>
      <c r="O67" s="252"/>
      <c r="P67" s="252"/>
      <c r="Q67" s="252"/>
      <c r="R67" s="252"/>
      <c r="S67" s="252"/>
      <c r="T67" s="252"/>
      <c r="U67" s="252"/>
    </row>
    <row r="68" spans="1:21" x14ac:dyDescent="0.2">
      <c r="A68" s="252"/>
      <c r="B68" s="252"/>
      <c r="C68" s="252"/>
      <c r="D68" s="252"/>
      <c r="E68" s="252"/>
      <c r="F68" s="252"/>
      <c r="G68" s="252"/>
      <c r="H68" s="252"/>
      <c r="I68" s="252"/>
      <c r="J68" s="252"/>
      <c r="K68" s="252"/>
      <c r="L68" s="252"/>
      <c r="M68" s="252"/>
      <c r="N68" s="252"/>
      <c r="O68" s="252"/>
      <c r="P68" s="252"/>
      <c r="Q68" s="252"/>
      <c r="R68" s="252"/>
      <c r="S68" s="252"/>
      <c r="T68" s="252"/>
      <c r="U68" s="252"/>
    </row>
    <row r="69" spans="1:21" x14ac:dyDescent="0.2">
      <c r="A69" s="252"/>
      <c r="B69" s="252"/>
      <c r="C69" s="252"/>
      <c r="D69" s="252"/>
      <c r="E69" s="252"/>
      <c r="F69" s="252"/>
      <c r="G69" s="252"/>
      <c r="H69" s="252"/>
      <c r="I69" s="252"/>
      <c r="J69" s="252"/>
      <c r="K69" s="252"/>
      <c r="L69" s="252"/>
      <c r="M69" s="252"/>
      <c r="N69" s="252"/>
      <c r="O69" s="252"/>
      <c r="P69" s="252"/>
      <c r="Q69" s="252"/>
      <c r="R69" s="252"/>
      <c r="S69" s="252"/>
      <c r="T69" s="252"/>
      <c r="U69" s="252"/>
    </row>
    <row r="70" spans="1:21" x14ac:dyDescent="0.2">
      <c r="A70" s="252"/>
      <c r="B70" s="252"/>
      <c r="C70" s="252"/>
      <c r="D70" s="252"/>
      <c r="E70" s="252"/>
      <c r="F70" s="252"/>
      <c r="G70" s="252"/>
      <c r="H70" s="252"/>
      <c r="I70" s="252"/>
      <c r="J70" s="252"/>
      <c r="K70" s="252"/>
      <c r="L70" s="252"/>
      <c r="M70" s="252"/>
      <c r="N70" s="252"/>
      <c r="O70" s="252"/>
      <c r="P70" s="252"/>
      <c r="Q70" s="252"/>
      <c r="R70" s="252"/>
      <c r="S70" s="252"/>
      <c r="T70" s="252"/>
      <c r="U70" s="252"/>
    </row>
    <row r="71" spans="1:21" x14ac:dyDescent="0.2">
      <c r="A71" s="252"/>
      <c r="B71" s="252"/>
      <c r="C71" s="252"/>
      <c r="D71" s="252"/>
      <c r="E71" s="252"/>
      <c r="F71" s="252"/>
      <c r="G71" s="252"/>
      <c r="H71" s="252"/>
      <c r="I71" s="252"/>
      <c r="J71" s="252"/>
      <c r="K71" s="252"/>
      <c r="L71" s="252"/>
      <c r="M71" s="252"/>
      <c r="N71" s="252"/>
      <c r="O71" s="252"/>
      <c r="P71" s="252"/>
      <c r="Q71" s="252"/>
      <c r="R71" s="252"/>
      <c r="S71" s="252"/>
      <c r="T71" s="252"/>
      <c r="U71" s="252"/>
    </row>
    <row r="72" spans="1:21" x14ac:dyDescent="0.2">
      <c r="A72" s="252"/>
      <c r="B72" s="252"/>
      <c r="C72" s="252"/>
      <c r="D72" s="252"/>
      <c r="E72" s="252"/>
      <c r="F72" s="252"/>
      <c r="G72" s="252"/>
      <c r="H72" s="252"/>
      <c r="I72" s="252"/>
      <c r="J72" s="252"/>
      <c r="K72" s="252"/>
      <c r="L72" s="252"/>
      <c r="M72" s="252"/>
      <c r="N72" s="252"/>
      <c r="O72" s="252"/>
      <c r="P72" s="252"/>
      <c r="Q72" s="252"/>
      <c r="R72" s="252"/>
      <c r="S72" s="252"/>
      <c r="T72" s="252"/>
      <c r="U72" s="252"/>
    </row>
    <row r="73" spans="1:21" x14ac:dyDescent="0.2">
      <c r="A73" s="252"/>
      <c r="B73" s="252"/>
      <c r="C73" s="252"/>
      <c r="D73" s="252"/>
      <c r="E73" s="252"/>
      <c r="F73" s="252"/>
      <c r="G73" s="252"/>
      <c r="H73" s="252"/>
      <c r="I73" s="252"/>
      <c r="J73" s="252"/>
      <c r="K73" s="252"/>
      <c r="L73" s="252"/>
      <c r="M73" s="252"/>
      <c r="N73" s="252"/>
      <c r="O73" s="252"/>
      <c r="P73" s="252"/>
      <c r="Q73" s="252"/>
      <c r="R73" s="252"/>
      <c r="S73" s="252"/>
      <c r="T73" s="252"/>
      <c r="U73" s="252"/>
    </row>
    <row r="74" spans="1:21" x14ac:dyDescent="0.2">
      <c r="A74" s="252"/>
      <c r="B74" s="252"/>
      <c r="C74" s="252"/>
      <c r="D74" s="252"/>
      <c r="E74" s="252"/>
      <c r="F74" s="252"/>
      <c r="G74" s="252"/>
      <c r="H74" s="252"/>
      <c r="I74" s="252"/>
      <c r="J74" s="252"/>
      <c r="K74" s="252"/>
      <c r="L74" s="252"/>
      <c r="M74" s="252"/>
      <c r="N74" s="252"/>
      <c r="O74" s="252"/>
      <c r="P74" s="252"/>
      <c r="Q74" s="252"/>
      <c r="R74" s="252"/>
      <c r="S74" s="252"/>
      <c r="T74" s="252"/>
      <c r="U74" s="252"/>
    </row>
    <row r="75" spans="1:21" x14ac:dyDescent="0.2">
      <c r="A75" s="252"/>
      <c r="B75" s="252"/>
      <c r="C75" s="252"/>
      <c r="D75" s="252"/>
      <c r="E75" s="252"/>
      <c r="F75" s="252"/>
      <c r="G75" s="252"/>
      <c r="H75" s="252"/>
      <c r="I75" s="252"/>
      <c r="J75" s="252"/>
      <c r="K75" s="252"/>
      <c r="L75" s="252"/>
      <c r="M75" s="252"/>
      <c r="N75" s="252"/>
      <c r="O75" s="252"/>
      <c r="P75" s="252"/>
      <c r="Q75" s="252"/>
      <c r="R75" s="252"/>
      <c r="S75" s="252"/>
      <c r="T75" s="252"/>
      <c r="U75" s="252"/>
    </row>
    <row r="76" spans="1:21" x14ac:dyDescent="0.2">
      <c r="A76" s="252"/>
      <c r="B76" s="252"/>
      <c r="C76" s="252"/>
      <c r="D76" s="252"/>
      <c r="E76" s="252"/>
      <c r="F76" s="252"/>
      <c r="G76" s="252"/>
      <c r="H76" s="252"/>
      <c r="I76" s="252"/>
      <c r="J76" s="252"/>
      <c r="K76" s="252"/>
      <c r="L76" s="252"/>
      <c r="M76" s="252"/>
      <c r="N76" s="252"/>
      <c r="O76" s="252"/>
      <c r="P76" s="252"/>
      <c r="Q76" s="252"/>
      <c r="R76" s="252"/>
      <c r="S76" s="252"/>
      <c r="T76" s="252"/>
      <c r="U76" s="252"/>
    </row>
    <row r="77" spans="1:21" x14ac:dyDescent="0.2">
      <c r="A77" s="252"/>
      <c r="B77" s="252"/>
      <c r="C77" s="252"/>
      <c r="D77" s="252"/>
      <c r="E77" s="252"/>
      <c r="F77" s="252"/>
      <c r="G77" s="252"/>
      <c r="H77" s="252"/>
      <c r="I77" s="252"/>
      <c r="J77" s="252"/>
      <c r="K77" s="252"/>
      <c r="L77" s="252"/>
      <c r="M77" s="252"/>
      <c r="N77" s="252"/>
      <c r="O77" s="252"/>
      <c r="P77" s="252"/>
      <c r="Q77" s="252"/>
      <c r="R77" s="252"/>
      <c r="S77" s="252"/>
      <c r="T77" s="252"/>
      <c r="U77" s="252"/>
    </row>
    <row r="78" spans="1:21" x14ac:dyDescent="0.2">
      <c r="A78" s="252"/>
      <c r="B78" s="252"/>
      <c r="C78" s="252"/>
      <c r="D78" s="252"/>
      <c r="E78" s="252"/>
      <c r="F78" s="252"/>
      <c r="G78" s="252"/>
      <c r="H78" s="252"/>
      <c r="I78" s="252"/>
      <c r="J78" s="252"/>
      <c r="K78" s="252"/>
      <c r="L78" s="252"/>
      <c r="M78" s="252"/>
      <c r="N78" s="252"/>
      <c r="O78" s="252"/>
      <c r="P78" s="252"/>
      <c r="Q78" s="252"/>
      <c r="R78" s="252"/>
      <c r="S78" s="252"/>
      <c r="T78" s="252"/>
      <c r="U78" s="252"/>
    </row>
    <row r="79" spans="1:21" x14ac:dyDescent="0.2">
      <c r="A79" s="252"/>
      <c r="B79" s="252"/>
      <c r="C79" s="252"/>
      <c r="D79" s="252"/>
      <c r="E79" s="252"/>
      <c r="F79" s="252"/>
      <c r="G79" s="252"/>
      <c r="H79" s="252"/>
      <c r="I79" s="252"/>
      <c r="J79" s="252"/>
      <c r="K79" s="252"/>
      <c r="L79" s="252"/>
      <c r="M79" s="252"/>
      <c r="N79" s="252"/>
      <c r="O79" s="252"/>
      <c r="P79" s="252"/>
      <c r="Q79" s="252"/>
      <c r="R79" s="252"/>
      <c r="S79" s="252"/>
      <c r="T79" s="252"/>
      <c r="U79" s="252"/>
    </row>
    <row r="80" spans="1:21" x14ac:dyDescent="0.2">
      <c r="A80" s="252"/>
      <c r="B80" s="252"/>
      <c r="C80" s="252"/>
      <c r="D80" s="252"/>
      <c r="E80" s="252"/>
      <c r="F80" s="252"/>
      <c r="G80" s="252"/>
      <c r="H80" s="252"/>
      <c r="I80" s="252"/>
      <c r="J80" s="252"/>
      <c r="K80" s="252"/>
      <c r="L80" s="252"/>
      <c r="M80" s="252"/>
      <c r="N80" s="252"/>
      <c r="O80" s="252"/>
      <c r="P80" s="252"/>
      <c r="Q80" s="252"/>
      <c r="R80" s="252"/>
      <c r="S80" s="252"/>
      <c r="T80" s="252"/>
      <c r="U80" s="252"/>
    </row>
    <row r="81" spans="1:21" x14ac:dyDescent="0.2">
      <c r="A81" s="252"/>
      <c r="B81" s="252"/>
      <c r="C81" s="252"/>
      <c r="D81" s="252"/>
      <c r="E81" s="252"/>
      <c r="F81" s="252"/>
      <c r="G81" s="252"/>
      <c r="H81" s="252"/>
      <c r="I81" s="252"/>
      <c r="J81" s="252"/>
      <c r="K81" s="252"/>
      <c r="L81" s="252"/>
      <c r="M81" s="252"/>
      <c r="N81" s="252"/>
      <c r="O81" s="252"/>
      <c r="P81" s="252"/>
      <c r="Q81" s="252"/>
      <c r="R81" s="252"/>
      <c r="S81" s="252"/>
      <c r="T81" s="252"/>
      <c r="U81" s="252"/>
    </row>
    <row r="82" spans="1:21" x14ac:dyDescent="0.2">
      <c r="A82" s="252"/>
      <c r="B82" s="252"/>
      <c r="C82" s="252"/>
      <c r="D82" s="252"/>
      <c r="E82" s="252"/>
      <c r="F82" s="252"/>
      <c r="G82" s="252"/>
      <c r="H82" s="252"/>
      <c r="I82" s="252"/>
      <c r="J82" s="252"/>
      <c r="K82" s="252"/>
      <c r="L82" s="252"/>
      <c r="M82" s="252"/>
      <c r="N82" s="252"/>
      <c r="O82" s="252"/>
      <c r="P82" s="252"/>
      <c r="Q82" s="252"/>
      <c r="R82" s="252"/>
      <c r="S82" s="252"/>
      <c r="T82" s="252"/>
      <c r="U82" s="252"/>
    </row>
    <row r="83" spans="1:21" x14ac:dyDescent="0.2">
      <c r="A83" s="252"/>
      <c r="B83" s="252"/>
      <c r="C83" s="252"/>
      <c r="D83" s="252"/>
      <c r="E83" s="252"/>
      <c r="F83" s="252"/>
      <c r="G83" s="252"/>
      <c r="H83" s="252"/>
      <c r="I83" s="252"/>
      <c r="J83" s="252"/>
      <c r="K83" s="252"/>
      <c r="L83" s="252"/>
      <c r="M83" s="252"/>
      <c r="N83" s="252"/>
      <c r="O83" s="252"/>
      <c r="P83" s="252"/>
      <c r="Q83" s="252"/>
      <c r="R83" s="252"/>
      <c r="S83" s="252"/>
      <c r="T83" s="252"/>
      <c r="U83" s="252"/>
    </row>
    <row r="84" spans="1:21" x14ac:dyDescent="0.2">
      <c r="A84" s="252"/>
      <c r="B84" s="252"/>
      <c r="C84" s="252"/>
      <c r="D84" s="252"/>
      <c r="E84" s="252"/>
      <c r="F84" s="252"/>
      <c r="G84" s="252"/>
      <c r="H84" s="252"/>
      <c r="I84" s="252"/>
      <c r="J84" s="252"/>
      <c r="K84" s="252"/>
      <c r="L84" s="252"/>
      <c r="M84" s="252"/>
      <c r="N84" s="252"/>
      <c r="O84" s="252"/>
      <c r="P84" s="252"/>
      <c r="Q84" s="252"/>
      <c r="R84" s="252"/>
      <c r="S84" s="252"/>
      <c r="T84" s="252"/>
      <c r="U84" s="252"/>
    </row>
    <row r="85" spans="1:21" x14ac:dyDescent="0.2">
      <c r="A85" s="252"/>
      <c r="B85" s="252"/>
      <c r="C85" s="252"/>
      <c r="D85" s="252"/>
      <c r="E85" s="252"/>
      <c r="F85" s="252"/>
      <c r="G85" s="252"/>
      <c r="H85" s="252"/>
      <c r="I85" s="252"/>
      <c r="J85" s="252"/>
      <c r="K85" s="252"/>
      <c r="L85" s="252"/>
      <c r="M85" s="252"/>
      <c r="N85" s="252"/>
      <c r="O85" s="252"/>
      <c r="P85" s="252"/>
      <c r="Q85" s="252"/>
      <c r="R85" s="252"/>
      <c r="S85" s="252"/>
      <c r="T85" s="252"/>
      <c r="U85" s="252"/>
    </row>
    <row r="86" spans="1:21" x14ac:dyDescent="0.2">
      <c r="A86" s="252"/>
      <c r="B86" s="252"/>
      <c r="C86" s="252"/>
      <c r="D86" s="252"/>
      <c r="E86" s="252"/>
      <c r="F86" s="252"/>
      <c r="G86" s="252"/>
      <c r="H86" s="252"/>
      <c r="I86" s="252"/>
      <c r="J86" s="252"/>
      <c r="K86" s="252"/>
      <c r="L86" s="252"/>
      <c r="M86" s="252"/>
      <c r="N86" s="252"/>
      <c r="O86" s="252"/>
      <c r="P86" s="252"/>
      <c r="Q86" s="252"/>
      <c r="R86" s="252"/>
      <c r="S86" s="252"/>
      <c r="T86" s="252"/>
      <c r="U86" s="252"/>
    </row>
    <row r="87" spans="1:21" x14ac:dyDescent="0.2">
      <c r="A87" s="252"/>
      <c r="B87" s="252"/>
      <c r="C87" s="252"/>
      <c r="D87" s="252"/>
      <c r="E87" s="252"/>
      <c r="F87" s="252"/>
      <c r="G87" s="252"/>
      <c r="H87" s="252"/>
      <c r="I87" s="252"/>
      <c r="J87" s="252"/>
      <c r="K87" s="252"/>
      <c r="L87" s="252"/>
      <c r="M87" s="252"/>
      <c r="N87" s="252"/>
      <c r="O87" s="252"/>
      <c r="P87" s="252"/>
      <c r="Q87" s="252"/>
      <c r="R87" s="252"/>
      <c r="S87" s="252"/>
      <c r="T87" s="252"/>
      <c r="U87" s="252"/>
    </row>
    <row r="88" spans="1:21" x14ac:dyDescent="0.2">
      <c r="A88" s="252"/>
      <c r="B88" s="252"/>
      <c r="C88" s="252"/>
      <c r="D88" s="252"/>
      <c r="E88" s="252"/>
      <c r="F88" s="252"/>
      <c r="G88" s="252"/>
      <c r="H88" s="252"/>
      <c r="I88" s="252"/>
      <c r="J88" s="252"/>
      <c r="K88" s="252"/>
      <c r="L88" s="252"/>
      <c r="M88" s="252"/>
      <c r="N88" s="252"/>
      <c r="O88" s="252"/>
      <c r="P88" s="252"/>
      <c r="Q88" s="252"/>
      <c r="R88" s="252"/>
      <c r="S88" s="252"/>
      <c r="T88" s="252"/>
      <c r="U88" s="252"/>
    </row>
    <row r="89" spans="1:21" x14ac:dyDescent="0.2">
      <c r="A89" s="252"/>
      <c r="B89" s="252"/>
      <c r="C89" s="252"/>
      <c r="D89" s="252"/>
      <c r="E89" s="252"/>
      <c r="F89" s="252"/>
      <c r="G89" s="252"/>
      <c r="H89" s="252"/>
      <c r="I89" s="252"/>
      <c r="J89" s="252"/>
      <c r="K89" s="252"/>
      <c r="L89" s="252"/>
      <c r="M89" s="252"/>
      <c r="N89" s="252"/>
      <c r="O89" s="252"/>
      <c r="P89" s="252"/>
      <c r="Q89" s="252"/>
      <c r="R89" s="252"/>
      <c r="S89" s="252"/>
      <c r="T89" s="252"/>
      <c r="U89" s="252"/>
    </row>
    <row r="90" spans="1:21" x14ac:dyDescent="0.2">
      <c r="A90" s="252"/>
      <c r="B90" s="252"/>
      <c r="C90" s="252"/>
      <c r="D90" s="252"/>
      <c r="E90" s="252"/>
      <c r="F90" s="252"/>
      <c r="G90" s="252"/>
      <c r="H90" s="252"/>
      <c r="I90" s="252"/>
      <c r="J90" s="252"/>
      <c r="K90" s="252"/>
      <c r="L90" s="252"/>
      <c r="M90" s="252"/>
      <c r="N90" s="252"/>
      <c r="O90" s="252"/>
      <c r="P90" s="252"/>
      <c r="Q90" s="252"/>
      <c r="R90" s="252"/>
      <c r="S90" s="252"/>
      <c r="T90" s="252"/>
      <c r="U90" s="252"/>
    </row>
    <row r="91" spans="1:21" x14ac:dyDescent="0.2">
      <c r="A91" s="252"/>
      <c r="B91" s="252"/>
      <c r="C91" s="252"/>
      <c r="D91" s="252"/>
      <c r="E91" s="252"/>
      <c r="F91" s="252"/>
      <c r="G91" s="252"/>
      <c r="H91" s="252"/>
      <c r="I91" s="252"/>
      <c r="J91" s="252"/>
      <c r="K91" s="252"/>
      <c r="L91" s="252"/>
      <c r="M91" s="252"/>
      <c r="N91" s="252"/>
      <c r="O91" s="252"/>
      <c r="P91" s="252"/>
      <c r="Q91" s="252"/>
      <c r="R91" s="252"/>
      <c r="S91" s="252"/>
      <c r="T91" s="252"/>
      <c r="U91" s="252"/>
    </row>
    <row r="92" spans="1:21" x14ac:dyDescent="0.2">
      <c r="A92" s="252"/>
      <c r="B92" s="252"/>
      <c r="C92" s="252"/>
      <c r="D92" s="252"/>
      <c r="E92" s="252"/>
      <c r="F92" s="252"/>
      <c r="G92" s="252"/>
      <c r="H92" s="252"/>
      <c r="I92" s="252"/>
      <c r="J92" s="252"/>
      <c r="K92" s="252"/>
      <c r="L92" s="252"/>
      <c r="M92" s="252"/>
      <c r="N92" s="252"/>
      <c r="O92" s="252"/>
      <c r="P92" s="252"/>
      <c r="Q92" s="252"/>
      <c r="R92" s="252"/>
      <c r="S92" s="252"/>
      <c r="T92" s="252"/>
      <c r="U92" s="252"/>
    </row>
    <row r="93" spans="1:21" x14ac:dyDescent="0.2">
      <c r="A93" s="252"/>
      <c r="B93" s="252"/>
      <c r="C93" s="252"/>
      <c r="D93" s="252"/>
      <c r="E93" s="252"/>
      <c r="F93" s="252"/>
      <c r="G93" s="252"/>
      <c r="H93" s="252"/>
      <c r="I93" s="252"/>
      <c r="J93" s="252"/>
      <c r="K93" s="252"/>
      <c r="L93" s="252"/>
      <c r="M93" s="252"/>
      <c r="N93" s="252"/>
      <c r="O93" s="252"/>
      <c r="P93" s="252"/>
      <c r="Q93" s="252"/>
      <c r="R93" s="252"/>
      <c r="S93" s="252"/>
      <c r="T93" s="252"/>
      <c r="U93" s="252"/>
    </row>
    <row r="94" spans="1:21" x14ac:dyDescent="0.2">
      <c r="A94" s="252"/>
      <c r="B94" s="252"/>
      <c r="C94" s="252"/>
      <c r="D94" s="252"/>
      <c r="E94" s="252"/>
      <c r="F94" s="252"/>
      <c r="G94" s="252"/>
      <c r="H94" s="252"/>
      <c r="I94" s="252"/>
      <c r="J94" s="252"/>
      <c r="K94" s="252"/>
      <c r="L94" s="252"/>
      <c r="M94" s="252"/>
      <c r="N94" s="252"/>
      <c r="O94" s="252"/>
      <c r="P94" s="252"/>
      <c r="Q94" s="252"/>
      <c r="R94" s="252"/>
      <c r="S94" s="252"/>
      <c r="T94" s="252"/>
      <c r="U94" s="252"/>
    </row>
    <row r="95" spans="1:21" x14ac:dyDescent="0.2">
      <c r="A95" s="252"/>
      <c r="B95" s="252"/>
      <c r="C95" s="252"/>
      <c r="D95" s="252"/>
      <c r="E95" s="252"/>
      <c r="F95" s="252"/>
      <c r="G95" s="252"/>
      <c r="H95" s="252"/>
      <c r="I95" s="252"/>
      <c r="J95" s="252"/>
      <c r="K95" s="252"/>
      <c r="L95" s="252"/>
      <c r="M95" s="252"/>
      <c r="N95" s="252"/>
      <c r="O95" s="252"/>
      <c r="P95" s="252"/>
      <c r="Q95" s="252"/>
      <c r="R95" s="252"/>
      <c r="S95" s="252"/>
      <c r="T95" s="252"/>
      <c r="U95" s="252"/>
    </row>
    <row r="96" spans="1:21" x14ac:dyDescent="0.2">
      <c r="A96" s="252"/>
      <c r="B96" s="252"/>
      <c r="C96" s="252"/>
      <c r="D96" s="252"/>
      <c r="E96" s="252"/>
      <c r="F96" s="252"/>
      <c r="G96" s="252"/>
      <c r="H96" s="252"/>
      <c r="I96" s="252"/>
      <c r="J96" s="252"/>
      <c r="K96" s="252"/>
      <c r="L96" s="252"/>
      <c r="M96" s="252"/>
      <c r="N96" s="252"/>
      <c r="O96" s="252"/>
      <c r="P96" s="252"/>
      <c r="Q96" s="252"/>
      <c r="R96" s="252"/>
      <c r="S96" s="252"/>
      <c r="T96" s="252"/>
      <c r="U96" s="252"/>
    </row>
    <row r="97" spans="1:21" x14ac:dyDescent="0.2">
      <c r="A97" s="252"/>
      <c r="B97" s="252"/>
      <c r="C97" s="252"/>
      <c r="D97" s="252"/>
      <c r="E97" s="252"/>
      <c r="F97" s="252"/>
      <c r="G97" s="252"/>
      <c r="H97" s="252"/>
      <c r="I97" s="252"/>
      <c r="J97" s="252"/>
      <c r="K97" s="252"/>
      <c r="L97" s="252"/>
      <c r="M97" s="252"/>
      <c r="N97" s="252"/>
      <c r="O97" s="252"/>
      <c r="P97" s="252"/>
      <c r="Q97" s="252"/>
      <c r="R97" s="252"/>
      <c r="S97" s="252"/>
      <c r="T97" s="252"/>
      <c r="U97" s="252"/>
    </row>
    <row r="98" spans="1:21" x14ac:dyDescent="0.2">
      <c r="A98" s="252"/>
      <c r="B98" s="252"/>
      <c r="C98" s="252"/>
      <c r="D98" s="252"/>
      <c r="E98" s="252"/>
      <c r="F98" s="252"/>
      <c r="G98" s="252"/>
      <c r="H98" s="252"/>
      <c r="I98" s="252"/>
      <c r="J98" s="252"/>
      <c r="K98" s="252"/>
      <c r="L98" s="252"/>
      <c r="M98" s="252"/>
      <c r="N98" s="252"/>
      <c r="O98" s="252"/>
      <c r="P98" s="252"/>
      <c r="Q98" s="252"/>
      <c r="R98" s="252"/>
      <c r="S98" s="252"/>
      <c r="T98" s="252"/>
      <c r="U98" s="252"/>
    </row>
    <row r="99" spans="1:21" x14ac:dyDescent="0.2">
      <c r="A99" s="252"/>
      <c r="B99" s="252"/>
      <c r="C99" s="252"/>
      <c r="D99" s="252"/>
      <c r="E99" s="252"/>
      <c r="F99" s="252"/>
      <c r="G99" s="252"/>
      <c r="H99" s="252"/>
      <c r="I99" s="252"/>
      <c r="J99" s="252"/>
      <c r="K99" s="252"/>
      <c r="L99" s="252"/>
      <c r="M99" s="252"/>
      <c r="N99" s="252"/>
      <c r="O99" s="252"/>
      <c r="P99" s="252"/>
      <c r="Q99" s="252"/>
      <c r="R99" s="252"/>
      <c r="S99" s="252"/>
      <c r="T99" s="252"/>
      <c r="U99" s="252"/>
    </row>
    <row r="100" spans="1:21" x14ac:dyDescent="0.2">
      <c r="A100" s="252"/>
      <c r="B100" s="252"/>
      <c r="C100" s="252"/>
      <c r="D100" s="252"/>
      <c r="E100" s="252"/>
      <c r="F100" s="252"/>
      <c r="G100" s="252"/>
      <c r="H100" s="252"/>
      <c r="I100" s="252"/>
      <c r="J100" s="252"/>
      <c r="K100" s="252"/>
      <c r="L100" s="252"/>
      <c r="M100" s="252"/>
      <c r="N100" s="252"/>
      <c r="O100" s="252"/>
      <c r="P100" s="252"/>
      <c r="Q100" s="252"/>
      <c r="R100" s="252"/>
      <c r="S100" s="252"/>
      <c r="T100" s="252"/>
      <c r="U100" s="252"/>
    </row>
    <row r="101" spans="1:21" x14ac:dyDescent="0.2">
      <c r="A101" s="252"/>
      <c r="B101" s="252"/>
      <c r="C101" s="252"/>
      <c r="D101" s="252"/>
      <c r="E101" s="252"/>
      <c r="F101" s="252"/>
      <c r="G101" s="252"/>
      <c r="H101" s="252"/>
      <c r="I101" s="252"/>
      <c r="J101" s="252"/>
      <c r="K101" s="252"/>
      <c r="L101" s="252"/>
      <c r="M101" s="252"/>
      <c r="N101" s="252"/>
      <c r="O101" s="252"/>
      <c r="P101" s="252"/>
      <c r="Q101" s="252"/>
      <c r="R101" s="252"/>
      <c r="S101" s="252"/>
      <c r="T101" s="252"/>
      <c r="U101" s="252"/>
    </row>
    <row r="102" spans="1:21" x14ac:dyDescent="0.2">
      <c r="A102" s="252"/>
      <c r="B102" s="252"/>
      <c r="C102" s="252"/>
      <c r="D102" s="252"/>
      <c r="E102" s="252"/>
      <c r="F102" s="252"/>
      <c r="G102" s="252"/>
      <c r="H102" s="252"/>
      <c r="I102" s="252"/>
      <c r="J102" s="252"/>
      <c r="K102" s="252"/>
      <c r="L102" s="252"/>
      <c r="M102" s="252"/>
      <c r="N102" s="252"/>
      <c r="O102" s="252"/>
      <c r="P102" s="252"/>
      <c r="Q102" s="252"/>
      <c r="R102" s="252"/>
      <c r="S102" s="252"/>
      <c r="T102" s="252"/>
      <c r="U102" s="252"/>
    </row>
    <row r="103" spans="1:21" x14ac:dyDescent="0.2">
      <c r="A103" s="252"/>
      <c r="B103" s="252"/>
      <c r="C103" s="252"/>
      <c r="D103" s="252"/>
      <c r="E103" s="252"/>
      <c r="F103" s="252"/>
      <c r="G103" s="252"/>
      <c r="H103" s="252"/>
      <c r="I103" s="252"/>
      <c r="J103" s="252"/>
      <c r="K103" s="252"/>
      <c r="L103" s="252"/>
      <c r="M103" s="252"/>
      <c r="N103" s="252"/>
      <c r="O103" s="252"/>
      <c r="P103" s="252"/>
      <c r="Q103" s="252"/>
      <c r="R103" s="252"/>
      <c r="S103" s="252"/>
      <c r="T103" s="252"/>
      <c r="U103" s="252"/>
    </row>
    <row r="104" spans="1:21" x14ac:dyDescent="0.2">
      <c r="A104" s="252"/>
      <c r="B104" s="252"/>
      <c r="C104" s="252"/>
      <c r="D104" s="252"/>
      <c r="E104" s="252"/>
      <c r="F104" s="252"/>
      <c r="G104" s="252"/>
      <c r="H104" s="252"/>
      <c r="I104" s="252"/>
      <c r="J104" s="252"/>
      <c r="K104" s="252"/>
      <c r="L104" s="252"/>
      <c r="M104" s="252"/>
      <c r="N104" s="252"/>
      <c r="O104" s="252"/>
      <c r="P104" s="252"/>
      <c r="Q104" s="252"/>
      <c r="R104" s="252"/>
      <c r="S104" s="252"/>
      <c r="T104" s="252"/>
      <c r="U104" s="252"/>
    </row>
    <row r="105" spans="1:21" x14ac:dyDescent="0.2">
      <c r="A105" s="252"/>
      <c r="B105" s="252"/>
      <c r="C105" s="252"/>
      <c r="D105" s="252"/>
      <c r="E105" s="252"/>
      <c r="F105" s="252"/>
      <c r="G105" s="252"/>
      <c r="H105" s="252"/>
      <c r="I105" s="252"/>
      <c r="J105" s="252"/>
      <c r="K105" s="252"/>
      <c r="L105" s="252"/>
      <c r="M105" s="252"/>
      <c r="N105" s="252"/>
      <c r="O105" s="252"/>
      <c r="P105" s="252"/>
      <c r="Q105" s="252"/>
      <c r="R105" s="252"/>
      <c r="S105" s="252"/>
      <c r="T105" s="252"/>
      <c r="U105" s="252"/>
    </row>
    <row r="106" spans="1:21" x14ac:dyDescent="0.2">
      <c r="A106" s="252"/>
      <c r="B106" s="252"/>
      <c r="C106" s="252"/>
      <c r="D106" s="252"/>
      <c r="E106" s="252"/>
      <c r="F106" s="252"/>
      <c r="G106" s="252"/>
      <c r="H106" s="252"/>
      <c r="I106" s="252"/>
      <c r="J106" s="252"/>
      <c r="K106" s="252"/>
      <c r="L106" s="252"/>
      <c r="M106" s="252"/>
      <c r="N106" s="252"/>
      <c r="O106" s="252"/>
      <c r="P106" s="252"/>
      <c r="Q106" s="252"/>
      <c r="R106" s="252"/>
      <c r="S106" s="252"/>
      <c r="T106" s="252"/>
      <c r="U106" s="252"/>
    </row>
    <row r="107" spans="1:21" x14ac:dyDescent="0.2">
      <c r="A107" s="252"/>
      <c r="B107" s="252"/>
      <c r="C107" s="252"/>
      <c r="D107" s="252"/>
      <c r="E107" s="252"/>
      <c r="F107" s="252"/>
      <c r="G107" s="252"/>
      <c r="H107" s="252"/>
      <c r="I107" s="252"/>
      <c r="J107" s="252"/>
      <c r="K107" s="252"/>
      <c r="L107" s="252"/>
      <c r="M107" s="252"/>
      <c r="N107" s="252"/>
      <c r="O107" s="252"/>
      <c r="P107" s="252"/>
      <c r="Q107" s="252"/>
      <c r="R107" s="252"/>
      <c r="S107" s="252"/>
      <c r="T107" s="252"/>
      <c r="U107" s="252"/>
    </row>
    <row r="108" spans="1:21" x14ac:dyDescent="0.2">
      <c r="A108" s="252"/>
      <c r="B108" s="252"/>
      <c r="C108" s="252"/>
      <c r="D108" s="252"/>
      <c r="E108" s="252"/>
      <c r="F108" s="252"/>
      <c r="G108" s="252"/>
      <c r="H108" s="252"/>
      <c r="I108" s="252"/>
      <c r="J108" s="252"/>
      <c r="K108" s="252"/>
      <c r="L108" s="252"/>
      <c r="M108" s="252"/>
      <c r="N108" s="252"/>
      <c r="O108" s="252"/>
      <c r="P108" s="252"/>
      <c r="Q108" s="252"/>
      <c r="R108" s="252"/>
      <c r="S108" s="252"/>
      <c r="T108" s="252"/>
      <c r="U108" s="252"/>
    </row>
    <row r="109" spans="1:21" x14ac:dyDescent="0.2">
      <c r="A109" s="252"/>
      <c r="B109" s="252"/>
      <c r="C109" s="252"/>
      <c r="D109" s="252"/>
      <c r="E109" s="252"/>
      <c r="F109" s="252"/>
      <c r="G109" s="252"/>
      <c r="H109" s="252"/>
      <c r="I109" s="252"/>
      <c r="J109" s="252"/>
      <c r="K109" s="252"/>
      <c r="L109" s="252"/>
      <c r="M109" s="252"/>
      <c r="N109" s="252"/>
      <c r="O109" s="252"/>
      <c r="P109" s="252"/>
      <c r="Q109" s="252"/>
      <c r="R109" s="252"/>
      <c r="S109" s="252"/>
      <c r="T109" s="252"/>
      <c r="U109" s="252"/>
    </row>
    <row r="110" spans="1:21" x14ac:dyDescent="0.2">
      <c r="A110" s="252"/>
      <c r="B110" s="252"/>
      <c r="C110" s="252"/>
      <c r="D110" s="252"/>
      <c r="E110" s="252"/>
      <c r="F110" s="252"/>
      <c r="G110" s="252"/>
      <c r="H110" s="252"/>
      <c r="I110" s="252"/>
      <c r="J110" s="252"/>
      <c r="K110" s="252"/>
      <c r="L110" s="252"/>
      <c r="M110" s="252"/>
      <c r="N110" s="252"/>
      <c r="O110" s="252"/>
      <c r="P110" s="252"/>
      <c r="Q110" s="252"/>
      <c r="R110" s="252"/>
      <c r="S110" s="252"/>
      <c r="T110" s="252"/>
      <c r="U110" s="252"/>
    </row>
    <row r="111" spans="1:21" x14ac:dyDescent="0.2">
      <c r="A111" s="252"/>
      <c r="B111" s="252"/>
      <c r="C111" s="252"/>
      <c r="D111" s="252"/>
      <c r="E111" s="252"/>
      <c r="F111" s="252"/>
      <c r="G111" s="252"/>
      <c r="H111" s="252"/>
      <c r="I111" s="252"/>
      <c r="J111" s="252"/>
      <c r="K111" s="252"/>
      <c r="L111" s="252"/>
      <c r="M111" s="252"/>
      <c r="N111" s="252"/>
      <c r="O111" s="252"/>
      <c r="P111" s="252"/>
      <c r="Q111" s="252"/>
      <c r="R111" s="252"/>
      <c r="S111" s="252"/>
      <c r="T111" s="252"/>
      <c r="U111" s="252"/>
    </row>
    <row r="112" spans="1:21" x14ac:dyDescent="0.2">
      <c r="A112" s="252"/>
      <c r="B112" s="252"/>
      <c r="C112" s="252"/>
      <c r="D112" s="252"/>
      <c r="E112" s="252"/>
      <c r="F112" s="252"/>
      <c r="G112" s="252"/>
      <c r="H112" s="252"/>
      <c r="I112" s="252"/>
      <c r="J112" s="252"/>
      <c r="K112" s="252"/>
      <c r="L112" s="252"/>
      <c r="M112" s="252"/>
      <c r="N112" s="252"/>
      <c r="O112" s="252"/>
      <c r="P112" s="252"/>
      <c r="Q112" s="252"/>
      <c r="R112" s="252"/>
      <c r="S112" s="252"/>
      <c r="T112" s="252"/>
      <c r="U112" s="252"/>
    </row>
    <row r="113" spans="1:21" x14ac:dyDescent="0.2">
      <c r="A113" s="252"/>
      <c r="B113" s="252"/>
      <c r="C113" s="252"/>
      <c r="D113" s="252"/>
      <c r="E113" s="252"/>
      <c r="F113" s="252"/>
      <c r="G113" s="252"/>
      <c r="H113" s="252"/>
      <c r="I113" s="252"/>
      <c r="J113" s="252"/>
      <c r="K113" s="252"/>
      <c r="L113" s="252"/>
      <c r="M113" s="252"/>
      <c r="N113" s="252"/>
      <c r="O113" s="252"/>
      <c r="P113" s="252"/>
      <c r="Q113" s="252"/>
      <c r="R113" s="252"/>
      <c r="S113" s="252"/>
      <c r="T113" s="252"/>
      <c r="U113" s="252"/>
    </row>
    <row r="114" spans="1:21" x14ac:dyDescent="0.2">
      <c r="A114" s="252"/>
      <c r="B114" s="252"/>
      <c r="C114" s="252"/>
      <c r="D114" s="252"/>
      <c r="E114" s="252"/>
      <c r="F114" s="252"/>
      <c r="G114" s="252"/>
      <c r="H114" s="252"/>
      <c r="I114" s="252"/>
      <c r="J114" s="252"/>
      <c r="K114" s="252"/>
      <c r="L114" s="252"/>
      <c r="M114" s="252"/>
      <c r="N114" s="252"/>
      <c r="O114" s="252"/>
      <c r="P114" s="252"/>
      <c r="Q114" s="252"/>
      <c r="R114" s="252"/>
      <c r="S114" s="252"/>
      <c r="T114" s="252"/>
      <c r="U114" s="252"/>
    </row>
    <row r="115" spans="1:21" x14ac:dyDescent="0.2">
      <c r="A115" s="252"/>
      <c r="B115" s="252"/>
      <c r="C115" s="252"/>
      <c r="D115" s="252"/>
      <c r="E115" s="252"/>
      <c r="F115" s="252"/>
      <c r="G115" s="252"/>
      <c r="H115" s="252"/>
      <c r="I115" s="252"/>
      <c r="J115" s="252"/>
      <c r="K115" s="252"/>
      <c r="L115" s="252"/>
      <c r="M115" s="252"/>
      <c r="N115" s="252"/>
      <c r="O115" s="252"/>
      <c r="P115" s="252"/>
      <c r="Q115" s="252"/>
      <c r="R115" s="252"/>
      <c r="S115" s="252"/>
      <c r="T115" s="252"/>
      <c r="U115" s="252"/>
    </row>
    <row r="116" spans="1:21" x14ac:dyDescent="0.2">
      <c r="A116" s="252"/>
      <c r="B116" s="252"/>
      <c r="C116" s="252"/>
      <c r="D116" s="252"/>
      <c r="E116" s="252"/>
      <c r="F116" s="252"/>
      <c r="G116" s="252"/>
      <c r="H116" s="252"/>
      <c r="I116" s="252"/>
      <c r="J116" s="252"/>
      <c r="K116" s="252"/>
      <c r="L116" s="252"/>
      <c r="M116" s="252"/>
      <c r="N116" s="252"/>
      <c r="O116" s="252"/>
      <c r="P116" s="252"/>
      <c r="Q116" s="252"/>
      <c r="R116" s="252"/>
      <c r="S116" s="252"/>
      <c r="T116" s="252"/>
      <c r="U116" s="252"/>
    </row>
    <row r="117" spans="1:21" x14ac:dyDescent="0.2">
      <c r="A117" s="252"/>
      <c r="B117" s="252"/>
      <c r="C117" s="252"/>
      <c r="D117" s="252"/>
      <c r="E117" s="252"/>
      <c r="F117" s="252"/>
      <c r="G117" s="252"/>
      <c r="H117" s="252"/>
      <c r="I117" s="252"/>
      <c r="J117" s="252"/>
      <c r="K117" s="252"/>
      <c r="L117" s="252"/>
      <c r="M117" s="252"/>
      <c r="N117" s="252"/>
      <c r="O117" s="252"/>
      <c r="P117" s="252"/>
      <c r="Q117" s="252"/>
      <c r="R117" s="252"/>
      <c r="S117" s="252"/>
      <c r="T117" s="252"/>
      <c r="U117" s="252"/>
    </row>
    <row r="118" spans="1:21" x14ac:dyDescent="0.2">
      <c r="A118" s="252"/>
      <c r="B118" s="252"/>
      <c r="C118" s="252"/>
      <c r="D118" s="252"/>
      <c r="E118" s="252"/>
      <c r="F118" s="252"/>
      <c r="G118" s="252"/>
      <c r="H118" s="252"/>
      <c r="I118" s="252"/>
      <c r="J118" s="252"/>
      <c r="K118" s="252"/>
      <c r="L118" s="252"/>
      <c r="M118" s="252"/>
      <c r="N118" s="252"/>
      <c r="O118" s="252"/>
      <c r="P118" s="252"/>
      <c r="Q118" s="252"/>
      <c r="R118" s="252"/>
      <c r="S118" s="252"/>
      <c r="T118" s="252"/>
      <c r="U118" s="252"/>
    </row>
    <row r="119" spans="1:21" x14ac:dyDescent="0.2">
      <c r="A119" s="252"/>
      <c r="B119" s="252"/>
      <c r="C119" s="252"/>
      <c r="D119" s="252"/>
      <c r="E119" s="252"/>
      <c r="F119" s="252"/>
      <c r="G119" s="252"/>
      <c r="H119" s="252"/>
      <c r="I119" s="252"/>
      <c r="J119" s="252"/>
      <c r="K119" s="252"/>
      <c r="L119" s="252"/>
      <c r="M119" s="252"/>
      <c r="N119" s="252"/>
      <c r="O119" s="252"/>
      <c r="P119" s="252"/>
      <c r="Q119" s="252"/>
      <c r="R119" s="252"/>
      <c r="S119" s="252"/>
      <c r="T119" s="252"/>
      <c r="U119" s="252"/>
    </row>
    <row r="120" spans="1:21" x14ac:dyDescent="0.2">
      <c r="A120" s="252"/>
      <c r="B120" s="252"/>
      <c r="C120" s="252"/>
      <c r="D120" s="252"/>
      <c r="E120" s="252"/>
      <c r="F120" s="252"/>
      <c r="G120" s="252"/>
      <c r="H120" s="252"/>
      <c r="I120" s="252"/>
      <c r="J120" s="252"/>
      <c r="K120" s="252"/>
      <c r="L120" s="252"/>
      <c r="M120" s="252"/>
      <c r="N120" s="252"/>
      <c r="O120" s="252"/>
      <c r="P120" s="252"/>
      <c r="Q120" s="252"/>
      <c r="R120" s="252"/>
      <c r="S120" s="252"/>
      <c r="T120" s="252"/>
      <c r="U120" s="252"/>
    </row>
    <row r="121" spans="1:21" x14ac:dyDescent="0.2">
      <c r="A121" s="252"/>
      <c r="B121" s="252"/>
      <c r="C121" s="252"/>
      <c r="D121" s="252"/>
      <c r="E121" s="252"/>
      <c r="F121" s="252"/>
      <c r="G121" s="252"/>
      <c r="H121" s="252"/>
      <c r="I121" s="252"/>
      <c r="J121" s="252"/>
      <c r="K121" s="252"/>
      <c r="L121" s="252"/>
      <c r="M121" s="252"/>
      <c r="N121" s="252"/>
      <c r="O121" s="252"/>
      <c r="P121" s="252"/>
      <c r="Q121" s="252"/>
      <c r="R121" s="252"/>
      <c r="S121" s="252"/>
      <c r="T121" s="252"/>
      <c r="U121" s="252"/>
    </row>
    <row r="122" spans="1:21" x14ac:dyDescent="0.2">
      <c r="A122" s="252"/>
      <c r="B122" s="252"/>
      <c r="C122" s="252"/>
      <c r="D122" s="252"/>
      <c r="E122" s="252"/>
      <c r="F122" s="252"/>
      <c r="G122" s="252"/>
      <c r="H122" s="252"/>
      <c r="I122" s="252"/>
      <c r="J122" s="252"/>
      <c r="K122" s="252"/>
      <c r="L122" s="252"/>
      <c r="M122" s="252"/>
      <c r="N122" s="252"/>
      <c r="O122" s="252"/>
      <c r="P122" s="252"/>
      <c r="Q122" s="252"/>
      <c r="R122" s="252"/>
      <c r="S122" s="252"/>
      <c r="T122" s="252"/>
      <c r="U122" s="252"/>
    </row>
    <row r="123" spans="1:21" x14ac:dyDescent="0.2">
      <c r="A123" s="252"/>
      <c r="B123" s="252"/>
      <c r="C123" s="252"/>
      <c r="D123" s="252"/>
      <c r="E123" s="252"/>
      <c r="F123" s="252"/>
      <c r="G123" s="252"/>
      <c r="H123" s="252"/>
      <c r="I123" s="252"/>
      <c r="J123" s="252"/>
      <c r="K123" s="252"/>
      <c r="L123" s="252"/>
      <c r="M123" s="252"/>
      <c r="N123" s="252"/>
      <c r="O123" s="252"/>
      <c r="P123" s="252"/>
      <c r="Q123" s="252"/>
      <c r="R123" s="252"/>
      <c r="S123" s="252"/>
      <c r="T123" s="252"/>
      <c r="U123" s="252"/>
    </row>
    <row r="124" spans="1:21" x14ac:dyDescent="0.2">
      <c r="A124" s="252"/>
      <c r="B124" s="252"/>
      <c r="C124" s="252"/>
      <c r="D124" s="252"/>
      <c r="E124" s="252"/>
      <c r="F124" s="252"/>
      <c r="G124" s="252"/>
      <c r="H124" s="252"/>
      <c r="I124" s="252"/>
      <c r="J124" s="252"/>
      <c r="K124" s="252"/>
      <c r="L124" s="252"/>
      <c r="M124" s="252"/>
      <c r="N124" s="252"/>
      <c r="O124" s="252"/>
      <c r="P124" s="252"/>
      <c r="Q124" s="252"/>
      <c r="R124" s="252"/>
      <c r="S124" s="252"/>
      <c r="T124" s="252"/>
      <c r="U124" s="252"/>
    </row>
    <row r="125" spans="1:21" x14ac:dyDescent="0.2">
      <c r="A125" s="252"/>
      <c r="B125" s="252"/>
      <c r="C125" s="252"/>
      <c r="D125" s="252"/>
      <c r="E125" s="252"/>
      <c r="F125" s="252"/>
      <c r="G125" s="252"/>
      <c r="H125" s="252"/>
      <c r="I125" s="252"/>
      <c r="J125" s="252"/>
      <c r="K125" s="252"/>
      <c r="L125" s="252"/>
      <c r="M125" s="252"/>
      <c r="N125" s="252"/>
      <c r="O125" s="252"/>
      <c r="P125" s="252"/>
      <c r="Q125" s="252"/>
      <c r="R125" s="252"/>
      <c r="S125" s="252"/>
      <c r="T125" s="252"/>
      <c r="U125" s="252"/>
    </row>
    <row r="126" spans="1:21" x14ac:dyDescent="0.2">
      <c r="A126" s="252"/>
      <c r="B126" s="252"/>
      <c r="C126" s="252"/>
      <c r="D126" s="252"/>
      <c r="E126" s="252"/>
      <c r="F126" s="252"/>
      <c r="G126" s="252"/>
      <c r="H126" s="252"/>
      <c r="I126" s="252"/>
      <c r="J126" s="252"/>
      <c r="K126" s="252"/>
      <c r="L126" s="252"/>
      <c r="M126" s="252"/>
      <c r="N126" s="252"/>
      <c r="O126" s="252"/>
      <c r="P126" s="252"/>
      <c r="Q126" s="252"/>
      <c r="R126" s="252"/>
      <c r="S126" s="252"/>
      <c r="T126" s="252"/>
      <c r="U126" s="252"/>
    </row>
    <row r="127" spans="1:21" x14ac:dyDescent="0.2">
      <c r="A127" s="252"/>
      <c r="B127" s="252"/>
      <c r="C127" s="252"/>
      <c r="D127" s="252"/>
      <c r="E127" s="252"/>
      <c r="F127" s="252"/>
      <c r="G127" s="252"/>
      <c r="H127" s="252"/>
      <c r="I127" s="252"/>
      <c r="J127" s="252"/>
      <c r="K127" s="252"/>
      <c r="L127" s="252"/>
      <c r="M127" s="252"/>
      <c r="N127" s="252"/>
      <c r="O127" s="252"/>
      <c r="P127" s="252"/>
      <c r="Q127" s="252"/>
      <c r="R127" s="252"/>
      <c r="S127" s="252"/>
      <c r="T127" s="252"/>
      <c r="U127" s="252"/>
    </row>
    <row r="128" spans="1:21" x14ac:dyDescent="0.2">
      <c r="A128" s="252"/>
      <c r="B128" s="252"/>
      <c r="C128" s="252"/>
      <c r="D128" s="252"/>
      <c r="E128" s="252"/>
      <c r="F128" s="252"/>
      <c r="G128" s="252"/>
      <c r="H128" s="252"/>
      <c r="I128" s="252"/>
      <c r="J128" s="252"/>
      <c r="K128" s="252"/>
      <c r="L128" s="252"/>
      <c r="M128" s="252"/>
      <c r="N128" s="252"/>
      <c r="O128" s="252"/>
      <c r="P128" s="252"/>
      <c r="Q128" s="252"/>
      <c r="R128" s="252"/>
      <c r="S128" s="252"/>
      <c r="T128" s="252"/>
      <c r="U128" s="252"/>
    </row>
    <row r="129" spans="1:21" x14ac:dyDescent="0.2">
      <c r="A129" s="252"/>
      <c r="B129" s="252"/>
      <c r="C129" s="252"/>
      <c r="D129" s="252"/>
      <c r="E129" s="252"/>
      <c r="F129" s="252"/>
      <c r="G129" s="252"/>
      <c r="H129" s="252"/>
      <c r="I129" s="252"/>
      <c r="J129" s="252"/>
      <c r="K129" s="252"/>
      <c r="L129" s="252"/>
      <c r="M129" s="252"/>
      <c r="N129" s="252"/>
      <c r="O129" s="252"/>
      <c r="P129" s="252"/>
      <c r="Q129" s="252"/>
      <c r="R129" s="252"/>
      <c r="S129" s="252"/>
      <c r="T129" s="252"/>
      <c r="U129" s="252"/>
    </row>
    <row r="130" spans="1:21" x14ac:dyDescent="0.2">
      <c r="A130" s="252"/>
      <c r="B130" s="252"/>
      <c r="C130" s="252"/>
      <c r="D130" s="252"/>
      <c r="E130" s="252"/>
      <c r="F130" s="252"/>
      <c r="G130" s="252"/>
      <c r="H130" s="252"/>
      <c r="I130" s="252"/>
      <c r="J130" s="252"/>
      <c r="K130" s="252"/>
      <c r="L130" s="252"/>
      <c r="M130" s="252"/>
      <c r="N130" s="252"/>
      <c r="O130" s="252"/>
      <c r="P130" s="252"/>
      <c r="Q130" s="252"/>
      <c r="R130" s="252"/>
      <c r="S130" s="252"/>
      <c r="T130" s="252"/>
      <c r="U130" s="252"/>
    </row>
    <row r="131" spans="1:21" x14ac:dyDescent="0.2">
      <c r="A131" s="252"/>
      <c r="B131" s="252"/>
      <c r="C131" s="252"/>
      <c r="D131" s="252"/>
      <c r="E131" s="252"/>
      <c r="F131" s="252"/>
      <c r="G131" s="252"/>
      <c r="H131" s="252"/>
      <c r="I131" s="252"/>
      <c r="J131" s="252"/>
      <c r="K131" s="252"/>
      <c r="L131" s="252"/>
      <c r="M131" s="252"/>
      <c r="N131" s="252"/>
      <c r="O131" s="252"/>
      <c r="P131" s="252"/>
      <c r="Q131" s="252"/>
      <c r="R131" s="252"/>
      <c r="S131" s="252"/>
      <c r="T131" s="252"/>
      <c r="U131" s="252"/>
    </row>
    <row r="132" spans="1:21" x14ac:dyDescent="0.2">
      <c r="A132" s="252"/>
      <c r="B132" s="252"/>
      <c r="C132" s="252"/>
      <c r="D132" s="252"/>
      <c r="E132" s="252"/>
      <c r="F132" s="252"/>
      <c r="G132" s="252"/>
      <c r="H132" s="252"/>
      <c r="I132" s="252"/>
      <c r="J132" s="252"/>
      <c r="K132" s="252"/>
      <c r="L132" s="252"/>
      <c r="M132" s="252"/>
      <c r="N132" s="252"/>
      <c r="O132" s="252"/>
      <c r="P132" s="252"/>
      <c r="Q132" s="252"/>
      <c r="R132" s="252"/>
      <c r="S132" s="252"/>
      <c r="T132" s="252"/>
      <c r="U132" s="252"/>
    </row>
    <row r="133" spans="1:21" x14ac:dyDescent="0.2">
      <c r="A133" s="252"/>
      <c r="B133" s="252"/>
      <c r="C133" s="252"/>
      <c r="D133" s="252"/>
      <c r="E133" s="252"/>
      <c r="F133" s="252"/>
      <c r="G133" s="252"/>
      <c r="H133" s="252"/>
      <c r="I133" s="252"/>
      <c r="J133" s="252"/>
      <c r="K133" s="252"/>
      <c r="L133" s="252"/>
      <c r="M133" s="252"/>
      <c r="N133" s="252"/>
      <c r="O133" s="252"/>
      <c r="P133" s="252"/>
      <c r="Q133" s="252"/>
      <c r="R133" s="252"/>
      <c r="S133" s="252"/>
      <c r="T133" s="252"/>
      <c r="U133" s="252"/>
    </row>
    <row r="134" spans="1:2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row>
    <row r="135" spans="1:21" x14ac:dyDescent="0.2">
      <c r="A135" s="252"/>
      <c r="B135" s="252"/>
      <c r="C135" s="252"/>
      <c r="D135" s="252"/>
      <c r="E135" s="252"/>
      <c r="F135" s="252"/>
      <c r="G135" s="252"/>
      <c r="H135" s="252"/>
      <c r="I135" s="252"/>
      <c r="J135" s="252"/>
      <c r="K135" s="252"/>
      <c r="L135" s="252"/>
      <c r="M135" s="252"/>
      <c r="N135" s="252"/>
      <c r="O135" s="252"/>
      <c r="P135" s="252"/>
      <c r="Q135" s="252"/>
      <c r="R135" s="252"/>
      <c r="S135" s="252"/>
      <c r="T135" s="252"/>
      <c r="U135" s="252"/>
    </row>
    <row r="136" spans="1:21" x14ac:dyDescent="0.2">
      <c r="A136" s="252"/>
      <c r="B136" s="252"/>
      <c r="C136" s="252"/>
      <c r="D136" s="252"/>
      <c r="E136" s="252"/>
      <c r="F136" s="252"/>
      <c r="G136" s="252"/>
      <c r="H136" s="252"/>
      <c r="I136" s="252"/>
      <c r="J136" s="252"/>
      <c r="K136" s="252"/>
      <c r="L136" s="252"/>
      <c r="M136" s="252"/>
      <c r="N136" s="252"/>
      <c r="O136" s="252"/>
      <c r="P136" s="252"/>
      <c r="Q136" s="252"/>
      <c r="R136" s="252"/>
      <c r="S136" s="252"/>
      <c r="T136" s="252"/>
      <c r="U136" s="252"/>
    </row>
    <row r="137" spans="1:21" x14ac:dyDescent="0.2">
      <c r="A137" s="252"/>
      <c r="B137" s="252"/>
      <c r="C137" s="252"/>
      <c r="D137" s="252"/>
      <c r="E137" s="252"/>
      <c r="F137" s="252"/>
      <c r="G137" s="252"/>
      <c r="H137" s="252"/>
      <c r="I137" s="252"/>
      <c r="J137" s="252"/>
      <c r="K137" s="252"/>
      <c r="L137" s="252"/>
      <c r="M137" s="252"/>
      <c r="N137" s="252"/>
      <c r="O137" s="252"/>
      <c r="P137" s="252"/>
      <c r="Q137" s="252"/>
      <c r="R137" s="252"/>
      <c r="S137" s="252"/>
      <c r="T137" s="252"/>
      <c r="U137" s="252"/>
    </row>
    <row r="138" spans="1:21" x14ac:dyDescent="0.2">
      <c r="A138" s="252"/>
      <c r="B138" s="252"/>
      <c r="C138" s="252"/>
      <c r="D138" s="252"/>
      <c r="E138" s="252"/>
      <c r="F138" s="252"/>
      <c r="G138" s="252"/>
      <c r="H138" s="252"/>
      <c r="I138" s="252"/>
      <c r="J138" s="252"/>
      <c r="K138" s="252"/>
      <c r="L138" s="252"/>
      <c r="M138" s="252"/>
      <c r="N138" s="252"/>
      <c r="O138" s="252"/>
      <c r="P138" s="252"/>
      <c r="Q138" s="252"/>
      <c r="R138" s="252"/>
      <c r="S138" s="252"/>
      <c r="T138" s="252"/>
      <c r="U138" s="252"/>
    </row>
    <row r="139" spans="1:21" x14ac:dyDescent="0.2">
      <c r="A139" s="252"/>
      <c r="B139" s="252"/>
      <c r="C139" s="252"/>
      <c r="D139" s="252"/>
      <c r="E139" s="252"/>
      <c r="F139" s="252"/>
      <c r="G139" s="252"/>
      <c r="H139" s="252"/>
      <c r="I139" s="252"/>
      <c r="J139" s="252"/>
      <c r="K139" s="252"/>
      <c r="L139" s="252"/>
      <c r="M139" s="252"/>
      <c r="N139" s="252"/>
      <c r="O139" s="252"/>
      <c r="P139" s="252"/>
      <c r="Q139" s="252"/>
      <c r="R139" s="252"/>
      <c r="S139" s="252"/>
      <c r="T139" s="252"/>
      <c r="U139" s="252"/>
    </row>
    <row r="140" spans="1:21" x14ac:dyDescent="0.2">
      <c r="A140" s="252"/>
      <c r="B140" s="252"/>
      <c r="C140" s="252"/>
      <c r="D140" s="252"/>
      <c r="E140" s="252"/>
      <c r="F140" s="252"/>
      <c r="G140" s="252"/>
      <c r="H140" s="252"/>
      <c r="I140" s="252"/>
      <c r="J140" s="252"/>
      <c r="K140" s="252"/>
      <c r="L140" s="252"/>
      <c r="M140" s="252"/>
      <c r="N140" s="252"/>
      <c r="O140" s="252"/>
      <c r="P140" s="252"/>
      <c r="Q140" s="252"/>
      <c r="R140" s="252"/>
      <c r="S140" s="252"/>
      <c r="T140" s="252"/>
      <c r="U140" s="252"/>
    </row>
    <row r="141" spans="1:21" x14ac:dyDescent="0.2">
      <c r="A141" s="252"/>
      <c r="B141" s="252"/>
      <c r="C141" s="252"/>
      <c r="D141" s="252"/>
      <c r="E141" s="252"/>
      <c r="F141" s="252"/>
      <c r="G141" s="252"/>
      <c r="H141" s="252"/>
      <c r="I141" s="252"/>
      <c r="J141" s="252"/>
      <c r="K141" s="252"/>
      <c r="L141" s="252"/>
      <c r="M141" s="252"/>
      <c r="N141" s="252"/>
      <c r="O141" s="252"/>
      <c r="P141" s="252"/>
      <c r="Q141" s="252"/>
      <c r="R141" s="252"/>
      <c r="S141" s="252"/>
      <c r="T141" s="252"/>
      <c r="U141" s="252"/>
    </row>
    <row r="142" spans="1:21" x14ac:dyDescent="0.2">
      <c r="A142" s="252"/>
      <c r="B142" s="252"/>
      <c r="C142" s="252"/>
      <c r="D142" s="252"/>
      <c r="E142" s="252"/>
      <c r="F142" s="252"/>
      <c r="G142" s="252"/>
      <c r="H142" s="252"/>
      <c r="I142" s="252"/>
      <c r="J142" s="252"/>
      <c r="K142" s="252"/>
      <c r="L142" s="252"/>
      <c r="M142" s="252"/>
      <c r="N142" s="252"/>
      <c r="O142" s="252"/>
      <c r="P142" s="252"/>
      <c r="Q142" s="252"/>
      <c r="R142" s="252"/>
      <c r="S142" s="252"/>
      <c r="T142" s="252"/>
      <c r="U142" s="252"/>
    </row>
    <row r="143" spans="1:21" x14ac:dyDescent="0.2">
      <c r="A143" s="252"/>
      <c r="B143" s="252"/>
      <c r="C143" s="252"/>
      <c r="D143" s="252"/>
      <c r="E143" s="252"/>
      <c r="F143" s="252"/>
      <c r="G143" s="252"/>
      <c r="H143" s="252"/>
      <c r="I143" s="252"/>
      <c r="J143" s="252"/>
      <c r="K143" s="252"/>
      <c r="L143" s="252"/>
      <c r="M143" s="252"/>
      <c r="N143" s="252"/>
      <c r="O143" s="252"/>
      <c r="P143" s="252"/>
      <c r="Q143" s="252"/>
      <c r="R143" s="252"/>
      <c r="S143" s="252"/>
      <c r="T143" s="252"/>
      <c r="U143" s="252"/>
    </row>
    <row r="144" spans="1:21" x14ac:dyDescent="0.2">
      <c r="A144" s="252"/>
      <c r="B144" s="252"/>
      <c r="C144" s="252"/>
      <c r="D144" s="252"/>
      <c r="E144" s="252"/>
      <c r="F144" s="252"/>
      <c r="G144" s="252"/>
      <c r="H144" s="252"/>
      <c r="I144" s="252"/>
      <c r="J144" s="252"/>
      <c r="K144" s="252"/>
      <c r="L144" s="252"/>
      <c r="M144" s="252"/>
      <c r="N144" s="252"/>
      <c r="O144" s="252"/>
      <c r="P144" s="252"/>
      <c r="Q144" s="252"/>
      <c r="R144" s="252"/>
      <c r="S144" s="252"/>
      <c r="T144" s="252"/>
      <c r="U144" s="252"/>
    </row>
    <row r="145" spans="1:21" x14ac:dyDescent="0.2">
      <c r="A145" s="252"/>
      <c r="B145" s="252"/>
      <c r="C145" s="252"/>
      <c r="D145" s="252"/>
      <c r="E145" s="252"/>
      <c r="F145" s="252"/>
      <c r="G145" s="252"/>
      <c r="H145" s="252"/>
      <c r="I145" s="252"/>
      <c r="J145" s="252"/>
      <c r="K145" s="252"/>
      <c r="L145" s="252"/>
      <c r="M145" s="252"/>
      <c r="N145" s="252"/>
      <c r="O145" s="252"/>
      <c r="P145" s="252"/>
      <c r="Q145" s="252"/>
      <c r="R145" s="252"/>
      <c r="S145" s="252"/>
      <c r="T145" s="252"/>
      <c r="U145" s="252"/>
    </row>
    <row r="146" spans="1:21" x14ac:dyDescent="0.2">
      <c r="A146" s="252"/>
      <c r="B146" s="252"/>
      <c r="C146" s="252"/>
      <c r="D146" s="252"/>
      <c r="E146" s="252"/>
      <c r="F146" s="252"/>
      <c r="G146" s="252"/>
      <c r="H146" s="252"/>
      <c r="I146" s="252"/>
      <c r="J146" s="252"/>
      <c r="K146" s="252"/>
      <c r="L146" s="252"/>
      <c r="M146" s="252"/>
      <c r="N146" s="252"/>
      <c r="O146" s="252"/>
      <c r="P146" s="252"/>
      <c r="Q146" s="252"/>
      <c r="R146" s="252"/>
      <c r="S146" s="252"/>
      <c r="T146" s="252"/>
      <c r="U146" s="252"/>
    </row>
    <row r="147" spans="1:21" x14ac:dyDescent="0.2">
      <c r="A147" s="252"/>
      <c r="B147" s="252"/>
      <c r="C147" s="252"/>
      <c r="D147" s="252"/>
      <c r="E147" s="252"/>
      <c r="F147" s="252"/>
      <c r="G147" s="252"/>
      <c r="H147" s="252"/>
      <c r="I147" s="252"/>
      <c r="J147" s="252"/>
      <c r="K147" s="252"/>
      <c r="L147" s="252"/>
      <c r="M147" s="252"/>
      <c r="N147" s="252"/>
      <c r="O147" s="252"/>
      <c r="P147" s="252"/>
      <c r="Q147" s="252"/>
      <c r="R147" s="252"/>
      <c r="S147" s="252"/>
      <c r="T147" s="252"/>
      <c r="U147" s="252"/>
    </row>
    <row r="148" spans="1:21" x14ac:dyDescent="0.2">
      <c r="A148" s="252"/>
      <c r="B148" s="252"/>
      <c r="C148" s="252"/>
      <c r="D148" s="252"/>
      <c r="E148" s="252"/>
      <c r="F148" s="252"/>
      <c r="G148" s="252"/>
      <c r="H148" s="252"/>
      <c r="I148" s="252"/>
      <c r="J148" s="252"/>
      <c r="K148" s="252"/>
      <c r="L148" s="252"/>
      <c r="M148" s="252"/>
      <c r="N148" s="252"/>
      <c r="O148" s="252"/>
      <c r="P148" s="252"/>
      <c r="Q148" s="252"/>
      <c r="R148" s="252"/>
      <c r="S148" s="252"/>
      <c r="T148" s="252"/>
      <c r="U148" s="252"/>
    </row>
    <row r="149" spans="1:21" x14ac:dyDescent="0.2">
      <c r="A149" s="252"/>
      <c r="B149" s="252"/>
      <c r="C149" s="252"/>
      <c r="D149" s="252"/>
      <c r="E149" s="252"/>
      <c r="F149" s="252"/>
      <c r="G149" s="252"/>
      <c r="H149" s="252"/>
      <c r="I149" s="252"/>
      <c r="J149" s="252"/>
      <c r="K149" s="252"/>
      <c r="L149" s="252"/>
      <c r="M149" s="252"/>
      <c r="N149" s="252"/>
      <c r="O149" s="252"/>
      <c r="P149" s="252"/>
      <c r="Q149" s="252"/>
      <c r="R149" s="252"/>
      <c r="S149" s="252"/>
      <c r="T149" s="252"/>
      <c r="U149" s="252"/>
    </row>
    <row r="150" spans="1:21" x14ac:dyDescent="0.2">
      <c r="A150" s="252"/>
      <c r="B150" s="252"/>
      <c r="C150" s="252"/>
      <c r="D150" s="252"/>
      <c r="E150" s="252"/>
      <c r="F150" s="252"/>
      <c r="G150" s="252"/>
      <c r="H150" s="252"/>
      <c r="I150" s="252"/>
      <c r="J150" s="252"/>
      <c r="K150" s="252"/>
      <c r="L150" s="252"/>
      <c r="M150" s="252"/>
      <c r="N150" s="252"/>
      <c r="O150" s="252"/>
      <c r="P150" s="252"/>
      <c r="Q150" s="252"/>
      <c r="R150" s="252"/>
      <c r="S150" s="252"/>
      <c r="T150" s="252"/>
      <c r="U150" s="252"/>
    </row>
    <row r="151" spans="1:21" x14ac:dyDescent="0.2">
      <c r="A151" s="252"/>
      <c r="B151" s="252"/>
      <c r="C151" s="252"/>
      <c r="D151" s="252"/>
      <c r="E151" s="252"/>
      <c r="F151" s="252"/>
      <c r="G151" s="252"/>
      <c r="H151" s="252"/>
      <c r="I151" s="252"/>
      <c r="J151" s="252"/>
      <c r="K151" s="252"/>
      <c r="L151" s="252"/>
      <c r="M151" s="252"/>
      <c r="N151" s="252"/>
      <c r="O151" s="252"/>
      <c r="P151" s="252"/>
      <c r="Q151" s="252"/>
      <c r="R151" s="252"/>
      <c r="S151" s="252"/>
      <c r="T151" s="252"/>
      <c r="U151" s="252"/>
    </row>
    <row r="152" spans="1:21" x14ac:dyDescent="0.2">
      <c r="A152" s="252"/>
      <c r="B152" s="252"/>
      <c r="C152" s="252"/>
      <c r="D152" s="252"/>
      <c r="E152" s="252"/>
      <c r="F152" s="252"/>
      <c r="G152" s="252"/>
      <c r="H152" s="252"/>
      <c r="I152" s="252"/>
      <c r="J152" s="252"/>
      <c r="K152" s="252"/>
      <c r="L152" s="252"/>
      <c r="M152" s="252"/>
      <c r="N152" s="252"/>
      <c r="O152" s="252"/>
      <c r="P152" s="252"/>
      <c r="Q152" s="252"/>
      <c r="R152" s="252"/>
      <c r="S152" s="252"/>
      <c r="T152" s="252"/>
      <c r="U152" s="252"/>
    </row>
    <row r="153" spans="1:21" x14ac:dyDescent="0.2">
      <c r="A153" s="252"/>
      <c r="B153" s="252"/>
      <c r="C153" s="252"/>
      <c r="D153" s="252"/>
      <c r="E153" s="252"/>
      <c r="F153" s="252"/>
      <c r="G153" s="252"/>
      <c r="H153" s="252"/>
      <c r="I153" s="252"/>
      <c r="J153" s="252"/>
      <c r="K153" s="252"/>
      <c r="L153" s="252"/>
      <c r="M153" s="252"/>
      <c r="N153" s="252"/>
      <c r="O153" s="252"/>
      <c r="P153" s="252"/>
      <c r="Q153" s="252"/>
      <c r="R153" s="252"/>
      <c r="S153" s="252"/>
      <c r="T153" s="252"/>
      <c r="U153" s="252"/>
    </row>
    <row r="154" spans="1:21" x14ac:dyDescent="0.2">
      <c r="A154" s="252"/>
      <c r="B154" s="252"/>
      <c r="C154" s="252"/>
      <c r="D154" s="252"/>
      <c r="E154" s="252"/>
      <c r="F154" s="252"/>
      <c r="G154" s="252"/>
      <c r="H154" s="252"/>
      <c r="I154" s="252"/>
      <c r="J154" s="252"/>
      <c r="K154" s="252"/>
      <c r="L154" s="252"/>
      <c r="M154" s="252"/>
      <c r="N154" s="252"/>
      <c r="O154" s="252"/>
      <c r="P154" s="252"/>
      <c r="Q154" s="252"/>
      <c r="R154" s="252"/>
      <c r="S154" s="252"/>
      <c r="T154" s="252"/>
      <c r="U154" s="252"/>
    </row>
    <row r="155" spans="1:21" x14ac:dyDescent="0.2">
      <c r="A155" s="252"/>
      <c r="B155" s="252"/>
      <c r="C155" s="252"/>
      <c r="D155" s="252"/>
      <c r="E155" s="252"/>
      <c r="F155" s="252"/>
      <c r="G155" s="252"/>
      <c r="H155" s="252"/>
      <c r="I155" s="252"/>
      <c r="J155" s="252"/>
      <c r="K155" s="252"/>
      <c r="L155" s="252"/>
      <c r="M155" s="252"/>
      <c r="N155" s="252"/>
      <c r="O155" s="252"/>
      <c r="P155" s="252"/>
      <c r="Q155" s="252"/>
      <c r="R155" s="252"/>
      <c r="S155" s="252"/>
      <c r="T155" s="252"/>
      <c r="U155" s="252"/>
    </row>
    <row r="156" spans="1:21" x14ac:dyDescent="0.2">
      <c r="A156" s="252"/>
      <c r="B156" s="252"/>
      <c r="C156" s="252"/>
      <c r="D156" s="252"/>
      <c r="E156" s="252"/>
      <c r="F156" s="252"/>
      <c r="G156" s="252"/>
      <c r="H156" s="252"/>
      <c r="I156" s="252"/>
      <c r="J156" s="252"/>
      <c r="K156" s="252"/>
      <c r="L156" s="252"/>
      <c r="M156" s="252"/>
      <c r="N156" s="252"/>
      <c r="O156" s="252"/>
      <c r="P156" s="252"/>
      <c r="Q156" s="252"/>
      <c r="R156" s="252"/>
      <c r="S156" s="252"/>
      <c r="T156" s="252"/>
      <c r="U156" s="252"/>
    </row>
    <row r="157" spans="1:21" x14ac:dyDescent="0.2">
      <c r="A157" s="252"/>
      <c r="B157" s="252"/>
      <c r="C157" s="252"/>
      <c r="D157" s="252"/>
      <c r="E157" s="252"/>
      <c r="F157" s="252"/>
      <c r="G157" s="252"/>
      <c r="H157" s="252"/>
      <c r="I157" s="252"/>
      <c r="J157" s="252"/>
      <c r="K157" s="252"/>
      <c r="L157" s="252"/>
      <c r="M157" s="252"/>
      <c r="N157" s="252"/>
      <c r="O157" s="252"/>
      <c r="P157" s="252"/>
      <c r="Q157" s="252"/>
      <c r="R157" s="252"/>
      <c r="S157" s="252"/>
      <c r="T157" s="252"/>
      <c r="U157" s="252"/>
    </row>
    <row r="158" spans="1:21" x14ac:dyDescent="0.2">
      <c r="A158" s="252"/>
      <c r="B158" s="252"/>
      <c r="C158" s="252"/>
      <c r="D158" s="252"/>
      <c r="E158" s="252"/>
      <c r="F158" s="252"/>
      <c r="G158" s="252"/>
      <c r="H158" s="252"/>
      <c r="I158" s="252"/>
      <c r="J158" s="252"/>
      <c r="K158" s="252"/>
      <c r="L158" s="252"/>
      <c r="M158" s="252"/>
      <c r="N158" s="252"/>
      <c r="O158" s="252"/>
      <c r="P158" s="252"/>
      <c r="Q158" s="252"/>
      <c r="R158" s="252"/>
      <c r="S158" s="252"/>
      <c r="T158" s="252"/>
      <c r="U158" s="252"/>
    </row>
    <row r="159" spans="1:21" x14ac:dyDescent="0.2">
      <c r="A159" s="252"/>
      <c r="B159" s="252"/>
      <c r="C159" s="252"/>
      <c r="D159" s="252"/>
      <c r="E159" s="252"/>
      <c r="F159" s="252"/>
      <c r="G159" s="252"/>
      <c r="H159" s="252"/>
      <c r="I159" s="252"/>
      <c r="J159" s="252"/>
      <c r="K159" s="252"/>
      <c r="L159" s="252"/>
      <c r="M159" s="252"/>
      <c r="N159" s="252"/>
      <c r="O159" s="252"/>
      <c r="P159" s="252"/>
      <c r="Q159" s="252"/>
      <c r="R159" s="252"/>
      <c r="S159" s="252"/>
      <c r="T159" s="252"/>
      <c r="U159" s="252"/>
    </row>
    <row r="160" spans="1:21" x14ac:dyDescent="0.2">
      <c r="A160" s="252"/>
      <c r="B160" s="252"/>
      <c r="C160" s="252"/>
      <c r="D160" s="252"/>
      <c r="E160" s="252"/>
      <c r="F160" s="252"/>
      <c r="G160" s="252"/>
      <c r="H160" s="252"/>
      <c r="I160" s="252"/>
      <c r="J160" s="252"/>
      <c r="K160" s="252"/>
      <c r="L160" s="252"/>
      <c r="M160" s="252"/>
      <c r="N160" s="252"/>
      <c r="O160" s="252"/>
      <c r="P160" s="252"/>
      <c r="Q160" s="252"/>
      <c r="R160" s="252"/>
      <c r="S160" s="252"/>
      <c r="T160" s="252"/>
      <c r="U160" s="252"/>
    </row>
    <row r="161" spans="1:21" x14ac:dyDescent="0.2">
      <c r="A161" s="252"/>
      <c r="B161" s="252"/>
      <c r="C161" s="252"/>
      <c r="D161" s="252"/>
      <c r="E161" s="252"/>
      <c r="F161" s="252"/>
      <c r="G161" s="252"/>
      <c r="H161" s="252"/>
      <c r="I161" s="252"/>
      <c r="J161" s="252"/>
      <c r="K161" s="252"/>
      <c r="L161" s="252"/>
      <c r="M161" s="252"/>
      <c r="N161" s="252"/>
      <c r="O161" s="252"/>
      <c r="P161" s="252"/>
      <c r="Q161" s="252"/>
      <c r="R161" s="252"/>
      <c r="S161" s="252"/>
      <c r="T161" s="252"/>
      <c r="U161" s="252"/>
    </row>
    <row r="162" spans="1:21" x14ac:dyDescent="0.2">
      <c r="A162" s="252"/>
      <c r="B162" s="252"/>
      <c r="C162" s="252"/>
      <c r="D162" s="252"/>
      <c r="E162" s="252"/>
      <c r="F162" s="252"/>
      <c r="G162" s="252"/>
      <c r="H162" s="252"/>
      <c r="I162" s="252"/>
      <c r="J162" s="252"/>
      <c r="K162" s="252"/>
      <c r="L162" s="252"/>
      <c r="M162" s="252"/>
      <c r="N162" s="252"/>
      <c r="O162" s="252"/>
      <c r="P162" s="252"/>
      <c r="Q162" s="252"/>
      <c r="R162" s="252"/>
      <c r="S162" s="252"/>
      <c r="T162" s="252"/>
      <c r="U162" s="252"/>
    </row>
    <row r="163" spans="1:21" x14ac:dyDescent="0.2">
      <c r="A163" s="252"/>
      <c r="B163" s="252"/>
      <c r="C163" s="252"/>
      <c r="D163" s="252"/>
      <c r="E163" s="252"/>
      <c r="F163" s="252"/>
      <c r="G163" s="252"/>
      <c r="H163" s="252"/>
      <c r="I163" s="252"/>
      <c r="J163" s="252"/>
      <c r="K163" s="252"/>
      <c r="L163" s="252"/>
      <c r="M163" s="252"/>
      <c r="N163" s="252"/>
      <c r="O163" s="252"/>
      <c r="P163" s="252"/>
      <c r="Q163" s="252"/>
      <c r="R163" s="252"/>
      <c r="S163" s="252"/>
      <c r="T163" s="252"/>
      <c r="U163" s="252"/>
    </row>
    <row r="164" spans="1:21" x14ac:dyDescent="0.2">
      <c r="A164" s="252"/>
      <c r="B164" s="252"/>
      <c r="C164" s="252"/>
      <c r="D164" s="252"/>
      <c r="E164" s="252"/>
      <c r="F164" s="252"/>
      <c r="G164" s="252"/>
      <c r="H164" s="252"/>
      <c r="I164" s="252"/>
      <c r="J164" s="252"/>
      <c r="K164" s="252"/>
      <c r="L164" s="252"/>
      <c r="M164" s="252"/>
      <c r="N164" s="252"/>
      <c r="O164" s="252"/>
      <c r="P164" s="252"/>
      <c r="Q164" s="252"/>
      <c r="R164" s="252"/>
      <c r="S164" s="252"/>
      <c r="T164" s="252"/>
      <c r="U164" s="252"/>
    </row>
    <row r="165" spans="1:21" x14ac:dyDescent="0.2">
      <c r="A165" s="252"/>
      <c r="B165" s="252"/>
      <c r="C165" s="252"/>
      <c r="D165" s="252"/>
      <c r="E165" s="252"/>
      <c r="F165" s="252"/>
      <c r="G165" s="252"/>
      <c r="H165" s="252"/>
      <c r="I165" s="252"/>
      <c r="J165" s="252"/>
      <c r="K165" s="252"/>
      <c r="L165" s="252"/>
      <c r="M165" s="252"/>
      <c r="N165" s="252"/>
      <c r="O165" s="252"/>
      <c r="P165" s="252"/>
      <c r="Q165" s="252"/>
      <c r="R165" s="252"/>
      <c r="S165" s="252"/>
      <c r="T165" s="252"/>
      <c r="U165" s="252"/>
    </row>
    <row r="166" spans="1:21" x14ac:dyDescent="0.2">
      <c r="A166" s="252"/>
      <c r="B166" s="252"/>
      <c r="C166" s="252"/>
      <c r="D166" s="252"/>
      <c r="E166" s="252"/>
      <c r="F166" s="252"/>
      <c r="G166" s="252"/>
      <c r="H166" s="252"/>
      <c r="I166" s="252"/>
      <c r="J166" s="252"/>
      <c r="K166" s="252"/>
      <c r="L166" s="252"/>
      <c r="M166" s="252"/>
      <c r="N166" s="252"/>
      <c r="O166" s="252"/>
      <c r="P166" s="252"/>
      <c r="Q166" s="252"/>
      <c r="R166" s="252"/>
      <c r="S166" s="252"/>
      <c r="T166" s="252"/>
      <c r="U166" s="252"/>
    </row>
    <row r="167" spans="1:21" x14ac:dyDescent="0.2">
      <c r="A167" s="252"/>
      <c r="B167" s="252"/>
      <c r="C167" s="252"/>
      <c r="D167" s="252"/>
      <c r="E167" s="252"/>
      <c r="F167" s="252"/>
      <c r="G167" s="252"/>
      <c r="H167" s="252"/>
      <c r="I167" s="252"/>
      <c r="J167" s="252"/>
      <c r="K167" s="252"/>
      <c r="L167" s="252"/>
      <c r="M167" s="252"/>
      <c r="N167" s="252"/>
      <c r="O167" s="252"/>
      <c r="P167" s="252"/>
      <c r="Q167" s="252"/>
      <c r="R167" s="252"/>
      <c r="S167" s="252"/>
      <c r="T167" s="252"/>
      <c r="U167" s="252"/>
    </row>
    <row r="168" spans="1:21" x14ac:dyDescent="0.2">
      <c r="A168" s="252"/>
      <c r="B168" s="252"/>
      <c r="C168" s="252"/>
      <c r="D168" s="252"/>
      <c r="E168" s="252"/>
      <c r="F168" s="252"/>
      <c r="G168" s="252"/>
      <c r="H168" s="252"/>
      <c r="I168" s="252"/>
      <c r="J168" s="252"/>
      <c r="K168" s="252"/>
      <c r="L168" s="252"/>
      <c r="M168" s="252"/>
      <c r="N168" s="252"/>
      <c r="O168" s="252"/>
      <c r="P168" s="252"/>
      <c r="Q168" s="252"/>
      <c r="R168" s="252"/>
      <c r="S168" s="252"/>
      <c r="T168" s="252"/>
      <c r="U168" s="252"/>
    </row>
    <row r="169" spans="1:21" x14ac:dyDescent="0.2">
      <c r="A169" s="252"/>
      <c r="B169" s="252"/>
      <c r="C169" s="252"/>
      <c r="D169" s="252"/>
      <c r="E169" s="252"/>
      <c r="F169" s="252"/>
      <c r="G169" s="252"/>
      <c r="H169" s="252"/>
      <c r="I169" s="252"/>
      <c r="J169" s="252"/>
      <c r="K169" s="252"/>
      <c r="L169" s="252"/>
      <c r="M169" s="252"/>
      <c r="N169" s="252"/>
      <c r="O169" s="252"/>
      <c r="P169" s="252"/>
      <c r="Q169" s="252"/>
      <c r="R169" s="252"/>
      <c r="S169" s="252"/>
      <c r="T169" s="252"/>
      <c r="U169" s="252"/>
    </row>
    <row r="170" spans="1:21" x14ac:dyDescent="0.2">
      <c r="A170" s="252"/>
      <c r="B170" s="252"/>
      <c r="C170" s="252"/>
      <c r="D170" s="252"/>
      <c r="E170" s="252"/>
      <c r="F170" s="252"/>
      <c r="G170" s="252"/>
      <c r="H170" s="252"/>
      <c r="I170" s="252"/>
      <c r="J170" s="252"/>
      <c r="K170" s="252"/>
      <c r="L170" s="252"/>
      <c r="M170" s="252"/>
      <c r="N170" s="252"/>
      <c r="O170" s="252"/>
      <c r="P170" s="252"/>
      <c r="Q170" s="252"/>
      <c r="R170" s="252"/>
      <c r="S170" s="252"/>
      <c r="T170" s="252"/>
      <c r="U170" s="252"/>
    </row>
    <row r="171" spans="1:21" x14ac:dyDescent="0.2">
      <c r="A171" s="252"/>
      <c r="B171" s="252"/>
      <c r="C171" s="252"/>
      <c r="D171" s="252"/>
      <c r="E171" s="252"/>
      <c r="F171" s="252"/>
      <c r="G171" s="252"/>
      <c r="H171" s="252"/>
      <c r="I171" s="252"/>
      <c r="J171" s="252"/>
      <c r="K171" s="252"/>
      <c r="L171" s="252"/>
      <c r="M171" s="252"/>
      <c r="N171" s="252"/>
      <c r="O171" s="252"/>
      <c r="P171" s="252"/>
      <c r="Q171" s="252"/>
      <c r="R171" s="252"/>
      <c r="S171" s="252"/>
      <c r="T171" s="252"/>
      <c r="U171" s="252"/>
    </row>
    <row r="172" spans="1:21" x14ac:dyDescent="0.2">
      <c r="A172" s="252"/>
      <c r="B172" s="252"/>
      <c r="C172" s="252"/>
      <c r="D172" s="252"/>
      <c r="E172" s="252"/>
      <c r="F172" s="252"/>
      <c r="G172" s="252"/>
      <c r="H172" s="252"/>
      <c r="I172" s="252"/>
      <c r="J172" s="252"/>
      <c r="K172" s="252"/>
      <c r="L172" s="252"/>
      <c r="M172" s="252"/>
      <c r="N172" s="252"/>
      <c r="O172" s="252"/>
      <c r="P172" s="252"/>
      <c r="Q172" s="252"/>
      <c r="R172" s="252"/>
      <c r="S172" s="252"/>
      <c r="T172" s="252"/>
      <c r="U172" s="252"/>
    </row>
    <row r="173" spans="1:21" x14ac:dyDescent="0.2">
      <c r="A173" s="252"/>
      <c r="B173" s="252"/>
      <c r="C173" s="252"/>
      <c r="D173" s="252"/>
      <c r="E173" s="252"/>
      <c r="F173" s="252"/>
      <c r="G173" s="252"/>
      <c r="H173" s="252"/>
      <c r="I173" s="252"/>
      <c r="J173" s="252"/>
      <c r="K173" s="252"/>
      <c r="L173" s="252"/>
      <c r="M173" s="252"/>
      <c r="N173" s="252"/>
      <c r="O173" s="252"/>
      <c r="P173" s="252"/>
      <c r="Q173" s="252"/>
      <c r="R173" s="252"/>
      <c r="S173" s="252"/>
      <c r="T173" s="252"/>
      <c r="U173" s="252"/>
    </row>
    <row r="174" spans="1:21" x14ac:dyDescent="0.2">
      <c r="A174" s="252"/>
      <c r="B174" s="252"/>
      <c r="C174" s="252"/>
      <c r="D174" s="252"/>
      <c r="E174" s="252"/>
      <c r="F174" s="252"/>
      <c r="G174" s="252"/>
      <c r="H174" s="252"/>
      <c r="I174" s="252"/>
      <c r="J174" s="252"/>
      <c r="K174" s="252"/>
      <c r="L174" s="252"/>
      <c r="M174" s="252"/>
      <c r="N174" s="252"/>
      <c r="O174" s="252"/>
      <c r="P174" s="252"/>
      <c r="Q174" s="252"/>
      <c r="R174" s="252"/>
      <c r="S174" s="252"/>
      <c r="T174" s="252"/>
      <c r="U174" s="252"/>
    </row>
    <row r="175" spans="1:21" x14ac:dyDescent="0.2">
      <c r="A175" s="252"/>
      <c r="B175" s="252"/>
      <c r="C175" s="252"/>
      <c r="D175" s="252"/>
      <c r="E175" s="252"/>
      <c r="F175" s="252"/>
      <c r="G175" s="252"/>
      <c r="H175" s="252"/>
      <c r="I175" s="252"/>
      <c r="J175" s="252"/>
      <c r="K175" s="252"/>
      <c r="L175" s="252"/>
      <c r="M175" s="252"/>
      <c r="N175" s="252"/>
      <c r="O175" s="252"/>
      <c r="P175" s="252"/>
      <c r="Q175" s="252"/>
      <c r="R175" s="252"/>
      <c r="S175" s="252"/>
      <c r="T175" s="252"/>
      <c r="U175" s="252"/>
    </row>
    <row r="176" spans="1:21" x14ac:dyDescent="0.2">
      <c r="A176" s="252"/>
      <c r="B176" s="252"/>
      <c r="C176" s="252"/>
      <c r="D176" s="252"/>
      <c r="E176" s="252"/>
      <c r="F176" s="252"/>
      <c r="G176" s="252"/>
      <c r="H176" s="252"/>
      <c r="I176" s="252"/>
      <c r="J176" s="252"/>
      <c r="K176" s="252"/>
      <c r="L176" s="252"/>
      <c r="M176" s="252"/>
      <c r="N176" s="252"/>
      <c r="O176" s="252"/>
      <c r="P176" s="252"/>
      <c r="Q176" s="252"/>
      <c r="R176" s="252"/>
      <c r="S176" s="252"/>
      <c r="T176" s="252"/>
      <c r="U176" s="252"/>
    </row>
    <row r="177" spans="1:21" x14ac:dyDescent="0.2">
      <c r="A177" s="252"/>
      <c r="B177" s="252"/>
      <c r="C177" s="252"/>
      <c r="D177" s="252"/>
      <c r="E177" s="252"/>
      <c r="F177" s="252"/>
      <c r="G177" s="252"/>
      <c r="H177" s="252"/>
      <c r="I177" s="252"/>
      <c r="J177" s="252"/>
      <c r="K177" s="252"/>
      <c r="L177" s="252"/>
      <c r="M177" s="252"/>
      <c r="N177" s="252"/>
      <c r="O177" s="252"/>
      <c r="P177" s="252"/>
      <c r="Q177" s="252"/>
      <c r="R177" s="252"/>
      <c r="S177" s="252"/>
      <c r="T177" s="252"/>
      <c r="U177" s="252"/>
    </row>
    <row r="178" spans="1:21" x14ac:dyDescent="0.2">
      <c r="A178" s="252"/>
      <c r="B178" s="252"/>
      <c r="C178" s="252"/>
      <c r="D178" s="252"/>
      <c r="E178" s="252"/>
      <c r="F178" s="252"/>
      <c r="G178" s="252"/>
      <c r="H178" s="252"/>
      <c r="I178" s="252"/>
      <c r="J178" s="252"/>
      <c r="K178" s="252"/>
      <c r="L178" s="252"/>
      <c r="M178" s="252"/>
      <c r="N178" s="252"/>
      <c r="O178" s="252"/>
      <c r="P178" s="252"/>
      <c r="Q178" s="252"/>
      <c r="R178" s="252"/>
      <c r="S178" s="252"/>
      <c r="T178" s="252"/>
      <c r="U178" s="252"/>
    </row>
    <row r="179" spans="1:21" x14ac:dyDescent="0.2">
      <c r="A179" s="252"/>
      <c r="B179" s="252"/>
      <c r="C179" s="252"/>
      <c r="D179" s="252"/>
      <c r="E179" s="252"/>
      <c r="F179" s="252"/>
      <c r="G179" s="252"/>
      <c r="H179" s="252"/>
      <c r="I179" s="252"/>
      <c r="J179" s="252"/>
      <c r="K179" s="252"/>
      <c r="L179" s="252"/>
      <c r="M179" s="252"/>
      <c r="N179" s="252"/>
      <c r="O179" s="252"/>
      <c r="P179" s="252"/>
      <c r="Q179" s="252"/>
      <c r="R179" s="252"/>
      <c r="S179" s="252"/>
      <c r="T179" s="252"/>
      <c r="U179" s="252"/>
    </row>
    <row r="180" spans="1:21" x14ac:dyDescent="0.2">
      <c r="A180" s="252"/>
      <c r="B180" s="252"/>
      <c r="C180" s="252"/>
      <c r="D180" s="252"/>
      <c r="E180" s="252"/>
      <c r="F180" s="252"/>
      <c r="G180" s="252"/>
      <c r="H180" s="252"/>
      <c r="I180" s="252"/>
      <c r="J180" s="252"/>
      <c r="K180" s="252"/>
      <c r="L180" s="252"/>
      <c r="M180" s="252"/>
      <c r="N180" s="252"/>
      <c r="O180" s="252"/>
      <c r="P180" s="252"/>
      <c r="Q180" s="252"/>
      <c r="R180" s="252"/>
      <c r="S180" s="252"/>
      <c r="T180" s="252"/>
      <c r="U180" s="252"/>
    </row>
    <row r="181" spans="1:21" x14ac:dyDescent="0.2">
      <c r="A181" s="252"/>
      <c r="B181" s="252"/>
      <c r="C181" s="252"/>
      <c r="D181" s="252"/>
      <c r="E181" s="252"/>
      <c r="F181" s="252"/>
      <c r="G181" s="252"/>
      <c r="H181" s="252"/>
      <c r="I181" s="252"/>
      <c r="J181" s="252"/>
      <c r="K181" s="252"/>
      <c r="L181" s="252"/>
      <c r="M181" s="252"/>
      <c r="N181" s="252"/>
      <c r="O181" s="252"/>
      <c r="P181" s="252"/>
      <c r="Q181" s="252"/>
      <c r="R181" s="252"/>
      <c r="S181" s="252"/>
      <c r="T181" s="252"/>
      <c r="U181" s="252"/>
    </row>
    <row r="182" spans="1:21" x14ac:dyDescent="0.2">
      <c r="A182" s="252"/>
      <c r="B182" s="252"/>
      <c r="C182" s="252"/>
      <c r="D182" s="252"/>
      <c r="E182" s="252"/>
      <c r="F182" s="252"/>
      <c r="G182" s="252"/>
      <c r="H182" s="252"/>
      <c r="I182" s="252"/>
      <c r="J182" s="252"/>
      <c r="K182" s="252"/>
      <c r="L182" s="252"/>
      <c r="M182" s="252"/>
      <c r="N182" s="252"/>
      <c r="O182" s="252"/>
      <c r="P182" s="252"/>
      <c r="Q182" s="252"/>
      <c r="R182" s="252"/>
      <c r="S182" s="252"/>
      <c r="T182" s="252"/>
      <c r="U182" s="252"/>
    </row>
    <row r="183" spans="1:21" x14ac:dyDescent="0.2">
      <c r="A183" s="252"/>
      <c r="B183" s="252"/>
      <c r="C183" s="252"/>
      <c r="D183" s="252"/>
      <c r="E183" s="252"/>
      <c r="F183" s="252"/>
      <c r="G183" s="252"/>
      <c r="H183" s="252"/>
      <c r="I183" s="252"/>
      <c r="J183" s="252"/>
      <c r="K183" s="252"/>
      <c r="L183" s="252"/>
      <c r="M183" s="252"/>
      <c r="N183" s="252"/>
      <c r="O183" s="252"/>
      <c r="P183" s="252"/>
      <c r="Q183" s="252"/>
      <c r="R183" s="252"/>
      <c r="S183" s="252"/>
      <c r="T183" s="252"/>
      <c r="U183" s="252"/>
    </row>
    <row r="184" spans="1:21" x14ac:dyDescent="0.2">
      <c r="A184" s="252"/>
      <c r="B184" s="252"/>
      <c r="C184" s="252"/>
      <c r="D184" s="252"/>
      <c r="E184" s="252"/>
      <c r="F184" s="252"/>
      <c r="G184" s="252"/>
      <c r="H184" s="252"/>
      <c r="I184" s="252"/>
      <c r="J184" s="252"/>
      <c r="K184" s="252"/>
      <c r="L184" s="252"/>
      <c r="M184" s="252"/>
      <c r="N184" s="252"/>
      <c r="O184" s="252"/>
      <c r="P184" s="252"/>
      <c r="Q184" s="252"/>
      <c r="R184" s="252"/>
      <c r="S184" s="252"/>
      <c r="T184" s="252"/>
      <c r="U184" s="252"/>
    </row>
    <row r="185" spans="1:21" x14ac:dyDescent="0.2">
      <c r="A185" s="252"/>
      <c r="B185" s="252"/>
      <c r="C185" s="252"/>
      <c r="D185" s="252"/>
      <c r="E185" s="252"/>
      <c r="F185" s="252"/>
      <c r="G185" s="252"/>
      <c r="H185" s="252"/>
      <c r="I185" s="252"/>
      <c r="J185" s="252"/>
      <c r="K185" s="252"/>
      <c r="L185" s="252"/>
      <c r="M185" s="252"/>
      <c r="N185" s="252"/>
      <c r="O185" s="252"/>
      <c r="P185" s="252"/>
      <c r="Q185" s="252"/>
      <c r="R185" s="252"/>
      <c r="S185" s="252"/>
      <c r="T185" s="252"/>
      <c r="U185" s="252"/>
    </row>
    <row r="186" spans="1:21" x14ac:dyDescent="0.2">
      <c r="A186" s="252"/>
      <c r="B186" s="252"/>
      <c r="C186" s="252"/>
      <c r="D186" s="252"/>
      <c r="E186" s="252"/>
      <c r="F186" s="252"/>
      <c r="G186" s="252"/>
      <c r="H186" s="252"/>
      <c r="I186" s="252"/>
      <c r="J186" s="252"/>
      <c r="K186" s="252"/>
      <c r="L186" s="252"/>
      <c r="M186" s="252"/>
      <c r="N186" s="252"/>
      <c r="O186" s="252"/>
      <c r="P186" s="252"/>
      <c r="Q186" s="252"/>
      <c r="R186" s="252"/>
      <c r="S186" s="252"/>
      <c r="T186" s="252"/>
      <c r="U186" s="252"/>
    </row>
    <row r="187" spans="1:21" x14ac:dyDescent="0.2">
      <c r="A187" s="252"/>
      <c r="B187" s="252"/>
      <c r="C187" s="252"/>
      <c r="D187" s="252"/>
      <c r="E187" s="252"/>
      <c r="F187" s="252"/>
      <c r="G187" s="252"/>
      <c r="H187" s="252"/>
      <c r="I187" s="252"/>
      <c r="J187" s="252"/>
      <c r="K187" s="252"/>
      <c r="L187" s="252"/>
      <c r="M187" s="252"/>
      <c r="N187" s="252"/>
      <c r="O187" s="252"/>
      <c r="P187" s="252"/>
      <c r="Q187" s="252"/>
      <c r="R187" s="252"/>
      <c r="S187" s="252"/>
      <c r="T187" s="252"/>
      <c r="U187" s="252"/>
    </row>
    <row r="188" spans="1:21" x14ac:dyDescent="0.2">
      <c r="A188" s="252"/>
      <c r="B188" s="252"/>
      <c r="C188" s="252"/>
      <c r="D188" s="252"/>
      <c r="E188" s="252"/>
      <c r="F188" s="252"/>
      <c r="G188" s="252"/>
      <c r="H188" s="252"/>
      <c r="I188" s="252"/>
      <c r="J188" s="252"/>
      <c r="K188" s="252"/>
      <c r="L188" s="252"/>
      <c r="M188" s="252"/>
      <c r="N188" s="252"/>
      <c r="O188" s="252"/>
      <c r="P188" s="252"/>
      <c r="Q188" s="252"/>
      <c r="R188" s="252"/>
      <c r="S188" s="252"/>
      <c r="T188" s="252"/>
      <c r="U188" s="252"/>
    </row>
    <row r="189" spans="1:21" x14ac:dyDescent="0.2">
      <c r="A189" s="252"/>
      <c r="B189" s="252"/>
      <c r="C189" s="252"/>
      <c r="D189" s="252"/>
      <c r="E189" s="252"/>
      <c r="F189" s="252"/>
      <c r="G189" s="252"/>
      <c r="H189" s="252"/>
      <c r="I189" s="252"/>
      <c r="J189" s="252"/>
      <c r="K189" s="252"/>
      <c r="L189" s="252"/>
      <c r="M189" s="252"/>
      <c r="N189" s="252"/>
      <c r="O189" s="252"/>
      <c r="P189" s="252"/>
      <c r="Q189" s="252"/>
      <c r="R189" s="252"/>
      <c r="S189" s="252"/>
      <c r="T189" s="252"/>
      <c r="U189" s="252"/>
    </row>
    <row r="190" spans="1:21" x14ac:dyDescent="0.2">
      <c r="A190" s="252"/>
      <c r="B190" s="252"/>
      <c r="C190" s="252"/>
      <c r="D190" s="252"/>
      <c r="E190" s="252"/>
      <c r="F190" s="252"/>
      <c r="G190" s="252"/>
      <c r="H190" s="252"/>
      <c r="I190" s="252"/>
      <c r="J190" s="252"/>
      <c r="K190" s="252"/>
      <c r="L190" s="252"/>
      <c r="M190" s="252"/>
      <c r="N190" s="252"/>
      <c r="O190" s="252"/>
      <c r="P190" s="252"/>
      <c r="Q190" s="252"/>
      <c r="R190" s="252"/>
      <c r="S190" s="252"/>
      <c r="T190" s="252"/>
      <c r="U190" s="252"/>
    </row>
    <row r="191" spans="1:21" x14ac:dyDescent="0.2">
      <c r="A191" s="252"/>
      <c r="B191" s="252"/>
      <c r="C191" s="252"/>
      <c r="D191" s="252"/>
      <c r="E191" s="252"/>
      <c r="F191" s="252"/>
      <c r="G191" s="252"/>
      <c r="H191" s="252"/>
      <c r="I191" s="252"/>
      <c r="J191" s="252"/>
      <c r="K191" s="252"/>
      <c r="L191" s="252"/>
      <c r="M191" s="252"/>
      <c r="N191" s="252"/>
      <c r="O191" s="252"/>
      <c r="P191" s="252"/>
      <c r="Q191" s="252"/>
      <c r="R191" s="252"/>
      <c r="S191" s="252"/>
      <c r="T191" s="252"/>
      <c r="U191" s="252"/>
    </row>
    <row r="192" spans="1:21" x14ac:dyDescent="0.2">
      <c r="A192" s="252"/>
      <c r="B192" s="252"/>
      <c r="C192" s="252"/>
      <c r="D192" s="252"/>
      <c r="E192" s="252"/>
      <c r="F192" s="252"/>
      <c r="G192" s="252"/>
      <c r="H192" s="252"/>
      <c r="I192" s="252"/>
      <c r="J192" s="252"/>
      <c r="K192" s="252"/>
      <c r="L192" s="252"/>
      <c r="M192" s="252"/>
      <c r="N192" s="252"/>
      <c r="O192" s="252"/>
      <c r="P192" s="252"/>
      <c r="Q192" s="252"/>
      <c r="R192" s="252"/>
      <c r="S192" s="252"/>
      <c r="T192" s="252"/>
      <c r="U192" s="252"/>
    </row>
    <row r="193" spans="1:21" x14ac:dyDescent="0.2">
      <c r="A193" s="252"/>
      <c r="B193" s="252"/>
      <c r="C193" s="252"/>
      <c r="D193" s="252"/>
      <c r="E193" s="252"/>
      <c r="F193" s="252"/>
      <c r="G193" s="252"/>
      <c r="H193" s="252"/>
      <c r="I193" s="252"/>
      <c r="J193" s="252"/>
      <c r="K193" s="252"/>
      <c r="L193" s="252"/>
      <c r="M193" s="252"/>
      <c r="N193" s="252"/>
      <c r="O193" s="252"/>
      <c r="P193" s="252"/>
      <c r="Q193" s="252"/>
      <c r="R193" s="252"/>
      <c r="S193" s="252"/>
      <c r="T193" s="252"/>
      <c r="U193" s="252"/>
    </row>
    <row r="194" spans="1:21" x14ac:dyDescent="0.2">
      <c r="A194" s="252"/>
      <c r="B194" s="252"/>
      <c r="C194" s="252"/>
      <c r="D194" s="252"/>
      <c r="E194" s="252"/>
      <c r="F194" s="252"/>
      <c r="G194" s="252"/>
      <c r="H194" s="252"/>
      <c r="I194" s="252"/>
      <c r="J194" s="252"/>
      <c r="K194" s="252"/>
      <c r="L194" s="252"/>
      <c r="M194" s="252"/>
      <c r="N194" s="252"/>
      <c r="O194" s="252"/>
      <c r="P194" s="252"/>
      <c r="Q194" s="252"/>
      <c r="R194" s="252"/>
      <c r="S194" s="252"/>
      <c r="T194" s="252"/>
      <c r="U194" s="252"/>
    </row>
    <row r="195" spans="1:21" x14ac:dyDescent="0.2">
      <c r="A195" s="252"/>
      <c r="B195" s="252"/>
      <c r="C195" s="252"/>
      <c r="D195" s="252"/>
      <c r="E195" s="252"/>
      <c r="F195" s="252"/>
      <c r="G195" s="252"/>
      <c r="H195" s="252"/>
      <c r="I195" s="252"/>
      <c r="J195" s="252"/>
      <c r="K195" s="252"/>
      <c r="L195" s="252"/>
      <c r="M195" s="252"/>
      <c r="N195" s="252"/>
      <c r="O195" s="252"/>
      <c r="P195" s="252"/>
      <c r="Q195" s="252"/>
      <c r="R195" s="252"/>
      <c r="S195" s="252"/>
      <c r="T195" s="252"/>
      <c r="U195" s="252"/>
    </row>
    <row r="196" spans="1:21" x14ac:dyDescent="0.2">
      <c r="A196" s="252"/>
      <c r="B196" s="252"/>
      <c r="C196" s="252"/>
      <c r="D196" s="252"/>
      <c r="E196" s="252"/>
      <c r="F196" s="252"/>
      <c r="G196" s="252"/>
      <c r="H196" s="252"/>
      <c r="I196" s="252"/>
      <c r="J196" s="252"/>
      <c r="K196" s="252"/>
      <c r="L196" s="252"/>
      <c r="M196" s="252"/>
      <c r="N196" s="252"/>
      <c r="O196" s="252"/>
      <c r="P196" s="252"/>
      <c r="Q196" s="252"/>
      <c r="R196" s="252"/>
      <c r="S196" s="252"/>
      <c r="T196" s="252"/>
      <c r="U196" s="252"/>
    </row>
    <row r="197" spans="1:21" x14ac:dyDescent="0.2">
      <c r="A197" s="252"/>
      <c r="B197" s="252"/>
      <c r="C197" s="252"/>
      <c r="D197" s="252"/>
      <c r="E197" s="252"/>
      <c r="F197" s="252"/>
      <c r="G197" s="252"/>
      <c r="H197" s="252"/>
      <c r="I197" s="252"/>
      <c r="J197" s="252"/>
      <c r="K197" s="252"/>
      <c r="L197" s="252"/>
      <c r="M197" s="252"/>
      <c r="N197" s="252"/>
      <c r="O197" s="252"/>
      <c r="P197" s="252"/>
      <c r="Q197" s="252"/>
      <c r="R197" s="252"/>
      <c r="S197" s="252"/>
      <c r="T197" s="252"/>
      <c r="U197" s="252"/>
    </row>
    <row r="198" spans="1:21" x14ac:dyDescent="0.2">
      <c r="A198" s="252"/>
      <c r="B198" s="252"/>
      <c r="C198" s="252"/>
      <c r="D198" s="252"/>
      <c r="E198" s="252"/>
      <c r="F198" s="252"/>
      <c r="G198" s="252"/>
      <c r="H198" s="252"/>
      <c r="I198" s="252"/>
      <c r="J198" s="252"/>
      <c r="K198" s="252"/>
      <c r="L198" s="252"/>
      <c r="M198" s="252"/>
      <c r="N198" s="252"/>
      <c r="O198" s="252"/>
      <c r="P198" s="252"/>
      <c r="Q198" s="252"/>
      <c r="R198" s="252"/>
      <c r="S198" s="252"/>
      <c r="T198" s="252"/>
      <c r="U198" s="252"/>
    </row>
    <row r="199" spans="1:21" x14ac:dyDescent="0.2">
      <c r="A199" s="252"/>
      <c r="B199" s="252"/>
      <c r="C199" s="252"/>
      <c r="D199" s="252"/>
      <c r="E199" s="252"/>
      <c r="F199" s="252"/>
      <c r="G199" s="252"/>
      <c r="H199" s="252"/>
      <c r="I199" s="252"/>
      <c r="J199" s="252"/>
      <c r="K199" s="252"/>
      <c r="L199" s="252"/>
      <c r="M199" s="252"/>
      <c r="N199" s="252"/>
      <c r="O199" s="252"/>
      <c r="P199" s="252"/>
      <c r="Q199" s="252"/>
      <c r="R199" s="252"/>
      <c r="S199" s="252"/>
      <c r="T199" s="252"/>
      <c r="U199" s="252"/>
    </row>
    <row r="200" spans="1:21" x14ac:dyDescent="0.2">
      <c r="A200" s="252"/>
      <c r="B200" s="252"/>
      <c r="C200" s="252"/>
      <c r="D200" s="252"/>
      <c r="E200" s="252"/>
      <c r="F200" s="252"/>
      <c r="G200" s="252"/>
      <c r="H200" s="252"/>
      <c r="I200" s="252"/>
      <c r="J200" s="252"/>
      <c r="K200" s="252"/>
      <c r="L200" s="252"/>
      <c r="M200" s="252"/>
      <c r="N200" s="252"/>
      <c r="O200" s="252"/>
      <c r="P200" s="252"/>
      <c r="Q200" s="252"/>
      <c r="R200" s="252"/>
      <c r="S200" s="252"/>
      <c r="T200" s="252"/>
      <c r="U200" s="252"/>
    </row>
    <row r="201" spans="1:21" x14ac:dyDescent="0.2">
      <c r="A201" s="252"/>
      <c r="B201" s="252"/>
      <c r="C201" s="252"/>
      <c r="D201" s="252"/>
      <c r="E201" s="252"/>
      <c r="F201" s="252"/>
      <c r="G201" s="252"/>
      <c r="H201" s="252"/>
      <c r="I201" s="252"/>
      <c r="J201" s="252"/>
      <c r="K201" s="252"/>
      <c r="L201" s="252"/>
      <c r="M201" s="252"/>
      <c r="N201" s="252"/>
      <c r="O201" s="252"/>
      <c r="P201" s="252"/>
      <c r="Q201" s="252"/>
      <c r="R201" s="252"/>
      <c r="S201" s="252"/>
      <c r="T201" s="252"/>
      <c r="U201" s="252"/>
    </row>
    <row r="202" spans="1:21" x14ac:dyDescent="0.2">
      <c r="A202" s="252"/>
      <c r="B202" s="252"/>
      <c r="C202" s="252"/>
      <c r="D202" s="252"/>
      <c r="E202" s="252"/>
      <c r="F202" s="252"/>
      <c r="G202" s="252"/>
      <c r="H202" s="252"/>
      <c r="I202" s="252"/>
      <c r="J202" s="252"/>
      <c r="K202" s="252"/>
      <c r="L202" s="252"/>
      <c r="M202" s="252"/>
      <c r="N202" s="252"/>
      <c r="O202" s="252"/>
      <c r="P202" s="252"/>
      <c r="Q202" s="252"/>
      <c r="R202" s="252"/>
      <c r="S202" s="252"/>
      <c r="T202" s="252"/>
      <c r="U202" s="252"/>
    </row>
    <row r="203" spans="1:21" x14ac:dyDescent="0.2">
      <c r="A203" s="252"/>
      <c r="B203" s="252"/>
      <c r="C203" s="252"/>
      <c r="D203" s="252"/>
      <c r="E203" s="252"/>
      <c r="F203" s="252"/>
      <c r="G203" s="252"/>
      <c r="H203" s="252"/>
      <c r="I203" s="252"/>
      <c r="J203" s="252"/>
      <c r="K203" s="252"/>
      <c r="L203" s="252"/>
      <c r="M203" s="252"/>
      <c r="N203" s="252"/>
      <c r="O203" s="252"/>
      <c r="P203" s="252"/>
      <c r="Q203" s="252"/>
      <c r="R203" s="252"/>
      <c r="S203" s="252"/>
      <c r="T203" s="252"/>
      <c r="U203" s="252"/>
    </row>
    <row r="204" spans="1:21" x14ac:dyDescent="0.2">
      <c r="A204" s="252"/>
      <c r="B204" s="252"/>
      <c r="C204" s="252"/>
      <c r="D204" s="252"/>
      <c r="E204" s="252"/>
      <c r="F204" s="252"/>
      <c r="G204" s="252"/>
      <c r="H204" s="252"/>
      <c r="I204" s="252"/>
      <c r="J204" s="252"/>
      <c r="K204" s="252"/>
      <c r="L204" s="252"/>
      <c r="M204" s="252"/>
      <c r="N204" s="252"/>
      <c r="O204" s="252"/>
      <c r="P204" s="252"/>
      <c r="Q204" s="252"/>
      <c r="R204" s="252"/>
      <c r="S204" s="252"/>
      <c r="T204" s="252"/>
      <c r="U204" s="252"/>
    </row>
    <row r="205" spans="1:21" x14ac:dyDescent="0.2">
      <c r="A205" s="252"/>
      <c r="B205" s="252"/>
      <c r="C205" s="252"/>
      <c r="D205" s="252"/>
      <c r="E205" s="252"/>
      <c r="F205" s="252"/>
      <c r="G205" s="252"/>
      <c r="H205" s="252"/>
      <c r="I205" s="252"/>
      <c r="J205" s="252"/>
      <c r="K205" s="252"/>
      <c r="L205" s="252"/>
      <c r="M205" s="252"/>
      <c r="N205" s="252"/>
      <c r="O205" s="252"/>
      <c r="P205" s="252"/>
      <c r="Q205" s="252"/>
      <c r="R205" s="252"/>
      <c r="S205" s="252"/>
      <c r="T205" s="252"/>
      <c r="U205" s="252"/>
    </row>
    <row r="206" spans="1:21" x14ac:dyDescent="0.2">
      <c r="A206" s="252"/>
      <c r="B206" s="252"/>
      <c r="C206" s="252"/>
      <c r="D206" s="252"/>
      <c r="E206" s="252"/>
      <c r="F206" s="252"/>
      <c r="G206" s="252"/>
      <c r="H206" s="252"/>
      <c r="I206" s="252"/>
      <c r="J206" s="252"/>
      <c r="K206" s="252"/>
      <c r="L206" s="252"/>
      <c r="M206" s="252"/>
      <c r="N206" s="252"/>
      <c r="O206" s="252"/>
      <c r="P206" s="252"/>
      <c r="Q206" s="252"/>
      <c r="R206" s="252"/>
      <c r="S206" s="252"/>
      <c r="T206" s="252"/>
      <c r="U206" s="252"/>
    </row>
    <row r="207" spans="1:21" x14ac:dyDescent="0.2">
      <c r="A207" s="252"/>
      <c r="B207" s="252"/>
      <c r="C207" s="252"/>
      <c r="D207" s="252"/>
      <c r="E207" s="252"/>
      <c r="F207" s="252"/>
      <c r="G207" s="252"/>
      <c r="H207" s="252"/>
      <c r="I207" s="252"/>
      <c r="J207" s="252"/>
      <c r="K207" s="252"/>
      <c r="L207" s="252"/>
      <c r="M207" s="252"/>
      <c r="N207" s="252"/>
      <c r="O207" s="252"/>
      <c r="P207" s="252"/>
      <c r="Q207" s="252"/>
      <c r="R207" s="252"/>
      <c r="S207" s="252"/>
      <c r="T207" s="252"/>
      <c r="U207" s="252"/>
    </row>
    <row r="208" spans="1:21" x14ac:dyDescent="0.2">
      <c r="A208" s="252"/>
      <c r="B208" s="252"/>
      <c r="C208" s="252"/>
      <c r="D208" s="252"/>
      <c r="E208" s="252"/>
      <c r="F208" s="252"/>
      <c r="G208" s="252"/>
      <c r="H208" s="252"/>
      <c r="I208" s="252"/>
      <c r="J208" s="252"/>
      <c r="K208" s="252"/>
      <c r="L208" s="252"/>
      <c r="M208" s="252"/>
      <c r="N208" s="252"/>
      <c r="O208" s="252"/>
      <c r="P208" s="252"/>
      <c r="Q208" s="252"/>
      <c r="R208" s="252"/>
      <c r="S208" s="252"/>
      <c r="T208" s="252"/>
      <c r="U208" s="252"/>
    </row>
    <row r="209" spans="1:21" x14ac:dyDescent="0.2">
      <c r="A209" s="252"/>
      <c r="B209" s="252"/>
      <c r="C209" s="252"/>
      <c r="D209" s="252"/>
      <c r="E209" s="252"/>
      <c r="F209" s="252"/>
      <c r="G209" s="252"/>
      <c r="H209" s="252"/>
      <c r="I209" s="252"/>
      <c r="J209" s="252"/>
      <c r="K209" s="252"/>
      <c r="L209" s="252"/>
      <c r="M209" s="252"/>
      <c r="N209" s="252"/>
      <c r="O209" s="252"/>
      <c r="P209" s="252"/>
      <c r="Q209" s="252"/>
      <c r="R209" s="252"/>
      <c r="S209" s="252"/>
      <c r="T209" s="252"/>
      <c r="U209" s="252"/>
    </row>
    <row r="210" spans="1:21" x14ac:dyDescent="0.2">
      <c r="A210" s="252"/>
      <c r="B210" s="252"/>
      <c r="C210" s="252"/>
      <c r="D210" s="252"/>
      <c r="E210" s="252"/>
      <c r="F210" s="252"/>
      <c r="G210" s="252"/>
      <c r="H210" s="252"/>
      <c r="I210" s="252"/>
      <c r="J210" s="252"/>
      <c r="K210" s="252"/>
      <c r="L210" s="252"/>
      <c r="M210" s="252"/>
      <c r="N210" s="252"/>
      <c r="O210" s="252"/>
      <c r="P210" s="252"/>
      <c r="Q210" s="252"/>
      <c r="R210" s="252"/>
      <c r="S210" s="252"/>
      <c r="T210" s="252"/>
      <c r="U210" s="252"/>
    </row>
    <row r="211" spans="1:21" x14ac:dyDescent="0.2">
      <c r="A211" s="252"/>
      <c r="B211" s="252"/>
      <c r="C211" s="252"/>
      <c r="D211" s="252"/>
      <c r="E211" s="252"/>
      <c r="F211" s="252"/>
      <c r="G211" s="252"/>
      <c r="H211" s="252"/>
      <c r="I211" s="252"/>
      <c r="J211" s="252"/>
      <c r="K211" s="252"/>
      <c r="L211" s="252"/>
      <c r="M211" s="252"/>
      <c r="N211" s="252"/>
      <c r="O211" s="252"/>
      <c r="P211" s="252"/>
      <c r="Q211" s="252"/>
      <c r="R211" s="252"/>
      <c r="S211" s="252"/>
      <c r="T211" s="252"/>
      <c r="U211" s="252"/>
    </row>
    <row r="212" spans="1:21" x14ac:dyDescent="0.2">
      <c r="A212" s="252"/>
      <c r="B212" s="252"/>
      <c r="C212" s="252"/>
      <c r="D212" s="252"/>
      <c r="E212" s="252"/>
      <c r="F212" s="252"/>
      <c r="G212" s="252"/>
      <c r="H212" s="252"/>
      <c r="I212" s="252"/>
      <c r="J212" s="252"/>
      <c r="K212" s="252"/>
      <c r="L212" s="252"/>
      <c r="M212" s="252"/>
      <c r="N212" s="252"/>
      <c r="O212" s="252"/>
      <c r="P212" s="252"/>
      <c r="Q212" s="252"/>
      <c r="R212" s="252"/>
      <c r="S212" s="252"/>
      <c r="T212" s="252"/>
      <c r="U212" s="252"/>
    </row>
    <row r="213" spans="1:21" x14ac:dyDescent="0.2">
      <c r="A213" s="252"/>
      <c r="B213" s="252"/>
      <c r="C213" s="252"/>
      <c r="D213" s="252"/>
      <c r="E213" s="252"/>
      <c r="F213" s="252"/>
      <c r="G213" s="252"/>
      <c r="H213" s="252"/>
      <c r="I213" s="252"/>
      <c r="J213" s="252"/>
      <c r="K213" s="252"/>
      <c r="L213" s="252"/>
      <c r="M213" s="252"/>
      <c r="N213" s="252"/>
      <c r="O213" s="252"/>
      <c r="P213" s="252"/>
      <c r="Q213" s="252"/>
      <c r="R213" s="252"/>
      <c r="S213" s="252"/>
      <c r="T213" s="252"/>
      <c r="U213" s="252"/>
    </row>
    <row r="214" spans="1:21" x14ac:dyDescent="0.2">
      <c r="A214" s="252"/>
      <c r="B214" s="252"/>
      <c r="C214" s="252"/>
      <c r="D214" s="252"/>
      <c r="E214" s="252"/>
      <c r="F214" s="252"/>
      <c r="G214" s="252"/>
      <c r="H214" s="252"/>
      <c r="I214" s="252"/>
      <c r="J214" s="252"/>
      <c r="K214" s="252"/>
      <c r="L214" s="252"/>
      <c r="M214" s="252"/>
      <c r="N214" s="252"/>
      <c r="O214" s="252"/>
      <c r="P214" s="252"/>
      <c r="Q214" s="252"/>
      <c r="R214" s="252"/>
      <c r="S214" s="252"/>
      <c r="T214" s="252"/>
      <c r="U214" s="252"/>
    </row>
    <row r="215" spans="1:21" x14ac:dyDescent="0.2">
      <c r="A215" s="252"/>
      <c r="B215" s="252"/>
      <c r="C215" s="252"/>
      <c r="D215" s="252"/>
      <c r="E215" s="252"/>
      <c r="F215" s="252"/>
      <c r="G215" s="252"/>
      <c r="H215" s="252"/>
      <c r="I215" s="252"/>
      <c r="J215" s="252"/>
      <c r="K215" s="252"/>
      <c r="L215" s="252"/>
      <c r="M215" s="252"/>
      <c r="N215" s="252"/>
      <c r="O215" s="252"/>
      <c r="P215" s="252"/>
      <c r="Q215" s="252"/>
      <c r="R215" s="252"/>
      <c r="S215" s="252"/>
      <c r="T215" s="252"/>
      <c r="U215" s="252"/>
    </row>
    <row r="216" spans="1:21" x14ac:dyDescent="0.2">
      <c r="A216" s="252"/>
      <c r="B216" s="252"/>
      <c r="C216" s="252"/>
      <c r="D216" s="252"/>
      <c r="E216" s="252"/>
      <c r="F216" s="252"/>
      <c r="G216" s="252"/>
      <c r="H216" s="252"/>
      <c r="I216" s="252"/>
      <c r="J216" s="252"/>
      <c r="K216" s="252"/>
      <c r="L216" s="252"/>
      <c r="M216" s="252"/>
      <c r="N216" s="252"/>
      <c r="O216" s="252"/>
      <c r="P216" s="252"/>
      <c r="Q216" s="252"/>
      <c r="R216" s="252"/>
      <c r="S216" s="252"/>
      <c r="T216" s="252"/>
      <c r="U216" s="252"/>
    </row>
    <row r="217" spans="1:21" x14ac:dyDescent="0.2">
      <c r="A217" s="252"/>
      <c r="B217" s="252"/>
      <c r="C217" s="252"/>
      <c r="D217" s="252"/>
      <c r="E217" s="252"/>
      <c r="F217" s="252"/>
      <c r="G217" s="252"/>
      <c r="H217" s="252"/>
      <c r="I217" s="252"/>
      <c r="J217" s="252"/>
      <c r="K217" s="252"/>
      <c r="L217" s="252"/>
      <c r="M217" s="252"/>
      <c r="N217" s="252"/>
      <c r="O217" s="252"/>
      <c r="P217" s="252"/>
      <c r="Q217" s="252"/>
      <c r="R217" s="252"/>
      <c r="S217" s="252"/>
      <c r="T217" s="252"/>
      <c r="U217" s="252"/>
    </row>
    <row r="218" spans="1:21" x14ac:dyDescent="0.2">
      <c r="A218" s="252"/>
      <c r="B218" s="252"/>
      <c r="C218" s="252"/>
      <c r="D218" s="252"/>
      <c r="E218" s="252"/>
      <c r="F218" s="252"/>
      <c r="G218" s="252"/>
      <c r="H218" s="252"/>
      <c r="I218" s="252"/>
      <c r="J218" s="252"/>
      <c r="K218" s="252"/>
      <c r="L218" s="252"/>
      <c r="M218" s="252"/>
      <c r="N218" s="252"/>
      <c r="O218" s="252"/>
      <c r="P218" s="252"/>
      <c r="Q218" s="252"/>
      <c r="R218" s="252"/>
      <c r="S218" s="252"/>
      <c r="T218" s="252"/>
      <c r="U218" s="252"/>
    </row>
    <row r="219" spans="1:21" x14ac:dyDescent="0.2">
      <c r="A219" s="252"/>
      <c r="B219" s="252"/>
      <c r="C219" s="252"/>
      <c r="D219" s="252"/>
      <c r="E219" s="252"/>
      <c r="F219" s="252"/>
      <c r="G219" s="252"/>
      <c r="H219" s="252"/>
      <c r="I219" s="252"/>
      <c r="J219" s="252"/>
      <c r="K219" s="252"/>
      <c r="L219" s="252"/>
      <c r="M219" s="252"/>
      <c r="N219" s="252"/>
      <c r="O219" s="252"/>
      <c r="P219" s="252"/>
      <c r="Q219" s="252"/>
      <c r="R219" s="252"/>
      <c r="S219" s="252"/>
      <c r="T219" s="252"/>
      <c r="U219" s="252"/>
    </row>
    <row r="220" spans="1:21" x14ac:dyDescent="0.2">
      <c r="A220" s="252"/>
      <c r="B220" s="252"/>
      <c r="C220" s="252"/>
      <c r="D220" s="252"/>
      <c r="E220" s="252"/>
      <c r="F220" s="252"/>
      <c r="G220" s="252"/>
      <c r="H220" s="252"/>
      <c r="I220" s="252"/>
      <c r="J220" s="252"/>
      <c r="K220" s="252"/>
      <c r="L220" s="252"/>
      <c r="M220" s="252"/>
      <c r="N220" s="252"/>
      <c r="O220" s="252"/>
      <c r="P220" s="252"/>
      <c r="Q220" s="252"/>
      <c r="R220" s="252"/>
      <c r="S220" s="252"/>
      <c r="T220" s="252"/>
      <c r="U220" s="252"/>
    </row>
    <row r="221" spans="1:21" x14ac:dyDescent="0.2">
      <c r="A221" s="252"/>
      <c r="B221" s="252"/>
      <c r="C221" s="252"/>
      <c r="D221" s="252"/>
      <c r="E221" s="252"/>
      <c r="F221" s="252"/>
      <c r="G221" s="252"/>
      <c r="H221" s="252"/>
      <c r="I221" s="252"/>
      <c r="J221" s="252"/>
      <c r="K221" s="252"/>
      <c r="L221" s="252"/>
      <c r="M221" s="252"/>
      <c r="N221" s="252"/>
      <c r="O221" s="252"/>
      <c r="P221" s="252"/>
      <c r="Q221" s="252"/>
      <c r="R221" s="252"/>
      <c r="S221" s="252"/>
      <c r="T221" s="252"/>
      <c r="U221" s="252"/>
    </row>
    <row r="222" spans="1:21" x14ac:dyDescent="0.2">
      <c r="A222" s="252"/>
      <c r="B222" s="252"/>
      <c r="C222" s="252"/>
      <c r="D222" s="252"/>
      <c r="E222" s="252"/>
      <c r="F222" s="252"/>
      <c r="G222" s="252"/>
      <c r="H222" s="252"/>
      <c r="I222" s="252"/>
      <c r="J222" s="252"/>
      <c r="K222" s="252"/>
      <c r="L222" s="252"/>
      <c r="M222" s="252"/>
      <c r="N222" s="252"/>
      <c r="O222" s="252"/>
      <c r="P222" s="252"/>
      <c r="Q222" s="252"/>
      <c r="R222" s="252"/>
      <c r="S222" s="252"/>
      <c r="T222" s="252"/>
      <c r="U222" s="252"/>
    </row>
    <row r="223" spans="1:21" x14ac:dyDescent="0.2">
      <c r="A223" s="252"/>
      <c r="B223" s="252"/>
      <c r="C223" s="252"/>
      <c r="D223" s="252"/>
      <c r="E223" s="252"/>
      <c r="F223" s="252"/>
      <c r="G223" s="252"/>
      <c r="H223" s="252"/>
      <c r="I223" s="252"/>
      <c r="J223" s="252"/>
      <c r="K223" s="252"/>
      <c r="L223" s="252"/>
      <c r="M223" s="252"/>
      <c r="N223" s="252"/>
      <c r="O223" s="252"/>
      <c r="P223" s="252"/>
      <c r="Q223" s="252"/>
      <c r="R223" s="252"/>
      <c r="S223" s="252"/>
      <c r="T223" s="252"/>
      <c r="U223" s="252"/>
    </row>
    <row r="224" spans="1:21" x14ac:dyDescent="0.2">
      <c r="A224" s="252"/>
      <c r="B224" s="252"/>
      <c r="C224" s="252"/>
      <c r="D224" s="252"/>
      <c r="E224" s="252"/>
      <c r="F224" s="252"/>
      <c r="G224" s="252"/>
      <c r="H224" s="252"/>
      <c r="I224" s="252"/>
      <c r="J224" s="252"/>
      <c r="K224" s="252"/>
      <c r="L224" s="252"/>
      <c r="M224" s="252"/>
      <c r="N224" s="252"/>
      <c r="O224" s="252"/>
      <c r="P224" s="252"/>
      <c r="Q224" s="252"/>
      <c r="R224" s="252"/>
      <c r="S224" s="252"/>
      <c r="T224" s="252"/>
      <c r="U224" s="252"/>
    </row>
    <row r="225" spans="1:21" x14ac:dyDescent="0.2">
      <c r="A225" s="252"/>
      <c r="B225" s="252"/>
      <c r="C225" s="252"/>
      <c r="D225" s="252"/>
      <c r="E225" s="252"/>
      <c r="F225" s="252"/>
      <c r="G225" s="252"/>
      <c r="H225" s="252"/>
      <c r="I225" s="252"/>
      <c r="J225" s="252"/>
      <c r="K225" s="252"/>
      <c r="L225" s="252"/>
      <c r="M225" s="252"/>
      <c r="N225" s="252"/>
      <c r="O225" s="252"/>
      <c r="P225" s="252"/>
      <c r="Q225" s="252"/>
      <c r="R225" s="252"/>
      <c r="S225" s="252"/>
      <c r="T225" s="252"/>
      <c r="U225" s="252"/>
    </row>
    <row r="226" spans="1:21" x14ac:dyDescent="0.2">
      <c r="A226" s="252"/>
      <c r="B226" s="252"/>
      <c r="C226" s="252"/>
      <c r="D226" s="252"/>
      <c r="E226" s="252"/>
      <c r="F226" s="252"/>
      <c r="G226" s="252"/>
      <c r="H226" s="252"/>
      <c r="I226" s="252"/>
      <c r="J226" s="252"/>
      <c r="K226" s="252"/>
      <c r="L226" s="252"/>
      <c r="M226" s="252"/>
      <c r="N226" s="252"/>
      <c r="O226" s="252"/>
      <c r="P226" s="252"/>
      <c r="Q226" s="252"/>
      <c r="R226" s="252"/>
      <c r="S226" s="252"/>
      <c r="T226" s="252"/>
      <c r="U226" s="252"/>
    </row>
    <row r="227" spans="1:21" x14ac:dyDescent="0.2">
      <c r="A227" s="252"/>
      <c r="B227" s="252"/>
      <c r="C227" s="252"/>
      <c r="D227" s="252"/>
      <c r="E227" s="252"/>
      <c r="F227" s="252"/>
      <c r="G227" s="252"/>
      <c r="H227" s="252"/>
      <c r="I227" s="252"/>
      <c r="J227" s="252"/>
      <c r="K227" s="252"/>
      <c r="L227" s="252"/>
      <c r="M227" s="252"/>
      <c r="N227" s="252"/>
      <c r="O227" s="252"/>
      <c r="P227" s="252"/>
      <c r="Q227" s="252"/>
      <c r="R227" s="252"/>
      <c r="S227" s="252"/>
      <c r="T227" s="252"/>
      <c r="U227" s="252"/>
    </row>
    <row r="228" spans="1:21" x14ac:dyDescent="0.2">
      <c r="A228" s="252"/>
      <c r="B228" s="252"/>
      <c r="C228" s="252"/>
      <c r="D228" s="252"/>
      <c r="E228" s="252"/>
      <c r="F228" s="252"/>
      <c r="G228" s="252"/>
      <c r="H228" s="252"/>
      <c r="I228" s="252"/>
      <c r="J228" s="252"/>
      <c r="K228" s="252"/>
      <c r="L228" s="252"/>
      <c r="M228" s="252"/>
      <c r="N228" s="252"/>
      <c r="O228" s="252"/>
      <c r="P228" s="252"/>
      <c r="Q228" s="252"/>
      <c r="R228" s="252"/>
      <c r="S228" s="252"/>
      <c r="T228" s="252"/>
      <c r="U228" s="252"/>
    </row>
    <row r="229" spans="1:21" x14ac:dyDescent="0.2">
      <c r="A229" s="252"/>
      <c r="B229" s="252"/>
      <c r="C229" s="252"/>
      <c r="D229" s="252"/>
      <c r="E229" s="252"/>
      <c r="F229" s="252"/>
      <c r="G229" s="252"/>
      <c r="H229" s="252"/>
      <c r="I229" s="252"/>
      <c r="J229" s="252"/>
      <c r="K229" s="252"/>
      <c r="L229" s="252"/>
      <c r="M229" s="252"/>
      <c r="N229" s="252"/>
      <c r="O229" s="252"/>
      <c r="P229" s="252"/>
      <c r="Q229" s="252"/>
      <c r="R229" s="252"/>
      <c r="S229" s="252"/>
      <c r="T229" s="252"/>
      <c r="U229" s="252"/>
    </row>
    <row r="230" spans="1:21" x14ac:dyDescent="0.2">
      <c r="A230" s="252"/>
      <c r="B230" s="252"/>
      <c r="C230" s="252"/>
      <c r="D230" s="252"/>
      <c r="E230" s="252"/>
      <c r="F230" s="252"/>
      <c r="G230" s="252"/>
      <c r="H230" s="252"/>
      <c r="I230" s="252"/>
      <c r="J230" s="252"/>
      <c r="K230" s="252"/>
      <c r="L230" s="252"/>
      <c r="M230" s="252"/>
      <c r="N230" s="252"/>
      <c r="O230" s="252"/>
      <c r="P230" s="252"/>
      <c r="Q230" s="252"/>
      <c r="R230" s="252"/>
      <c r="S230" s="252"/>
      <c r="T230" s="252"/>
      <c r="U230" s="252"/>
    </row>
    <row r="231" spans="1:21" x14ac:dyDescent="0.2">
      <c r="A231" s="252"/>
      <c r="B231" s="252"/>
      <c r="C231" s="252"/>
      <c r="D231" s="252"/>
      <c r="E231" s="252"/>
      <c r="F231" s="252"/>
      <c r="G231" s="252"/>
      <c r="H231" s="252"/>
      <c r="I231" s="252"/>
      <c r="J231" s="252"/>
      <c r="K231" s="252"/>
      <c r="L231" s="252"/>
      <c r="M231" s="252"/>
      <c r="N231" s="252"/>
      <c r="O231" s="252"/>
      <c r="P231" s="252"/>
      <c r="Q231" s="252"/>
      <c r="R231" s="252"/>
      <c r="S231" s="252"/>
      <c r="T231" s="252"/>
      <c r="U231" s="252"/>
    </row>
    <row r="232" spans="1:21" x14ac:dyDescent="0.2">
      <c r="A232" s="252"/>
      <c r="B232" s="252"/>
      <c r="C232" s="252"/>
      <c r="D232" s="252"/>
      <c r="E232" s="252"/>
      <c r="F232" s="252"/>
      <c r="G232" s="252"/>
      <c r="H232" s="252"/>
      <c r="I232" s="252"/>
      <c r="J232" s="252"/>
      <c r="K232" s="252"/>
      <c r="L232" s="252"/>
      <c r="M232" s="252"/>
      <c r="N232" s="252"/>
      <c r="O232" s="252"/>
      <c r="P232" s="252"/>
      <c r="Q232" s="252"/>
      <c r="R232" s="252"/>
      <c r="S232" s="252"/>
      <c r="T232" s="252"/>
      <c r="U232" s="252"/>
    </row>
    <row r="233" spans="1:21" x14ac:dyDescent="0.2">
      <c r="A233" s="252"/>
      <c r="B233" s="252"/>
      <c r="C233" s="252"/>
      <c r="D233" s="252"/>
      <c r="E233" s="252"/>
      <c r="F233" s="252"/>
      <c r="G233" s="252"/>
      <c r="H233" s="252"/>
      <c r="I233" s="252"/>
      <c r="J233" s="252"/>
      <c r="K233" s="252"/>
      <c r="L233" s="252"/>
      <c r="M233" s="252"/>
      <c r="N233" s="252"/>
      <c r="O233" s="252"/>
      <c r="P233" s="252"/>
      <c r="Q233" s="252"/>
      <c r="R233" s="252"/>
      <c r="S233" s="252"/>
      <c r="T233" s="252"/>
      <c r="U233" s="252"/>
    </row>
    <row r="234" spans="1:21" x14ac:dyDescent="0.2">
      <c r="A234" s="252"/>
      <c r="B234" s="252"/>
      <c r="C234" s="252"/>
      <c r="D234" s="252"/>
      <c r="E234" s="252"/>
      <c r="F234" s="252"/>
      <c r="G234" s="252"/>
      <c r="H234" s="252"/>
      <c r="I234" s="252"/>
      <c r="J234" s="252"/>
      <c r="K234" s="252"/>
      <c r="L234" s="252"/>
      <c r="M234" s="252"/>
      <c r="N234" s="252"/>
      <c r="O234" s="252"/>
      <c r="P234" s="252"/>
      <c r="Q234" s="252"/>
      <c r="R234" s="252"/>
      <c r="S234" s="252"/>
      <c r="T234" s="252"/>
      <c r="U234" s="252"/>
    </row>
    <row r="235" spans="1:21" x14ac:dyDescent="0.2">
      <c r="A235" s="252"/>
      <c r="B235" s="252"/>
      <c r="C235" s="252"/>
      <c r="D235" s="252"/>
      <c r="E235" s="252"/>
      <c r="F235" s="252"/>
      <c r="G235" s="252"/>
      <c r="H235" s="252"/>
      <c r="I235" s="252"/>
      <c r="J235" s="252"/>
      <c r="K235" s="252"/>
      <c r="L235" s="252"/>
      <c r="M235" s="252"/>
      <c r="N235" s="252"/>
      <c r="O235" s="252"/>
      <c r="P235" s="252"/>
      <c r="Q235" s="252"/>
      <c r="R235" s="252"/>
      <c r="S235" s="252"/>
      <c r="T235" s="252"/>
      <c r="U235" s="252"/>
    </row>
    <row r="236" spans="1:21" x14ac:dyDescent="0.2">
      <c r="A236" s="252"/>
      <c r="B236" s="252"/>
      <c r="C236" s="252"/>
      <c r="D236" s="252"/>
      <c r="E236" s="252"/>
      <c r="F236" s="252"/>
      <c r="G236" s="252"/>
      <c r="H236" s="252"/>
      <c r="I236" s="252"/>
      <c r="J236" s="252"/>
      <c r="K236" s="252"/>
      <c r="L236" s="252"/>
      <c r="M236" s="252"/>
      <c r="N236" s="252"/>
      <c r="O236" s="252"/>
      <c r="P236" s="252"/>
      <c r="Q236" s="252"/>
      <c r="R236" s="252"/>
      <c r="S236" s="252"/>
      <c r="T236" s="252"/>
      <c r="U236" s="252"/>
    </row>
    <row r="237" spans="1:21" x14ac:dyDescent="0.2">
      <c r="A237" s="252"/>
      <c r="B237" s="252"/>
      <c r="C237" s="252"/>
      <c r="D237" s="252"/>
      <c r="E237" s="252"/>
      <c r="F237" s="252"/>
      <c r="G237" s="252"/>
      <c r="H237" s="252"/>
      <c r="I237" s="252"/>
      <c r="J237" s="252"/>
      <c r="K237" s="252"/>
      <c r="L237" s="252"/>
      <c r="M237" s="252"/>
      <c r="N237" s="252"/>
      <c r="O237" s="252"/>
      <c r="P237" s="252"/>
      <c r="Q237" s="252"/>
      <c r="R237" s="252"/>
      <c r="S237" s="252"/>
      <c r="T237" s="252"/>
      <c r="U237" s="252"/>
    </row>
    <row r="238" spans="1:21" x14ac:dyDescent="0.2">
      <c r="A238" s="252"/>
      <c r="B238" s="252"/>
      <c r="C238" s="252"/>
      <c r="D238" s="252"/>
      <c r="E238" s="252"/>
      <c r="F238" s="252"/>
      <c r="G238" s="252"/>
      <c r="H238" s="252"/>
      <c r="I238" s="252"/>
      <c r="J238" s="252"/>
      <c r="K238" s="252"/>
      <c r="L238" s="252"/>
      <c r="M238" s="252"/>
      <c r="N238" s="252"/>
      <c r="O238" s="252"/>
      <c r="P238" s="252"/>
      <c r="Q238" s="252"/>
      <c r="R238" s="252"/>
      <c r="S238" s="252"/>
      <c r="T238" s="252"/>
      <c r="U238" s="252"/>
    </row>
    <row r="239" spans="1:21" x14ac:dyDescent="0.2">
      <c r="A239" s="252"/>
      <c r="B239" s="252"/>
      <c r="C239" s="252"/>
      <c r="D239" s="252"/>
      <c r="E239" s="252"/>
      <c r="F239" s="252"/>
      <c r="G239" s="252"/>
      <c r="H239" s="252"/>
      <c r="I239" s="252"/>
      <c r="J239" s="252"/>
      <c r="K239" s="252"/>
      <c r="L239" s="252"/>
      <c r="M239" s="252"/>
      <c r="N239" s="252"/>
      <c r="O239" s="252"/>
      <c r="P239" s="252"/>
      <c r="Q239" s="252"/>
      <c r="R239" s="252"/>
      <c r="S239" s="252"/>
      <c r="T239" s="252"/>
      <c r="U239" s="252"/>
    </row>
    <row r="240" spans="1:21" x14ac:dyDescent="0.2">
      <c r="A240" s="252"/>
      <c r="B240" s="252"/>
      <c r="C240" s="252"/>
      <c r="D240" s="252"/>
      <c r="E240" s="252"/>
      <c r="F240" s="252"/>
      <c r="G240" s="252"/>
      <c r="H240" s="252"/>
      <c r="I240" s="252"/>
      <c r="J240" s="252"/>
      <c r="K240" s="252"/>
      <c r="L240" s="252"/>
      <c r="M240" s="252"/>
      <c r="N240" s="252"/>
      <c r="O240" s="252"/>
      <c r="P240" s="252"/>
      <c r="Q240" s="252"/>
      <c r="R240" s="252"/>
      <c r="S240" s="252"/>
      <c r="T240" s="252"/>
      <c r="U240" s="252"/>
    </row>
    <row r="241" spans="1:21" x14ac:dyDescent="0.2">
      <c r="A241" s="252"/>
      <c r="B241" s="252"/>
      <c r="C241" s="252"/>
      <c r="D241" s="252"/>
      <c r="E241" s="252"/>
      <c r="F241" s="252"/>
      <c r="G241" s="252"/>
      <c r="H241" s="252"/>
      <c r="I241" s="252"/>
      <c r="J241" s="252"/>
      <c r="K241" s="252"/>
      <c r="L241" s="252"/>
      <c r="M241" s="252"/>
      <c r="N241" s="252"/>
      <c r="O241" s="252"/>
      <c r="P241" s="252"/>
      <c r="Q241" s="252"/>
      <c r="R241" s="252"/>
      <c r="S241" s="252"/>
      <c r="T241" s="252"/>
      <c r="U241" s="252"/>
    </row>
    <row r="242" spans="1:21" x14ac:dyDescent="0.2">
      <c r="A242" s="252"/>
      <c r="B242" s="252"/>
      <c r="C242" s="252"/>
      <c r="D242" s="252"/>
      <c r="E242" s="252"/>
      <c r="F242" s="252"/>
      <c r="G242" s="252"/>
      <c r="H242" s="252"/>
      <c r="I242" s="252"/>
      <c r="J242" s="252"/>
      <c r="K242" s="252"/>
      <c r="L242" s="252"/>
      <c r="M242" s="252"/>
      <c r="N242" s="252"/>
      <c r="O242" s="252"/>
      <c r="P242" s="252"/>
      <c r="Q242" s="252"/>
      <c r="R242" s="252"/>
      <c r="S242" s="252"/>
      <c r="T242" s="252"/>
      <c r="U242" s="252"/>
    </row>
    <row r="243" spans="1:21" x14ac:dyDescent="0.2">
      <c r="A243" s="252"/>
      <c r="B243" s="252"/>
      <c r="C243" s="252"/>
      <c r="D243" s="252"/>
      <c r="E243" s="252"/>
      <c r="F243" s="252"/>
      <c r="G243" s="252"/>
      <c r="H243" s="252"/>
      <c r="I243" s="252"/>
      <c r="J243" s="252"/>
      <c r="K243" s="252"/>
      <c r="L243" s="252"/>
      <c r="M243" s="252"/>
      <c r="N243" s="252"/>
      <c r="O243" s="252"/>
      <c r="P243" s="252"/>
      <c r="Q243" s="252"/>
      <c r="R243" s="252"/>
      <c r="S243" s="252"/>
      <c r="T243" s="252"/>
      <c r="U243" s="252"/>
    </row>
    <row r="244" spans="1:21" x14ac:dyDescent="0.2">
      <c r="A244" s="252"/>
      <c r="B244" s="252"/>
      <c r="C244" s="252"/>
      <c r="D244" s="252"/>
      <c r="E244" s="252"/>
      <c r="F244" s="252"/>
      <c r="G244" s="252"/>
      <c r="H244" s="252"/>
      <c r="I244" s="252"/>
      <c r="J244" s="252"/>
      <c r="K244" s="252"/>
      <c r="L244" s="252"/>
      <c r="M244" s="252"/>
      <c r="N244" s="252"/>
      <c r="O244" s="252"/>
      <c r="P244" s="252"/>
      <c r="Q244" s="252"/>
      <c r="R244" s="252"/>
      <c r="S244" s="252"/>
      <c r="T244" s="252"/>
      <c r="U244" s="252"/>
    </row>
    <row r="245" spans="1:21" x14ac:dyDescent="0.2">
      <c r="A245" s="252"/>
      <c r="B245" s="252"/>
      <c r="C245" s="252"/>
      <c r="D245" s="252"/>
      <c r="E245" s="252"/>
      <c r="F245" s="252"/>
      <c r="G245" s="252"/>
      <c r="H245" s="252"/>
      <c r="I245" s="252"/>
      <c r="J245" s="252"/>
      <c r="K245" s="252"/>
      <c r="L245" s="252"/>
      <c r="M245" s="252"/>
      <c r="N245" s="252"/>
      <c r="O245" s="252"/>
      <c r="P245" s="252"/>
      <c r="Q245" s="252"/>
      <c r="R245" s="252"/>
      <c r="S245" s="252"/>
      <c r="T245" s="252"/>
      <c r="U245" s="252"/>
    </row>
    <row r="246" spans="1:21" x14ac:dyDescent="0.2">
      <c r="A246" s="252"/>
      <c r="B246" s="252"/>
      <c r="C246" s="252"/>
      <c r="D246" s="252"/>
      <c r="E246" s="252"/>
      <c r="F246" s="252"/>
      <c r="G246" s="252"/>
      <c r="H246" s="252"/>
      <c r="I246" s="252"/>
      <c r="J246" s="252"/>
      <c r="K246" s="252"/>
      <c r="L246" s="252"/>
      <c r="M246" s="252"/>
      <c r="N246" s="252"/>
      <c r="O246" s="252"/>
      <c r="P246" s="252"/>
      <c r="Q246" s="252"/>
      <c r="R246" s="252"/>
      <c r="S246" s="252"/>
      <c r="T246" s="252"/>
      <c r="U246" s="252"/>
    </row>
    <row r="247" spans="1:21" x14ac:dyDescent="0.2">
      <c r="A247" s="252"/>
      <c r="B247" s="252"/>
      <c r="C247" s="252"/>
      <c r="D247" s="252"/>
      <c r="E247" s="252"/>
      <c r="F247" s="252"/>
      <c r="G247" s="252"/>
      <c r="H247" s="252"/>
      <c r="I247" s="252"/>
      <c r="J247" s="252"/>
      <c r="K247" s="252"/>
      <c r="L247" s="252"/>
      <c r="M247" s="252"/>
      <c r="N247" s="252"/>
      <c r="O247" s="252"/>
      <c r="P247" s="252"/>
      <c r="Q247" s="252"/>
      <c r="R247" s="252"/>
      <c r="S247" s="252"/>
      <c r="T247" s="252"/>
      <c r="U247" s="252"/>
    </row>
    <row r="248" spans="1:21" x14ac:dyDescent="0.2">
      <c r="A248" s="252"/>
      <c r="B248" s="252"/>
      <c r="C248" s="252"/>
      <c r="D248" s="252"/>
      <c r="E248" s="252"/>
      <c r="F248" s="252"/>
      <c r="G248" s="252"/>
      <c r="H248" s="252"/>
      <c r="I248" s="252"/>
      <c r="J248" s="252"/>
      <c r="K248" s="252"/>
      <c r="L248" s="252"/>
      <c r="M248" s="252"/>
      <c r="N248" s="252"/>
      <c r="O248" s="252"/>
      <c r="P248" s="252"/>
      <c r="Q248" s="252"/>
      <c r="R248" s="252"/>
      <c r="S248" s="252"/>
      <c r="T248" s="252"/>
      <c r="U248" s="252"/>
    </row>
    <row r="249" spans="1:21" x14ac:dyDescent="0.2">
      <c r="A249" s="252"/>
      <c r="B249" s="252"/>
      <c r="C249" s="252"/>
      <c r="D249" s="252"/>
      <c r="E249" s="252"/>
      <c r="F249" s="252"/>
      <c r="G249" s="252"/>
      <c r="H249" s="252"/>
      <c r="I249" s="252"/>
      <c r="J249" s="252"/>
      <c r="K249" s="252"/>
      <c r="L249" s="252"/>
      <c r="M249" s="252"/>
      <c r="N249" s="252"/>
      <c r="O249" s="252"/>
      <c r="P249" s="252"/>
      <c r="Q249" s="252"/>
      <c r="R249" s="252"/>
      <c r="S249" s="252"/>
      <c r="T249" s="252"/>
      <c r="U249" s="252"/>
    </row>
    <row r="250" spans="1:21" x14ac:dyDescent="0.2">
      <c r="A250" s="252"/>
      <c r="B250" s="252"/>
      <c r="C250" s="252"/>
      <c r="D250" s="252"/>
      <c r="E250" s="252"/>
      <c r="F250" s="252"/>
      <c r="G250" s="252"/>
      <c r="H250" s="252"/>
      <c r="I250" s="252"/>
      <c r="J250" s="252"/>
      <c r="K250" s="252"/>
      <c r="L250" s="252"/>
      <c r="M250" s="252"/>
      <c r="N250" s="252"/>
      <c r="O250" s="252"/>
      <c r="P250" s="252"/>
      <c r="Q250" s="252"/>
      <c r="R250" s="252"/>
      <c r="S250" s="252"/>
      <c r="T250" s="252"/>
      <c r="U250" s="252"/>
    </row>
    <row r="251" spans="1:21" x14ac:dyDescent="0.2">
      <c r="A251" s="252"/>
      <c r="B251" s="252"/>
      <c r="C251" s="252"/>
      <c r="D251" s="252"/>
      <c r="E251" s="252"/>
      <c r="F251" s="252"/>
      <c r="G251" s="252"/>
      <c r="H251" s="252"/>
      <c r="I251" s="252"/>
      <c r="J251" s="252"/>
      <c r="K251" s="252"/>
      <c r="L251" s="252"/>
      <c r="M251" s="252"/>
      <c r="N251" s="252"/>
      <c r="O251" s="252"/>
      <c r="P251" s="252"/>
      <c r="Q251" s="252"/>
      <c r="R251" s="252"/>
      <c r="S251" s="252"/>
      <c r="T251" s="252"/>
      <c r="U251" s="252"/>
    </row>
    <row r="252" spans="1:21" x14ac:dyDescent="0.2">
      <c r="A252" s="252"/>
      <c r="B252" s="252"/>
      <c r="C252" s="252"/>
      <c r="D252" s="252"/>
      <c r="E252" s="252"/>
      <c r="F252" s="252"/>
      <c r="G252" s="252"/>
      <c r="H252" s="252"/>
      <c r="I252" s="252"/>
      <c r="J252" s="252"/>
      <c r="K252" s="252"/>
      <c r="L252" s="252"/>
      <c r="M252" s="252"/>
      <c r="N252" s="252"/>
      <c r="O252" s="252"/>
      <c r="P252" s="252"/>
      <c r="Q252" s="252"/>
      <c r="R252" s="252"/>
      <c r="S252" s="252"/>
      <c r="T252" s="252"/>
      <c r="U252" s="252"/>
    </row>
    <row r="253" spans="1:21" x14ac:dyDescent="0.2">
      <c r="A253" s="252"/>
      <c r="B253" s="252"/>
      <c r="C253" s="252"/>
      <c r="D253" s="252"/>
      <c r="E253" s="252"/>
      <c r="F253" s="252"/>
      <c r="G253" s="252"/>
      <c r="H253" s="252"/>
      <c r="I253" s="252"/>
      <c r="J253" s="252"/>
      <c r="K253" s="252"/>
      <c r="L253" s="252"/>
      <c r="M253" s="252"/>
      <c r="N253" s="252"/>
      <c r="O253" s="252"/>
      <c r="P253" s="252"/>
      <c r="Q253" s="252"/>
      <c r="R253" s="252"/>
      <c r="S253" s="252"/>
      <c r="T253" s="252"/>
      <c r="U253" s="252"/>
    </row>
    <row r="254" spans="1:21" x14ac:dyDescent="0.2">
      <c r="A254" s="252"/>
      <c r="B254" s="252"/>
      <c r="C254" s="252"/>
      <c r="D254" s="252"/>
      <c r="E254" s="252"/>
      <c r="F254" s="252"/>
      <c r="G254" s="252"/>
      <c r="H254" s="252"/>
      <c r="I254" s="252"/>
      <c r="J254" s="252"/>
      <c r="K254" s="252"/>
      <c r="L254" s="252"/>
      <c r="M254" s="252"/>
      <c r="N254" s="252"/>
      <c r="O254" s="252"/>
      <c r="P254" s="252"/>
      <c r="Q254" s="252"/>
      <c r="R254" s="252"/>
      <c r="S254" s="252"/>
      <c r="T254" s="252"/>
      <c r="U254" s="252"/>
    </row>
    <row r="255" spans="1:21" x14ac:dyDescent="0.2">
      <c r="A255" s="252"/>
      <c r="B255" s="252"/>
      <c r="C255" s="252"/>
      <c r="D255" s="252"/>
      <c r="E255" s="252"/>
      <c r="F255" s="252"/>
      <c r="G255" s="252"/>
      <c r="H255" s="252"/>
      <c r="I255" s="252"/>
      <c r="J255" s="252"/>
      <c r="K255" s="252"/>
      <c r="L255" s="252"/>
      <c r="M255" s="252"/>
      <c r="N255" s="252"/>
      <c r="O255" s="252"/>
      <c r="P255" s="252"/>
      <c r="Q255" s="252"/>
      <c r="R255" s="252"/>
      <c r="S255" s="252"/>
      <c r="T255" s="252"/>
      <c r="U255" s="252"/>
    </row>
    <row r="256" spans="1:21" x14ac:dyDescent="0.2">
      <c r="A256" s="252"/>
      <c r="B256" s="252"/>
      <c r="C256" s="252"/>
      <c r="D256" s="252"/>
      <c r="E256" s="252"/>
      <c r="F256" s="252"/>
      <c r="G256" s="252"/>
      <c r="H256" s="252"/>
      <c r="I256" s="252"/>
      <c r="J256" s="252"/>
      <c r="K256" s="252"/>
      <c r="L256" s="252"/>
      <c r="M256" s="252"/>
      <c r="N256" s="252"/>
      <c r="O256" s="252"/>
      <c r="P256" s="252"/>
      <c r="Q256" s="252"/>
      <c r="R256" s="252"/>
      <c r="S256" s="252"/>
      <c r="T256" s="252"/>
      <c r="U256" s="252"/>
    </row>
    <row r="257" spans="1:21" x14ac:dyDescent="0.2">
      <c r="A257" s="252"/>
      <c r="B257" s="252"/>
      <c r="C257" s="252"/>
      <c r="D257" s="252"/>
      <c r="E257" s="252"/>
      <c r="F257" s="252"/>
      <c r="G257" s="252"/>
      <c r="H257" s="252"/>
      <c r="I257" s="252"/>
      <c r="J257" s="252"/>
      <c r="K257" s="252"/>
      <c r="L257" s="252"/>
      <c r="M257" s="252"/>
      <c r="N257" s="252"/>
      <c r="O257" s="252"/>
      <c r="P257" s="252"/>
      <c r="Q257" s="252"/>
      <c r="R257" s="252"/>
      <c r="S257" s="252"/>
      <c r="T257" s="252"/>
      <c r="U257" s="252"/>
    </row>
    <row r="258" spans="1:21" x14ac:dyDescent="0.2">
      <c r="A258" s="252"/>
      <c r="B258" s="252"/>
      <c r="C258" s="252"/>
      <c r="D258" s="252"/>
      <c r="E258" s="252"/>
      <c r="F258" s="252"/>
      <c r="G258" s="252"/>
      <c r="H258" s="252"/>
      <c r="I258" s="252"/>
      <c r="J258" s="252"/>
      <c r="K258" s="252"/>
      <c r="L258" s="252"/>
      <c r="M258" s="252"/>
      <c r="N258" s="252"/>
      <c r="O258" s="252"/>
      <c r="P258" s="252"/>
      <c r="Q258" s="252"/>
      <c r="R258" s="252"/>
      <c r="S258" s="252"/>
      <c r="T258" s="252"/>
      <c r="U258" s="252"/>
    </row>
    <row r="259" spans="1:21" x14ac:dyDescent="0.2">
      <c r="A259" s="252"/>
      <c r="B259" s="252"/>
      <c r="C259" s="252"/>
      <c r="D259" s="252"/>
      <c r="E259" s="252"/>
      <c r="F259" s="252"/>
      <c r="G259" s="252"/>
      <c r="H259" s="252"/>
      <c r="I259" s="252"/>
      <c r="J259" s="252"/>
      <c r="K259" s="252"/>
      <c r="L259" s="252"/>
      <c r="M259" s="252"/>
      <c r="N259" s="252"/>
      <c r="O259" s="252"/>
      <c r="P259" s="252"/>
      <c r="Q259" s="252"/>
      <c r="R259" s="252"/>
      <c r="S259" s="252"/>
      <c r="T259" s="252"/>
      <c r="U259" s="252"/>
    </row>
    <row r="260" spans="1:21" x14ac:dyDescent="0.2">
      <c r="A260" s="252"/>
      <c r="B260" s="252"/>
      <c r="C260" s="252"/>
      <c r="D260" s="252"/>
      <c r="E260" s="252"/>
      <c r="F260" s="252"/>
      <c r="G260" s="252"/>
      <c r="H260" s="252"/>
      <c r="I260" s="252"/>
      <c r="J260" s="252"/>
      <c r="K260" s="252"/>
      <c r="L260" s="252"/>
      <c r="M260" s="252"/>
      <c r="N260" s="252"/>
      <c r="O260" s="252"/>
      <c r="P260" s="252"/>
      <c r="Q260" s="252"/>
      <c r="R260" s="252"/>
      <c r="S260" s="252"/>
      <c r="T260" s="252"/>
      <c r="U260" s="252"/>
    </row>
    <row r="261" spans="1:21" x14ac:dyDescent="0.2">
      <c r="A261" s="252"/>
      <c r="B261" s="252"/>
      <c r="C261" s="252"/>
      <c r="D261" s="252"/>
      <c r="E261" s="252"/>
      <c r="F261" s="252"/>
      <c r="G261" s="252"/>
      <c r="H261" s="252"/>
      <c r="I261" s="252"/>
      <c r="J261" s="252"/>
      <c r="K261" s="252"/>
      <c r="L261" s="252"/>
      <c r="M261" s="252"/>
      <c r="N261" s="252"/>
      <c r="O261" s="252"/>
      <c r="P261" s="252"/>
      <c r="Q261" s="252"/>
      <c r="R261" s="252"/>
      <c r="S261" s="252"/>
      <c r="T261" s="252"/>
      <c r="U261" s="252"/>
    </row>
    <row r="262" spans="1:21" x14ac:dyDescent="0.2">
      <c r="A262" s="252"/>
      <c r="B262" s="252"/>
      <c r="C262" s="252"/>
      <c r="D262" s="252"/>
      <c r="E262" s="252"/>
      <c r="F262" s="252"/>
      <c r="G262" s="252"/>
      <c r="H262" s="252"/>
      <c r="I262" s="252"/>
      <c r="J262" s="252"/>
      <c r="K262" s="252"/>
      <c r="L262" s="252"/>
      <c r="M262" s="252"/>
      <c r="N262" s="252"/>
      <c r="O262" s="252"/>
      <c r="P262" s="252"/>
      <c r="Q262" s="252"/>
      <c r="R262" s="252"/>
      <c r="S262" s="252"/>
      <c r="T262" s="252"/>
      <c r="U262" s="252"/>
    </row>
    <row r="263" spans="1:21" x14ac:dyDescent="0.2">
      <c r="A263" s="252"/>
      <c r="B263" s="252"/>
      <c r="C263" s="252"/>
      <c r="D263" s="252"/>
      <c r="E263" s="252"/>
      <c r="F263" s="252"/>
      <c r="G263" s="252"/>
      <c r="H263" s="252"/>
      <c r="I263" s="252"/>
      <c r="J263" s="252"/>
      <c r="K263" s="252"/>
      <c r="L263" s="252"/>
      <c r="M263" s="252"/>
      <c r="N263" s="252"/>
      <c r="O263" s="252"/>
      <c r="P263" s="252"/>
      <c r="Q263" s="252"/>
      <c r="R263" s="252"/>
      <c r="S263" s="252"/>
      <c r="T263" s="252"/>
      <c r="U263" s="252"/>
    </row>
    <row r="264" spans="1:21" x14ac:dyDescent="0.2">
      <c r="A264" s="252"/>
      <c r="B264" s="252"/>
      <c r="C264" s="252"/>
      <c r="D264" s="252"/>
      <c r="E264" s="252"/>
      <c r="F264" s="252"/>
      <c r="G264" s="252"/>
      <c r="H264" s="252"/>
      <c r="I264" s="252"/>
      <c r="J264" s="252"/>
      <c r="K264" s="252"/>
      <c r="L264" s="252"/>
      <c r="M264" s="252"/>
      <c r="N264" s="252"/>
      <c r="O264" s="252"/>
      <c r="P264" s="252"/>
      <c r="Q264" s="252"/>
      <c r="R264" s="252"/>
      <c r="S264" s="252"/>
      <c r="T264" s="252"/>
      <c r="U264" s="252"/>
    </row>
    <row r="265" spans="1:21" x14ac:dyDescent="0.2">
      <c r="A265" s="252"/>
      <c r="B265" s="252"/>
      <c r="C265" s="252"/>
      <c r="D265" s="252"/>
      <c r="E265" s="252"/>
      <c r="F265" s="252"/>
      <c r="G265" s="252"/>
      <c r="H265" s="252"/>
      <c r="I265" s="252"/>
      <c r="J265" s="252"/>
      <c r="K265" s="252"/>
      <c r="L265" s="252"/>
      <c r="M265" s="252"/>
      <c r="N265" s="252"/>
      <c r="O265" s="252"/>
      <c r="P265" s="252"/>
      <c r="Q265" s="252"/>
      <c r="R265" s="252"/>
      <c r="S265" s="252"/>
      <c r="T265" s="252"/>
      <c r="U265" s="252"/>
    </row>
    <row r="266" spans="1:21" x14ac:dyDescent="0.2">
      <c r="A266" s="252"/>
      <c r="B266" s="252"/>
      <c r="C266" s="252"/>
      <c r="D266" s="252"/>
      <c r="E266" s="252"/>
      <c r="F266" s="252"/>
      <c r="G266" s="252"/>
      <c r="H266" s="252"/>
      <c r="I266" s="252"/>
      <c r="J266" s="252"/>
      <c r="K266" s="252"/>
      <c r="L266" s="252"/>
      <c r="M266" s="252"/>
      <c r="N266" s="252"/>
      <c r="O266" s="252"/>
      <c r="P266" s="252"/>
      <c r="Q266" s="252"/>
      <c r="R266" s="252"/>
      <c r="S266" s="252"/>
      <c r="T266" s="252"/>
      <c r="U266" s="252"/>
    </row>
    <row r="267" spans="1:21" x14ac:dyDescent="0.2">
      <c r="A267" s="252"/>
      <c r="B267" s="252"/>
      <c r="C267" s="252"/>
      <c r="D267" s="252"/>
      <c r="E267" s="252"/>
      <c r="F267" s="252"/>
      <c r="G267" s="252"/>
      <c r="H267" s="252"/>
      <c r="I267" s="252"/>
      <c r="J267" s="252"/>
      <c r="K267" s="252"/>
      <c r="L267" s="252"/>
      <c r="M267" s="252"/>
      <c r="N267" s="252"/>
      <c r="O267" s="252"/>
      <c r="P267" s="252"/>
      <c r="Q267" s="252"/>
      <c r="R267" s="252"/>
      <c r="S267" s="252"/>
      <c r="T267" s="252"/>
      <c r="U267" s="252"/>
    </row>
    <row r="268" spans="1:21" x14ac:dyDescent="0.2">
      <c r="A268" s="252"/>
      <c r="B268" s="252"/>
      <c r="C268" s="252"/>
      <c r="D268" s="252"/>
      <c r="E268" s="252"/>
      <c r="F268" s="252"/>
      <c r="G268" s="252"/>
      <c r="H268" s="252"/>
      <c r="I268" s="252"/>
      <c r="J268" s="252"/>
      <c r="K268" s="252"/>
      <c r="L268" s="252"/>
      <c r="M268" s="252"/>
      <c r="N268" s="252"/>
      <c r="O268" s="252"/>
      <c r="P268" s="252"/>
      <c r="Q268" s="252"/>
      <c r="R268" s="252"/>
      <c r="S268" s="252"/>
      <c r="T268" s="252"/>
      <c r="U268" s="252"/>
    </row>
    <row r="269" spans="1:21" x14ac:dyDescent="0.2">
      <c r="A269" s="252"/>
      <c r="B269" s="252"/>
      <c r="C269" s="252"/>
      <c r="D269" s="252"/>
      <c r="E269" s="252"/>
      <c r="F269" s="252"/>
      <c r="G269" s="252"/>
      <c r="H269" s="252"/>
      <c r="I269" s="252"/>
      <c r="J269" s="252"/>
      <c r="K269" s="252"/>
      <c r="L269" s="252"/>
      <c r="M269" s="252"/>
      <c r="N269" s="252"/>
      <c r="O269" s="252"/>
      <c r="P269" s="252"/>
      <c r="Q269" s="252"/>
      <c r="R269" s="252"/>
      <c r="S269" s="252"/>
      <c r="T269" s="252"/>
      <c r="U269" s="252"/>
    </row>
    <row r="270" spans="1:21" x14ac:dyDescent="0.2">
      <c r="A270" s="252"/>
      <c r="B270" s="252"/>
      <c r="C270" s="252"/>
      <c r="D270" s="252"/>
      <c r="E270" s="252"/>
      <c r="F270" s="252"/>
      <c r="G270" s="252"/>
      <c r="H270" s="252"/>
      <c r="I270" s="252"/>
      <c r="J270" s="252"/>
      <c r="K270" s="252"/>
      <c r="L270" s="252"/>
      <c r="M270" s="252"/>
      <c r="N270" s="252"/>
      <c r="O270" s="252"/>
      <c r="P270" s="252"/>
      <c r="Q270" s="252"/>
      <c r="R270" s="252"/>
      <c r="S270" s="252"/>
      <c r="T270" s="252"/>
      <c r="U270" s="252"/>
    </row>
    <row r="271" spans="1:21" x14ac:dyDescent="0.2">
      <c r="A271" s="252"/>
      <c r="B271" s="252"/>
      <c r="C271" s="252"/>
      <c r="D271" s="252"/>
      <c r="E271" s="252"/>
      <c r="F271" s="252"/>
      <c r="G271" s="252"/>
      <c r="H271" s="252"/>
      <c r="I271" s="252"/>
      <c r="J271" s="252"/>
      <c r="K271" s="252"/>
      <c r="L271" s="252"/>
      <c r="M271" s="252"/>
      <c r="N271" s="252"/>
      <c r="O271" s="252"/>
      <c r="P271" s="252"/>
      <c r="Q271" s="252"/>
      <c r="R271" s="252"/>
      <c r="S271" s="252"/>
      <c r="T271" s="252"/>
      <c r="U271" s="252"/>
    </row>
    <row r="272" spans="1:21" x14ac:dyDescent="0.2">
      <c r="A272" s="252"/>
      <c r="B272" s="252"/>
      <c r="C272" s="252"/>
      <c r="D272" s="252"/>
      <c r="E272" s="252"/>
      <c r="F272" s="252"/>
      <c r="G272" s="252"/>
      <c r="H272" s="252"/>
      <c r="I272" s="252"/>
      <c r="J272" s="252"/>
      <c r="K272" s="252"/>
      <c r="L272" s="252"/>
      <c r="M272" s="252"/>
      <c r="N272" s="252"/>
      <c r="O272" s="252"/>
      <c r="P272" s="252"/>
      <c r="Q272" s="252"/>
      <c r="R272" s="252"/>
      <c r="S272" s="252"/>
      <c r="T272" s="252"/>
      <c r="U272" s="252"/>
    </row>
    <row r="273" spans="1:21" x14ac:dyDescent="0.2">
      <c r="A273" s="252"/>
      <c r="B273" s="252"/>
      <c r="C273" s="252"/>
      <c r="D273" s="252"/>
      <c r="E273" s="252"/>
      <c r="F273" s="252"/>
      <c r="G273" s="252"/>
      <c r="H273" s="252"/>
      <c r="I273" s="252"/>
      <c r="J273" s="252"/>
      <c r="K273" s="252"/>
      <c r="L273" s="252"/>
      <c r="M273" s="252"/>
      <c r="N273" s="252"/>
      <c r="O273" s="252"/>
      <c r="P273" s="252"/>
      <c r="Q273" s="252"/>
      <c r="R273" s="252"/>
      <c r="S273" s="252"/>
      <c r="T273" s="252"/>
      <c r="U273" s="252"/>
    </row>
    <row r="274" spans="1:21" x14ac:dyDescent="0.2">
      <c r="A274" s="252"/>
      <c r="B274" s="252"/>
      <c r="C274" s="252"/>
      <c r="D274" s="252"/>
      <c r="E274" s="252"/>
      <c r="F274" s="252"/>
      <c r="G274" s="252"/>
      <c r="H274" s="252"/>
      <c r="I274" s="252"/>
      <c r="J274" s="252"/>
      <c r="K274" s="252"/>
      <c r="L274" s="252"/>
      <c r="M274" s="252"/>
      <c r="N274" s="252"/>
      <c r="O274" s="252"/>
      <c r="P274" s="252"/>
      <c r="Q274" s="252"/>
      <c r="R274" s="252"/>
      <c r="S274" s="252"/>
      <c r="T274" s="252"/>
      <c r="U274" s="252"/>
    </row>
    <row r="275" spans="1:21" x14ac:dyDescent="0.2">
      <c r="A275" s="252"/>
      <c r="B275" s="252"/>
      <c r="C275" s="252"/>
      <c r="D275" s="252"/>
      <c r="E275" s="252"/>
      <c r="F275" s="252"/>
      <c r="G275" s="252"/>
      <c r="H275" s="252"/>
      <c r="I275" s="252"/>
      <c r="J275" s="252"/>
      <c r="K275" s="252"/>
      <c r="L275" s="252"/>
      <c r="M275" s="252"/>
      <c r="N275" s="252"/>
      <c r="O275" s="252"/>
      <c r="P275" s="252"/>
      <c r="Q275" s="252"/>
      <c r="R275" s="252"/>
      <c r="S275" s="252"/>
      <c r="T275" s="252"/>
      <c r="U275" s="252"/>
    </row>
    <row r="276" spans="1:21" x14ac:dyDescent="0.2">
      <c r="A276" s="252"/>
      <c r="B276" s="252"/>
      <c r="C276" s="252"/>
      <c r="D276" s="252"/>
      <c r="E276" s="252"/>
      <c r="F276" s="252"/>
      <c r="G276" s="252"/>
      <c r="H276" s="252"/>
      <c r="I276" s="252"/>
      <c r="J276" s="252"/>
      <c r="K276" s="252"/>
      <c r="L276" s="252"/>
      <c r="M276" s="252"/>
      <c r="N276" s="252"/>
      <c r="O276" s="252"/>
      <c r="P276" s="252"/>
      <c r="Q276" s="252"/>
      <c r="R276" s="252"/>
      <c r="S276" s="252"/>
      <c r="T276" s="252"/>
      <c r="U276" s="252"/>
    </row>
    <row r="277" spans="1:21" x14ac:dyDescent="0.2">
      <c r="A277" s="252"/>
      <c r="B277" s="252"/>
      <c r="C277" s="252"/>
      <c r="D277" s="252"/>
      <c r="E277" s="252"/>
      <c r="F277" s="252"/>
      <c r="G277" s="252"/>
      <c r="H277" s="252"/>
      <c r="I277" s="252"/>
      <c r="J277" s="252"/>
      <c r="K277" s="252"/>
      <c r="L277" s="252"/>
      <c r="M277" s="252"/>
      <c r="N277" s="252"/>
      <c r="O277" s="252"/>
      <c r="P277" s="252"/>
      <c r="Q277" s="252"/>
      <c r="R277" s="252"/>
      <c r="S277" s="252"/>
      <c r="T277" s="252"/>
      <c r="U277" s="252"/>
    </row>
    <row r="278" spans="1:21" x14ac:dyDescent="0.2">
      <c r="A278" s="252"/>
      <c r="B278" s="252"/>
      <c r="C278" s="252"/>
      <c r="D278" s="252"/>
      <c r="E278" s="252"/>
      <c r="F278" s="252"/>
      <c r="G278" s="252"/>
      <c r="H278" s="252"/>
      <c r="I278" s="252"/>
      <c r="J278" s="252"/>
      <c r="K278" s="252"/>
      <c r="L278" s="252"/>
      <c r="M278" s="252"/>
      <c r="N278" s="252"/>
      <c r="O278" s="252"/>
      <c r="P278" s="252"/>
      <c r="Q278" s="252"/>
      <c r="R278" s="252"/>
      <c r="S278" s="252"/>
      <c r="T278" s="252"/>
      <c r="U278" s="252"/>
    </row>
    <row r="279" spans="1:21" x14ac:dyDescent="0.2">
      <c r="A279" s="252"/>
      <c r="B279" s="252"/>
      <c r="C279" s="252"/>
      <c r="D279" s="252"/>
      <c r="E279" s="252"/>
      <c r="F279" s="252"/>
      <c r="G279" s="252"/>
      <c r="H279" s="252"/>
      <c r="I279" s="252"/>
      <c r="J279" s="252"/>
      <c r="K279" s="252"/>
      <c r="L279" s="252"/>
      <c r="M279" s="252"/>
      <c r="N279" s="252"/>
      <c r="O279" s="252"/>
      <c r="P279" s="252"/>
      <c r="Q279" s="252"/>
      <c r="R279" s="252"/>
      <c r="S279" s="252"/>
      <c r="T279" s="252"/>
      <c r="U279" s="252"/>
    </row>
    <row r="280" spans="1:21" x14ac:dyDescent="0.2">
      <c r="A280" s="252"/>
      <c r="B280" s="252"/>
      <c r="C280" s="252"/>
      <c r="D280" s="252"/>
      <c r="E280" s="252"/>
      <c r="F280" s="252"/>
      <c r="G280" s="252"/>
      <c r="H280" s="252"/>
      <c r="I280" s="252"/>
      <c r="J280" s="252"/>
      <c r="K280" s="252"/>
      <c r="L280" s="252"/>
      <c r="M280" s="252"/>
      <c r="N280" s="252"/>
      <c r="O280" s="252"/>
      <c r="P280" s="252"/>
      <c r="Q280" s="252"/>
      <c r="R280" s="252"/>
      <c r="S280" s="252"/>
      <c r="T280" s="252"/>
      <c r="U280" s="252"/>
    </row>
    <row r="281" spans="1:21" x14ac:dyDescent="0.2">
      <c r="A281" s="252"/>
      <c r="B281" s="252"/>
      <c r="C281" s="252"/>
      <c r="D281" s="252"/>
      <c r="E281" s="252"/>
      <c r="F281" s="252"/>
      <c r="G281" s="252"/>
      <c r="H281" s="252"/>
      <c r="I281" s="252"/>
      <c r="J281" s="252"/>
      <c r="K281" s="252"/>
      <c r="L281" s="252"/>
      <c r="M281" s="252"/>
      <c r="N281" s="252"/>
      <c r="O281" s="252"/>
      <c r="P281" s="252"/>
      <c r="Q281" s="252"/>
      <c r="R281" s="252"/>
      <c r="S281" s="252"/>
      <c r="T281" s="252"/>
      <c r="U281" s="252"/>
    </row>
    <row r="282" spans="1:21" x14ac:dyDescent="0.2">
      <c r="A282" s="252"/>
      <c r="B282" s="252"/>
      <c r="C282" s="252"/>
      <c r="D282" s="252"/>
      <c r="E282" s="252"/>
      <c r="F282" s="252"/>
      <c r="G282" s="252"/>
      <c r="H282" s="252"/>
      <c r="I282" s="252"/>
      <c r="J282" s="252"/>
      <c r="K282" s="252"/>
      <c r="L282" s="252"/>
      <c r="M282" s="252"/>
      <c r="N282" s="252"/>
      <c r="O282" s="252"/>
      <c r="P282" s="252"/>
      <c r="Q282" s="252"/>
      <c r="R282" s="252"/>
      <c r="S282" s="252"/>
      <c r="T282" s="252"/>
      <c r="U282" s="252"/>
    </row>
    <row r="283" spans="1:21" x14ac:dyDescent="0.2">
      <c r="A283" s="252"/>
      <c r="B283" s="252"/>
      <c r="C283" s="252"/>
      <c r="D283" s="252"/>
      <c r="E283" s="252"/>
      <c r="F283" s="252"/>
      <c r="G283" s="252"/>
      <c r="H283" s="252"/>
      <c r="I283" s="252"/>
      <c r="J283" s="252"/>
      <c r="K283" s="252"/>
      <c r="L283" s="252"/>
      <c r="M283" s="252"/>
      <c r="N283" s="252"/>
      <c r="O283" s="252"/>
      <c r="P283" s="252"/>
      <c r="Q283" s="252"/>
      <c r="R283" s="252"/>
      <c r="S283" s="252"/>
      <c r="T283" s="252"/>
      <c r="U283" s="252"/>
    </row>
    <row r="284" spans="1:21" x14ac:dyDescent="0.2">
      <c r="A284" s="252"/>
      <c r="B284" s="252"/>
      <c r="C284" s="252"/>
      <c r="D284" s="252"/>
      <c r="E284" s="252"/>
      <c r="F284" s="252"/>
      <c r="G284" s="252"/>
      <c r="H284" s="252"/>
      <c r="I284" s="252"/>
      <c r="J284" s="252"/>
      <c r="K284" s="252"/>
      <c r="L284" s="252"/>
      <c r="M284" s="252"/>
      <c r="N284" s="252"/>
      <c r="O284" s="252"/>
      <c r="P284" s="252"/>
      <c r="Q284" s="252"/>
      <c r="R284" s="252"/>
      <c r="S284" s="252"/>
      <c r="T284" s="252"/>
      <c r="U284" s="252"/>
    </row>
    <row r="285" spans="1:21" x14ac:dyDescent="0.2">
      <c r="A285" s="252"/>
      <c r="B285" s="252"/>
      <c r="C285" s="252"/>
      <c r="D285" s="252"/>
      <c r="E285" s="252"/>
      <c r="F285" s="252"/>
      <c r="G285" s="252"/>
      <c r="H285" s="252"/>
      <c r="I285" s="252"/>
      <c r="J285" s="252"/>
      <c r="K285" s="252"/>
      <c r="L285" s="252"/>
      <c r="M285" s="252"/>
      <c r="N285" s="252"/>
      <c r="O285" s="252"/>
      <c r="P285" s="252"/>
      <c r="Q285" s="252"/>
      <c r="R285" s="252"/>
      <c r="S285" s="252"/>
      <c r="T285" s="252"/>
      <c r="U285" s="252"/>
    </row>
    <row r="286" spans="1:21" x14ac:dyDescent="0.2">
      <c r="A286" s="252"/>
      <c r="B286" s="252"/>
      <c r="C286" s="252"/>
      <c r="D286" s="252"/>
      <c r="E286" s="252"/>
      <c r="F286" s="252"/>
      <c r="G286" s="252"/>
      <c r="H286" s="252"/>
      <c r="I286" s="252"/>
      <c r="J286" s="252"/>
      <c r="K286" s="252"/>
      <c r="L286" s="252"/>
      <c r="M286" s="252"/>
      <c r="N286" s="252"/>
      <c r="O286" s="252"/>
      <c r="P286" s="252"/>
      <c r="Q286" s="252"/>
      <c r="R286" s="252"/>
      <c r="S286" s="252"/>
      <c r="T286" s="252"/>
      <c r="U286" s="252"/>
    </row>
    <row r="287" spans="1:21" x14ac:dyDescent="0.2">
      <c r="A287" s="252"/>
      <c r="B287" s="252"/>
      <c r="C287" s="252"/>
      <c r="D287" s="252"/>
      <c r="E287" s="252"/>
      <c r="F287" s="252"/>
      <c r="G287" s="252"/>
      <c r="H287" s="252"/>
      <c r="I287" s="252"/>
      <c r="J287" s="252"/>
      <c r="K287" s="252"/>
      <c r="L287" s="252"/>
      <c r="M287" s="252"/>
      <c r="N287" s="252"/>
      <c r="O287" s="252"/>
      <c r="P287" s="252"/>
      <c r="Q287" s="252"/>
      <c r="R287" s="252"/>
      <c r="S287" s="252"/>
      <c r="T287" s="252"/>
      <c r="U287" s="252"/>
    </row>
    <row r="288" spans="1:21" x14ac:dyDescent="0.2">
      <c r="A288" s="252"/>
      <c r="B288" s="252"/>
      <c r="C288" s="252"/>
      <c r="D288" s="252"/>
      <c r="E288" s="252"/>
      <c r="F288" s="252"/>
      <c r="G288" s="252"/>
      <c r="H288" s="252"/>
      <c r="I288" s="252"/>
      <c r="J288" s="252"/>
      <c r="K288" s="252"/>
      <c r="L288" s="252"/>
      <c r="M288" s="252"/>
      <c r="N288" s="252"/>
      <c r="O288" s="252"/>
      <c r="P288" s="252"/>
      <c r="Q288" s="252"/>
      <c r="R288" s="252"/>
      <c r="S288" s="252"/>
      <c r="T288" s="252"/>
      <c r="U288" s="252"/>
    </row>
    <row r="289" spans="1:21" x14ac:dyDescent="0.2">
      <c r="A289" s="252"/>
      <c r="B289" s="252"/>
      <c r="C289" s="252"/>
      <c r="D289" s="252"/>
      <c r="E289" s="252"/>
      <c r="F289" s="252"/>
      <c r="G289" s="252"/>
      <c r="H289" s="252"/>
      <c r="I289" s="252"/>
      <c r="J289" s="252"/>
      <c r="K289" s="252"/>
      <c r="L289" s="252"/>
      <c r="M289" s="252"/>
      <c r="N289" s="252"/>
      <c r="O289" s="252"/>
      <c r="P289" s="252"/>
      <c r="Q289" s="252"/>
      <c r="R289" s="252"/>
      <c r="S289" s="252"/>
      <c r="T289" s="252"/>
      <c r="U289" s="252"/>
    </row>
    <row r="290" spans="1:21" x14ac:dyDescent="0.2">
      <c r="A290" s="252"/>
      <c r="B290" s="252"/>
      <c r="C290" s="252"/>
      <c r="D290" s="252"/>
      <c r="E290" s="252"/>
      <c r="F290" s="252"/>
      <c r="G290" s="252"/>
      <c r="H290" s="252"/>
      <c r="I290" s="252"/>
      <c r="J290" s="252"/>
      <c r="K290" s="252"/>
      <c r="L290" s="252"/>
      <c r="M290" s="252"/>
      <c r="N290" s="252"/>
      <c r="O290" s="252"/>
      <c r="P290" s="252"/>
      <c r="Q290" s="252"/>
      <c r="R290" s="252"/>
      <c r="S290" s="252"/>
      <c r="T290" s="252"/>
      <c r="U290" s="252"/>
    </row>
    <row r="291" spans="1:21" x14ac:dyDescent="0.2">
      <c r="A291" s="252"/>
      <c r="B291" s="252"/>
      <c r="C291" s="252"/>
      <c r="D291" s="252"/>
      <c r="E291" s="252"/>
      <c r="F291" s="252"/>
      <c r="G291" s="252"/>
      <c r="H291" s="252"/>
      <c r="I291" s="252"/>
      <c r="J291" s="252"/>
      <c r="K291" s="252"/>
      <c r="L291" s="252"/>
      <c r="M291" s="252"/>
      <c r="N291" s="252"/>
      <c r="O291" s="252"/>
      <c r="P291" s="252"/>
      <c r="Q291" s="252"/>
      <c r="R291" s="252"/>
      <c r="S291" s="252"/>
      <c r="T291" s="252"/>
      <c r="U291" s="252"/>
    </row>
    <row r="292" spans="1:21" x14ac:dyDescent="0.2">
      <c r="A292" s="252"/>
      <c r="B292" s="252"/>
      <c r="C292" s="252"/>
      <c r="D292" s="252"/>
      <c r="E292" s="252"/>
      <c r="F292" s="252"/>
      <c r="G292" s="252"/>
      <c r="H292" s="252"/>
      <c r="I292" s="252"/>
      <c r="J292" s="252"/>
      <c r="K292" s="252"/>
      <c r="L292" s="252"/>
      <c r="M292" s="252"/>
      <c r="N292" s="252"/>
      <c r="O292" s="252"/>
      <c r="P292" s="252"/>
      <c r="Q292" s="252"/>
      <c r="R292" s="252"/>
      <c r="S292" s="252"/>
      <c r="T292" s="252"/>
      <c r="U292" s="252"/>
    </row>
    <row r="293" spans="1:21" x14ac:dyDescent="0.2">
      <c r="A293" s="252"/>
      <c r="B293" s="252"/>
      <c r="C293" s="252"/>
      <c r="D293" s="252"/>
      <c r="E293" s="252"/>
      <c r="F293" s="252"/>
      <c r="G293" s="252"/>
      <c r="H293" s="252"/>
      <c r="I293" s="252"/>
      <c r="J293" s="252"/>
      <c r="K293" s="252"/>
      <c r="L293" s="252"/>
      <c r="M293" s="252"/>
      <c r="N293" s="252"/>
      <c r="O293" s="252"/>
      <c r="P293" s="252"/>
      <c r="Q293" s="252"/>
      <c r="R293" s="252"/>
      <c r="S293" s="252"/>
      <c r="T293" s="252"/>
      <c r="U293" s="252"/>
    </row>
    <row r="294" spans="1:21" x14ac:dyDescent="0.2">
      <c r="A294" s="252"/>
      <c r="B294" s="252"/>
      <c r="C294" s="252"/>
      <c r="D294" s="252"/>
      <c r="E294" s="252"/>
      <c r="F294" s="252"/>
      <c r="G294" s="252"/>
      <c r="H294" s="252"/>
      <c r="I294" s="252"/>
      <c r="J294" s="252"/>
      <c r="K294" s="252"/>
      <c r="L294" s="252"/>
      <c r="M294" s="252"/>
      <c r="N294" s="252"/>
      <c r="O294" s="252"/>
      <c r="P294" s="252"/>
      <c r="Q294" s="252"/>
      <c r="R294" s="252"/>
      <c r="S294" s="252"/>
      <c r="T294" s="252"/>
      <c r="U294" s="252"/>
    </row>
    <row r="295" spans="1:21" x14ac:dyDescent="0.2">
      <c r="A295" s="252"/>
      <c r="B295" s="252"/>
      <c r="C295" s="252"/>
      <c r="D295" s="252"/>
      <c r="E295" s="252"/>
      <c r="F295" s="252"/>
      <c r="G295" s="252"/>
      <c r="H295" s="252"/>
      <c r="I295" s="252"/>
      <c r="J295" s="252"/>
      <c r="K295" s="252"/>
      <c r="L295" s="252"/>
      <c r="M295" s="252"/>
      <c r="N295" s="252"/>
      <c r="O295" s="252"/>
      <c r="P295" s="252"/>
      <c r="Q295" s="252"/>
      <c r="R295" s="252"/>
      <c r="S295" s="252"/>
      <c r="T295" s="252"/>
      <c r="U295" s="252"/>
    </row>
    <row r="296" spans="1:21" x14ac:dyDescent="0.2">
      <c r="A296" s="252"/>
      <c r="B296" s="252"/>
      <c r="C296" s="252"/>
      <c r="D296" s="252"/>
      <c r="E296" s="252"/>
      <c r="F296" s="252"/>
      <c r="G296" s="252"/>
      <c r="H296" s="252"/>
      <c r="I296" s="252"/>
      <c r="J296" s="252"/>
      <c r="K296" s="252"/>
      <c r="L296" s="252"/>
      <c r="M296" s="252"/>
      <c r="N296" s="252"/>
      <c r="O296" s="252"/>
      <c r="P296" s="252"/>
      <c r="Q296" s="252"/>
      <c r="R296" s="252"/>
      <c r="S296" s="252"/>
      <c r="T296" s="252"/>
      <c r="U296" s="252"/>
    </row>
    <row r="297" spans="1:21" x14ac:dyDescent="0.2">
      <c r="A297" s="252"/>
      <c r="B297" s="252"/>
      <c r="C297" s="252"/>
      <c r="D297" s="252"/>
      <c r="E297" s="252"/>
      <c r="F297" s="252"/>
      <c r="G297" s="252"/>
      <c r="H297" s="252"/>
      <c r="I297" s="252"/>
      <c r="J297" s="252"/>
      <c r="K297" s="252"/>
      <c r="L297" s="252"/>
      <c r="M297" s="252"/>
      <c r="N297" s="252"/>
      <c r="O297" s="252"/>
      <c r="P297" s="252"/>
      <c r="Q297" s="252"/>
      <c r="R297" s="252"/>
      <c r="S297" s="252"/>
      <c r="T297" s="252"/>
      <c r="U297" s="252"/>
    </row>
    <row r="298" spans="1:21" x14ac:dyDescent="0.2">
      <c r="A298" s="252"/>
      <c r="B298" s="252"/>
      <c r="C298" s="252"/>
      <c r="D298" s="252"/>
      <c r="E298" s="252"/>
      <c r="F298" s="252"/>
      <c r="G298" s="252"/>
      <c r="H298" s="252"/>
      <c r="I298" s="252"/>
      <c r="J298" s="252"/>
      <c r="K298" s="252"/>
      <c r="L298" s="252"/>
      <c r="M298" s="252"/>
      <c r="N298" s="252"/>
      <c r="O298" s="252"/>
      <c r="P298" s="252"/>
      <c r="Q298" s="252"/>
      <c r="R298" s="252"/>
      <c r="S298" s="252"/>
      <c r="T298" s="252"/>
      <c r="U298" s="252"/>
    </row>
    <row r="299" spans="1:21" x14ac:dyDescent="0.2">
      <c r="A299" s="252"/>
      <c r="B299" s="252"/>
      <c r="C299" s="252"/>
      <c r="D299" s="252"/>
      <c r="E299" s="252"/>
      <c r="F299" s="252"/>
      <c r="G299" s="252"/>
      <c r="H299" s="252"/>
      <c r="I299" s="252"/>
      <c r="J299" s="252"/>
      <c r="K299" s="252"/>
      <c r="L299" s="252"/>
      <c r="M299" s="252"/>
      <c r="N299" s="252"/>
      <c r="O299" s="252"/>
      <c r="P299" s="252"/>
      <c r="Q299" s="252"/>
      <c r="R299" s="252"/>
      <c r="S299" s="252"/>
      <c r="T299" s="252"/>
      <c r="U299" s="252"/>
    </row>
    <row r="300" spans="1:21" x14ac:dyDescent="0.2">
      <c r="A300" s="252"/>
      <c r="B300" s="252"/>
      <c r="C300" s="252"/>
      <c r="D300" s="252"/>
      <c r="E300" s="252"/>
      <c r="F300" s="252"/>
      <c r="G300" s="252"/>
      <c r="H300" s="252"/>
      <c r="I300" s="252"/>
      <c r="J300" s="252"/>
      <c r="K300" s="252"/>
      <c r="L300" s="252"/>
      <c r="M300" s="252"/>
      <c r="N300" s="252"/>
      <c r="O300" s="252"/>
      <c r="P300" s="252"/>
      <c r="Q300" s="252"/>
      <c r="R300" s="252"/>
      <c r="S300" s="252"/>
      <c r="T300" s="252"/>
      <c r="U300" s="252"/>
    </row>
  </sheetData>
  <sheetProtection sheet="1" objects="1" scenarios="1"/>
  <mergeCells count="11">
    <mergeCell ref="BZ4:CE4"/>
    <mergeCell ref="A4:AC4"/>
    <mergeCell ref="AD4:BA4"/>
    <mergeCell ref="BB4:BY4"/>
    <mergeCell ref="A17:Q17"/>
    <mergeCell ref="A1:D3"/>
    <mergeCell ref="E1:BP1"/>
    <mergeCell ref="BQ1:BY2"/>
    <mergeCell ref="E2:BP2"/>
    <mergeCell ref="E3:BP3"/>
    <mergeCell ref="BQ3:BY3"/>
  </mergeCells>
  <dataValidations count="45">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BX6:BX16">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BV6:BV16">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T6:BT16">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R6:BR16">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P6:BP16">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N6:BN16">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L6:BL16">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J6:BJ16">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H6:BH16">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F6:BF16">
      <formula1>10</formula1>
      <formula2>1000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D6:BD16">
      <formula1>10</formula1>
      <formula2>1000</formula2>
    </dataValidation>
    <dataValidation type="decimal" allowBlank="1" showInputMessage="1" showErrorMessage="1" errorTitle="Dato Inválido" error="Debe Registrar Valores Enteros y/o con Valores Decimales (Mayor a 0 e Inferior o Igual a 100)" sqref="BY6:BY16 BW6:BW16 BU6:BU16 BS6:BS16 BQ6:BQ16 BO6:BO16 BM6:BM16 BK6:BK16 BI6:BI16 BG6:BG16 BE6:BE16 BC6:BC16">
      <formula1>1</formula1>
      <formula2>100</formula2>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B6:BB16">
      <formula1>10</formula1>
      <formula2>1000</formula2>
    </dataValidation>
    <dataValidation type="list" errorStyle="warning" allowBlank="1" showInputMessage="1" showErrorMessage="1" errorTitle="Líder Responsable" error="Desea Ingresar Nuevo Líder Responsable?" sqref="BA6:BA16">
      <formula1>lider</formula1>
    </dataValidation>
    <dataValidation type="list" errorStyle="warning" allowBlank="1" showInputMessage="1" showErrorMessage="1" errorTitle="Meta Indicador de Resultado" error="Desea Ingresar Nueva Meta Indicador de Resultado?" sqref="AZ6:AZ16">
      <formula1>"No Aplica"</formula1>
    </dataValidation>
    <dataValidation type="list" errorStyle="warning" allowBlank="1" showInputMessage="1" showErrorMessage="1" errorTitle="Clasificación de Desempeño" error="Desea Ingresar Nueva Clasificación de Desempeño y Calidad?" sqref="AY6:AY16">
      <formula1>clasificacion_desempeño</formula1>
    </dataValidation>
    <dataValidation type="list" errorStyle="warning" allowBlank="1" showInputMessage="1" showErrorMessage="1" errorTitle="Municipio" error="Desea Ingresar Nuevo Municipio?" sqref="AW6:AW16">
      <formula1>municipio</formula1>
    </dataValidation>
    <dataValidation type="list" errorStyle="warning" allowBlank="1" showInputMessage="1" showErrorMessage="1" errorTitle="Departamento" error="Desea Ingresar Nuevo Departamento?" sqref="AU6:AU16">
      <formula1>departamento</formula1>
    </dataValidation>
    <dataValidation type="list" errorStyle="warning" allowBlank="1" showInputMessage="1" showErrorMessage="1" errorTitle="Región" error="Desea Ingresar Nueva Región?" sqref="AT6:AT16">
      <formula1>region</formula1>
    </dataValidation>
    <dataValidation type="list" errorStyle="warning" allowBlank="1" showInputMessage="1" showErrorMessage="1" errorTitle="Género" error="Desea Ingresar Nuevo Género?" sqref="AR6:AR16">
      <formula1>genero</formula1>
    </dataValidation>
    <dataValidation type="list" errorStyle="warning" allowBlank="1" showInputMessage="1" showErrorMessage="1" errorTitle="Grupo Poblacional" error="Desea Ingresar Nuevo Grupo Poblacional?" sqref="AQ6:AQ16">
      <formula1>grupo_poblacional</formula1>
    </dataValidation>
    <dataValidation type="list" errorStyle="warning" allowBlank="1" showInputMessage="1" showErrorMessage="1" errorTitle="Fuente Compromiso Étnico" error="Desea Ingresar Nueva Fuente Compromiso Étnico?" sqref="AP6:AP16">
      <formula1>compromiso_etnico</formula1>
    </dataValidation>
    <dataValidation type="list" errorStyle="warning" allowBlank="1" showInputMessage="1" showErrorMessage="1" errorTitle="Grupo Étnico" error="Desea Ingresar Nuevo Grupo Étnico?" sqref="AO6:AO16">
      <formula1>grupo_etnico</formula1>
    </dataValidation>
    <dataValidation type="list" allowBlank="1" showInputMessage="1" showErrorMessage="1" errorTitle="Dato Inválido" error="Debe Seleccionar Si Aplica o No Aplica?" sqref="AM6:AN16">
      <formula1>"Si Aplica,No Aplica"</formula1>
    </dataValidation>
    <dataValidation type="list" errorStyle="warning" allowBlank="1" showInputMessage="1" showErrorMessage="1" errorTitle="Acuerdos Internacionales" error="Desea Ingresar Nuevo Compromiso Acuerdo Internacional?" sqref="AL6:AL16">
      <formula1>"No Aplica"</formula1>
    </dataValidation>
    <dataValidation type="list" errorStyle="warning" allowBlank="1" showInputMessage="1" showErrorMessage="1" errorTitle="Política Ambiental" error="Desea Ingresar Nueva Política Ambiental?" sqref="AJ6:AJ16">
      <formula1>politica_ambiental</formula1>
    </dataValidation>
    <dataValidation type="list" errorStyle="warning" allowBlank="1" showInputMessage="1" showErrorMessage="1" errorTitle="Tablero Control Ministro" error="Desea Ingresar Nueva Meta Control Ministro?" sqref="AI6:AI16">
      <formula1>tablero_ministro</formula1>
    </dataValidation>
    <dataValidation type="list" errorStyle="warning" allowBlank="1" showInputMessage="1" showErrorMessage="1" errorTitle="Meta Grupo Étnico" error="Desea Ingresar Nueva Meta Grupo Étnico?" sqref="AH6:AH16">
      <formula1>meta_grupo_etnico</formula1>
    </dataValidation>
    <dataValidation type="list" errorStyle="warning" allowBlank="1" showInputMessage="1" showErrorMessage="1" errorTitle="Meta Sinergia Regional" error="Desea Ingresar Nueva Meta Sinergia Regional?" sqref="AG6:AG16">
      <formula1>meta_sinergia_regional</formula1>
    </dataValidation>
    <dataValidation type="list" errorStyle="warning" allowBlank="1" showInputMessage="1" showErrorMessage="1" errorTitle="Meta Sinergia Nacional" error="Desea Ingresar Nueva Meta Sinergia Nacional?" sqref="AF6:AF16">
      <formula1>meta_sinergia_nal</formula1>
    </dataValidation>
    <dataValidation type="list" errorStyle="warning" allowBlank="1" showInputMessage="1" showErrorMessage="1" errorTitle="Articulado PND" error="Desea Ingresar Nuevo Articulado PND?" sqref="AE6:AE16">
      <formula1>"No Aplica"</formula1>
    </dataValidation>
    <dataValidation type="list" errorStyle="warning" allowBlank="1" showInputMessage="1" showErrorMessage="1" errorTitle="Compromiso PND" error="Desea Ingresar Nuevo Compromiso PND?" sqref="AD6:AD16">
      <formula1>compromiso_PND</formula1>
    </dataValidation>
    <dataValidation type="decimal" allowBlank="1" showInputMessage="1" showErrorMessage="1" errorTitle="Dato Inválido" error="Debe Registrar Valores Enteros y/o con Valores Decimales" sqref="AS6:AS16 N6:N16 AC6:AC16">
      <formula1>0</formula1>
      <formula2>9.99999999999999E+24</formula2>
    </dataValidation>
    <dataValidation type="list" errorStyle="warning" allowBlank="1" showInputMessage="1" showErrorMessage="1" errorTitle="Unidad de Medida" error="Desea Ingresar Nueva Unidad de Medida?" sqref="P6:P16">
      <formula1>unidad_medida</formula1>
    </dataValidation>
    <dataValidation type="list" allowBlank="1" showInputMessage="1" showErrorMessage="1" errorTitle="Dato Inválido" error="Debe Registrar un Valor Entre 1 y 3" sqref="M6:M16">
      <formula1>peso</formula1>
    </dataValidation>
    <dataValidation type="list" errorStyle="warning" allowBlank="1" showInputMessage="1" showErrorMessage="1" errorTitle="Línea de Gestión PND" error="Desea Ingresar Nueva Línea de Gestión PND?" sqref="K6:K16">
      <formula1>linea_gestion</formula1>
    </dataValidation>
    <dataValidation type="list" errorStyle="warning" allowBlank="1" showInputMessage="1" showErrorMessage="1" errorTitle="Actividad Desagregada" error="Registrar Actividad Desagregada?" sqref="J6:J16">
      <formula1>"Inactivar"</formula1>
    </dataValidation>
    <dataValidation type="list" errorStyle="warning" allowBlank="1" showInputMessage="1" showErrorMessage="1" errorTitle="Actividad Principal" error="Registrar Actividad Principal?" sqref="I6:I16">
      <formula1>"Inactivar"</formula1>
    </dataValidation>
    <dataValidation type="list" errorStyle="warning" allowBlank="1" showInputMessage="1" showErrorMessage="1" errorTitle="Estrategia Sectorial" error="Desea Ingresar Nueva Estrategia Sectorial?" sqref="H6:H16">
      <formula1>est_sec</formula1>
    </dataValidation>
    <dataValidation type="list" errorStyle="warning" allowBlank="1" showInputMessage="1" showErrorMessage="1" errorTitle="Objetivo Sectorial" error="Desea Ingresar Nuevo Objetivo Sectorial?" sqref="G6:G16">
      <formula1>obj_sec</formula1>
    </dataValidation>
    <dataValidation type="list" errorStyle="warning" allowBlank="1" showInputMessage="1" showErrorMessage="1" errorTitle="Línea de Gestión PND" error="Desea Ingresar Nueva Línea de Gestión PND?" sqref="L6:L16">
      <formula1>proceso</formula1>
    </dataValidation>
    <dataValidation type="list" errorStyle="warning" allowBlank="1" showInputMessage="1" showErrorMessage="1" errorTitle="Fuente Financiación" error="Desea Ingresar Nueva Fuente de Financiación?" sqref="R5:AC5">
      <formula1>fuente_financiacion</formula1>
    </dataValidation>
    <dataValidation type="textLength" showInputMessage="1" showErrorMessage="1" error="El largo de texto no corresponde a lo definido (10 a 1000 caracteres)" prompt="Registra mínimo 10 y máximo 1000 caracteres" sqref="CB5:CB300 CE5:CE300">
      <formula1>10</formula1>
      <formula2>1000</formula2>
    </dataValidation>
    <dataValidation type="decimal" showInputMessage="1" showErrorMessage="1" error="Se debe ingresar números entre 0 y 100" prompt="Ingrese números entre 0 y 100" sqref="CA6:CA300 CD6:CD300">
      <formula1>0</formula1>
      <formula2>100</formula2>
    </dataValidation>
    <dataValidation type="decimal" operator="greaterThan" showInputMessage="1" showErrorMessage="1" error="Sólo puede ingresar números mayores a 0" prompt="Ingrese un números" sqref="BZ6:BZ300 CC6:CC300">
      <formula1>0</formula1>
    </dataValidation>
  </dataValidations>
  <pageMargins left="0.7" right="0.7" top="0.75" bottom="0.75" header="0.3" footer="0.3"/>
  <drawing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rgb="FFFFFF00"/>
  </sheetPr>
  <dimension ref="A1:A34"/>
  <sheetViews>
    <sheetView zoomScale="70" zoomScaleNormal="70" workbookViewId="0">
      <selection activeCell="A10" sqref="A10"/>
    </sheetView>
  </sheetViews>
  <sheetFormatPr baseColWidth="10" defaultColWidth="11" defaultRowHeight="15" x14ac:dyDescent="0.25"/>
  <cols>
    <col min="1" max="1" width="78" style="36" customWidth="1"/>
    <col min="2" max="16384" width="11" style="6"/>
  </cols>
  <sheetData>
    <row r="1" spans="1:1" x14ac:dyDescent="0.25">
      <c r="A1" s="33" t="s">
        <v>1873</v>
      </c>
    </row>
    <row r="2" spans="1:1" ht="15.75" x14ac:dyDescent="0.25">
      <c r="A2" s="57" t="s">
        <v>195</v>
      </c>
    </row>
    <row r="3" spans="1:1" ht="37.5" x14ac:dyDescent="0.25">
      <c r="A3" s="65" t="s">
        <v>3031</v>
      </c>
    </row>
    <row r="4" spans="1:1" ht="18.75" x14ac:dyDescent="0.25">
      <c r="A4" s="65" t="s">
        <v>3032</v>
      </c>
    </row>
    <row r="5" spans="1:1" ht="75" x14ac:dyDescent="0.25">
      <c r="A5" s="66" t="s">
        <v>1439</v>
      </c>
    </row>
    <row r="6" spans="1:1" ht="37.5" x14ac:dyDescent="0.25">
      <c r="A6" s="66" t="s">
        <v>3033</v>
      </c>
    </row>
    <row r="7" spans="1:1" ht="37.5" x14ac:dyDescent="0.25">
      <c r="A7" s="65" t="s">
        <v>3034</v>
      </c>
    </row>
    <row r="8" spans="1:1" ht="37.5" x14ac:dyDescent="0.25">
      <c r="A8" s="65" t="s">
        <v>3035</v>
      </c>
    </row>
    <row r="9" spans="1:1" ht="37.5" x14ac:dyDescent="0.25">
      <c r="A9" s="65" t="s">
        <v>1442</v>
      </c>
    </row>
    <row r="10" spans="1:1" ht="18.75" x14ac:dyDescent="0.25">
      <c r="A10" s="66" t="s">
        <v>1443</v>
      </c>
    </row>
    <row r="11" spans="1:1" ht="37.5" x14ac:dyDescent="0.25">
      <c r="A11" s="66" t="s">
        <v>3036</v>
      </c>
    </row>
    <row r="12" spans="1:1" ht="37.5" x14ac:dyDescent="0.25">
      <c r="A12" s="65" t="s">
        <v>3037</v>
      </c>
    </row>
    <row r="13" spans="1:1" ht="37.5" x14ac:dyDescent="0.25">
      <c r="A13" s="65" t="s">
        <v>3038</v>
      </c>
    </row>
    <row r="14" spans="1:1" ht="37.5" x14ac:dyDescent="0.25">
      <c r="A14" s="65" t="s">
        <v>3039</v>
      </c>
    </row>
    <row r="15" spans="1:1" ht="37.5" x14ac:dyDescent="0.25">
      <c r="A15" s="65" t="s">
        <v>3031</v>
      </c>
    </row>
    <row r="16" spans="1:1" ht="54.75" customHeight="1" x14ac:dyDescent="0.25">
      <c r="A16" s="65" t="s">
        <v>3040</v>
      </c>
    </row>
    <row r="17" spans="1:1" ht="37.5" x14ac:dyDescent="0.25">
      <c r="A17" s="66" t="s">
        <v>3031</v>
      </c>
    </row>
    <row r="18" spans="1:1" ht="37.5" x14ac:dyDescent="0.25">
      <c r="A18" s="65" t="s">
        <v>3035</v>
      </c>
    </row>
    <row r="19" spans="1:1" ht="37.5" x14ac:dyDescent="0.25">
      <c r="A19" s="66" t="s">
        <v>1445</v>
      </c>
    </row>
    <row r="20" spans="1:1" ht="37.5" x14ac:dyDescent="0.25">
      <c r="A20" s="65" t="s">
        <v>3041</v>
      </c>
    </row>
    <row r="21" spans="1:1" ht="75" x14ac:dyDescent="0.25">
      <c r="A21" s="66" t="s">
        <v>3042</v>
      </c>
    </row>
    <row r="22" spans="1:1" ht="37.5" x14ac:dyDescent="0.25">
      <c r="A22" s="66" t="s">
        <v>3031</v>
      </c>
    </row>
    <row r="23" spans="1:1" ht="37.5" x14ac:dyDescent="0.25">
      <c r="A23" s="65" t="s">
        <v>1446</v>
      </c>
    </row>
    <row r="24" spans="1:1" ht="53.25" customHeight="1" x14ac:dyDescent="0.25">
      <c r="A24" s="65" t="s">
        <v>3043</v>
      </c>
    </row>
    <row r="25" spans="1:1" ht="37.5" x14ac:dyDescent="0.25">
      <c r="A25" s="65" t="s">
        <v>3044</v>
      </c>
    </row>
    <row r="26" spans="1:1" ht="37.5" x14ac:dyDescent="0.25">
      <c r="A26" s="65" t="s">
        <v>3045</v>
      </c>
    </row>
    <row r="27" spans="1:1" ht="37.5" x14ac:dyDescent="0.25">
      <c r="A27" s="65" t="s">
        <v>3046</v>
      </c>
    </row>
    <row r="28" spans="1:1" ht="56.25" x14ac:dyDescent="0.25">
      <c r="A28" s="65" t="s">
        <v>3047</v>
      </c>
    </row>
    <row r="29" spans="1:1" ht="75" x14ac:dyDescent="0.25">
      <c r="A29" s="65" t="s">
        <v>3048</v>
      </c>
    </row>
    <row r="30" spans="1:1" ht="37.5" x14ac:dyDescent="0.25">
      <c r="A30" s="66" t="s">
        <v>3031</v>
      </c>
    </row>
    <row r="31" spans="1:1" ht="18.75" x14ac:dyDescent="0.25">
      <c r="A31" s="64" t="s">
        <v>1440</v>
      </c>
    </row>
    <row r="32" spans="1:1" ht="37.5" x14ac:dyDescent="0.25">
      <c r="A32" s="64" t="s">
        <v>1441</v>
      </c>
    </row>
    <row r="33" spans="1:1" ht="37.5" x14ac:dyDescent="0.25">
      <c r="A33" s="64" t="s">
        <v>1444</v>
      </c>
    </row>
    <row r="34" spans="1:1" ht="18.75" x14ac:dyDescent="0.25">
      <c r="A34" s="64" t="s">
        <v>3058</v>
      </c>
    </row>
  </sheetData>
  <pageMargins left="0.7" right="0.7" top="0.75" bottom="0.75" header="0.3" footer="0.3"/>
  <pageSetup paperSize="5"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rgb="FFFFFF00"/>
  </sheetPr>
  <dimension ref="A1:A19"/>
  <sheetViews>
    <sheetView zoomScale="80" zoomScaleNormal="80" workbookViewId="0">
      <selection activeCell="A10" sqref="A10"/>
    </sheetView>
  </sheetViews>
  <sheetFormatPr baseColWidth="10" defaultColWidth="11" defaultRowHeight="15" x14ac:dyDescent="0.25"/>
  <cols>
    <col min="1" max="1" width="51.42578125" style="6" customWidth="1"/>
    <col min="2" max="16384" width="11" style="6"/>
  </cols>
  <sheetData>
    <row r="1" spans="1:1" x14ac:dyDescent="0.25">
      <c r="A1" s="2" t="s">
        <v>1874</v>
      </c>
    </row>
    <row r="2" spans="1:1" x14ac:dyDescent="0.25">
      <c r="A2" s="32" t="s">
        <v>195</v>
      </c>
    </row>
    <row r="3" spans="1:1" ht="90" x14ac:dyDescent="0.25">
      <c r="A3" s="52" t="s">
        <v>1395</v>
      </c>
    </row>
    <row r="4" spans="1:1" ht="47.25" x14ac:dyDescent="0.25">
      <c r="A4" s="56" t="s">
        <v>3010</v>
      </c>
    </row>
    <row r="5" spans="1:1" ht="60" x14ac:dyDescent="0.25">
      <c r="A5" s="52" t="s">
        <v>1387</v>
      </c>
    </row>
    <row r="6" spans="1:1" ht="60" x14ac:dyDescent="0.25">
      <c r="A6" s="52" t="s">
        <v>1396</v>
      </c>
    </row>
    <row r="7" spans="1:1" ht="45" x14ac:dyDescent="0.25">
      <c r="A7" s="52" t="s">
        <v>1391</v>
      </c>
    </row>
    <row r="8" spans="1:1" ht="45" x14ac:dyDescent="0.25">
      <c r="A8" s="52" t="s">
        <v>1389</v>
      </c>
    </row>
    <row r="9" spans="1:1" ht="60" x14ac:dyDescent="0.25">
      <c r="A9" s="52" t="s">
        <v>1394</v>
      </c>
    </row>
    <row r="10" spans="1:1" ht="75" x14ac:dyDescent="0.25">
      <c r="A10" s="52" t="s">
        <v>1383</v>
      </c>
    </row>
    <row r="11" spans="1:1" ht="90" x14ac:dyDescent="0.25">
      <c r="A11" s="52" t="s">
        <v>1397</v>
      </c>
    </row>
    <row r="12" spans="1:1" ht="90" x14ac:dyDescent="0.25">
      <c r="A12" s="52" t="s">
        <v>1384</v>
      </c>
    </row>
    <row r="13" spans="1:1" ht="60" x14ac:dyDescent="0.25">
      <c r="A13" s="52" t="s">
        <v>1386</v>
      </c>
    </row>
    <row r="14" spans="1:1" ht="60" x14ac:dyDescent="0.25">
      <c r="A14" s="52" t="s">
        <v>1385</v>
      </c>
    </row>
    <row r="15" spans="1:1" ht="75" x14ac:dyDescent="0.25">
      <c r="A15" s="52" t="s">
        <v>1388</v>
      </c>
    </row>
    <row r="16" spans="1:1" ht="30" x14ac:dyDescent="0.25">
      <c r="A16" s="52" t="s">
        <v>1393</v>
      </c>
    </row>
    <row r="17" spans="1:1" ht="30" x14ac:dyDescent="0.25">
      <c r="A17" s="52" t="s">
        <v>1392</v>
      </c>
    </row>
    <row r="18" spans="1:1" ht="45" x14ac:dyDescent="0.25">
      <c r="A18" s="52" t="s">
        <v>1390</v>
      </c>
    </row>
    <row r="19" spans="1:1" x14ac:dyDescent="0.25">
      <c r="A19" s="52" t="s">
        <v>3059</v>
      </c>
    </row>
  </sheetData>
  <pageMargins left="0.7" right="0.7" top="0.75" bottom="0.75" header="0.3" footer="0.3"/>
  <pageSetup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FFF00"/>
  </sheetPr>
  <dimension ref="A1:A15"/>
  <sheetViews>
    <sheetView zoomScale="85" zoomScaleNormal="85" workbookViewId="0">
      <selection activeCell="A10" sqref="A10"/>
    </sheetView>
  </sheetViews>
  <sheetFormatPr baseColWidth="10" defaultColWidth="11" defaultRowHeight="15" x14ac:dyDescent="0.25"/>
  <cols>
    <col min="1" max="1" width="66.7109375" style="5" customWidth="1"/>
    <col min="2" max="16384" width="11" style="6"/>
  </cols>
  <sheetData>
    <row r="1" spans="1:1" x14ac:dyDescent="0.25">
      <c r="A1" s="3" t="s">
        <v>1875</v>
      </c>
    </row>
    <row r="2" spans="1:1" ht="15.75" x14ac:dyDescent="0.25">
      <c r="A2" s="61" t="s">
        <v>195</v>
      </c>
    </row>
    <row r="3" spans="1:1" ht="15.75" x14ac:dyDescent="0.25">
      <c r="A3" s="62" t="s">
        <v>3011</v>
      </c>
    </row>
    <row r="4" spans="1:1" ht="15.75" x14ac:dyDescent="0.25">
      <c r="A4" s="62" t="s">
        <v>3012</v>
      </c>
    </row>
    <row r="5" spans="1:1" ht="25.5" customHeight="1" x14ac:dyDescent="0.25">
      <c r="A5" s="62" t="s">
        <v>192</v>
      </c>
    </row>
    <row r="6" spans="1:1" ht="20.25" customHeight="1" x14ac:dyDescent="0.25">
      <c r="A6" s="62" t="s">
        <v>1835</v>
      </c>
    </row>
    <row r="7" spans="1:1" ht="24.75" customHeight="1" x14ac:dyDescent="0.25">
      <c r="A7" s="62" t="s">
        <v>1836</v>
      </c>
    </row>
    <row r="8" spans="1:1" ht="15.75" x14ac:dyDescent="0.25">
      <c r="A8" s="62" t="s">
        <v>1431</v>
      </c>
    </row>
    <row r="9" spans="1:1" ht="15.75" x14ac:dyDescent="0.25">
      <c r="A9" s="62" t="s">
        <v>1432</v>
      </c>
    </row>
    <row r="10" spans="1:1" ht="31.5" x14ac:dyDescent="0.25">
      <c r="A10" s="62" t="s">
        <v>3013</v>
      </c>
    </row>
    <row r="11" spans="1:1" ht="31.5" x14ac:dyDescent="0.25">
      <c r="A11" s="62" t="s">
        <v>3014</v>
      </c>
    </row>
    <row r="12" spans="1:1" ht="31.5" x14ac:dyDescent="0.25">
      <c r="A12" s="62" t="s">
        <v>3015</v>
      </c>
    </row>
    <row r="13" spans="1:1" ht="15.75" x14ac:dyDescent="0.25">
      <c r="A13" s="62" t="s">
        <v>3016</v>
      </c>
    </row>
    <row r="14" spans="1:1" ht="46.5" customHeight="1" x14ac:dyDescent="0.25">
      <c r="A14" s="62" t="s">
        <v>1435</v>
      </c>
    </row>
    <row r="15" spans="1:1" ht="15.75" x14ac:dyDescent="0.25">
      <c r="A15" s="62" t="s">
        <v>3059</v>
      </c>
    </row>
  </sheetData>
  <pageMargins left="0.7" right="0.7" top="0.75" bottom="0.75" header="0.3" footer="0.3"/>
  <pageSetup paperSize="5"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FF00"/>
  </sheetPr>
  <dimension ref="A1:A70"/>
  <sheetViews>
    <sheetView topLeftCell="A59" zoomScale="85" zoomScaleNormal="85" workbookViewId="0">
      <selection activeCell="A73" sqref="A73"/>
    </sheetView>
  </sheetViews>
  <sheetFormatPr baseColWidth="10" defaultColWidth="11" defaultRowHeight="15" x14ac:dyDescent="0.25"/>
  <cols>
    <col min="1" max="1" width="56" style="6" customWidth="1"/>
    <col min="2" max="16384" width="11" style="6"/>
  </cols>
  <sheetData>
    <row r="1" spans="1:1" x14ac:dyDescent="0.25">
      <c r="A1" s="1" t="s">
        <v>1926</v>
      </c>
    </row>
    <row r="2" spans="1:1" x14ac:dyDescent="0.25">
      <c r="A2" s="28" t="s">
        <v>195</v>
      </c>
    </row>
    <row r="3" spans="1:1" ht="45" x14ac:dyDescent="0.25">
      <c r="A3" s="55" t="s">
        <v>196</v>
      </c>
    </row>
    <row r="4" spans="1:1" x14ac:dyDescent="0.25">
      <c r="A4" s="55" t="s">
        <v>197</v>
      </c>
    </row>
    <row r="5" spans="1:1" x14ac:dyDescent="0.25">
      <c r="A5" s="55" t="s">
        <v>198</v>
      </c>
    </row>
    <row r="6" spans="1:1" ht="30" x14ac:dyDescent="0.25">
      <c r="A6" s="55" t="s">
        <v>199</v>
      </c>
    </row>
    <row r="7" spans="1:1" ht="34.5" customHeight="1" x14ac:dyDescent="0.25">
      <c r="A7" s="55" t="s">
        <v>200</v>
      </c>
    </row>
    <row r="8" spans="1:1" ht="45" x14ac:dyDescent="0.25">
      <c r="A8" s="55" t="s">
        <v>201</v>
      </c>
    </row>
    <row r="9" spans="1:1" ht="30" x14ac:dyDescent="0.25">
      <c r="A9" s="55" t="s">
        <v>202</v>
      </c>
    </row>
    <row r="10" spans="1:1" ht="30" x14ac:dyDescent="0.25">
      <c r="A10" s="55" t="s">
        <v>203</v>
      </c>
    </row>
    <row r="11" spans="1:1" ht="30" x14ac:dyDescent="0.25">
      <c r="A11" s="55" t="s">
        <v>204</v>
      </c>
    </row>
    <row r="12" spans="1:1" ht="30" x14ac:dyDescent="0.25">
      <c r="A12" s="55" t="s">
        <v>205</v>
      </c>
    </row>
    <row r="13" spans="1:1" ht="45" x14ac:dyDescent="0.25">
      <c r="A13" s="55" t="s">
        <v>206</v>
      </c>
    </row>
    <row r="14" spans="1:1" ht="45" x14ac:dyDescent="0.25">
      <c r="A14" s="55" t="s">
        <v>207</v>
      </c>
    </row>
    <row r="15" spans="1:1" ht="45" x14ac:dyDescent="0.25">
      <c r="A15" s="55" t="s">
        <v>208</v>
      </c>
    </row>
    <row r="16" spans="1:1" ht="30" x14ac:dyDescent="0.25">
      <c r="A16" s="55" t="s">
        <v>209</v>
      </c>
    </row>
    <row r="17" spans="1:1" ht="30" x14ac:dyDescent="0.25">
      <c r="A17" s="55" t="s">
        <v>210</v>
      </c>
    </row>
    <row r="18" spans="1:1" ht="30" x14ac:dyDescent="0.25">
      <c r="A18" s="55" t="s">
        <v>211</v>
      </c>
    </row>
    <row r="19" spans="1:1" ht="30" x14ac:dyDescent="0.25">
      <c r="A19" s="55" t="s">
        <v>212</v>
      </c>
    </row>
    <row r="20" spans="1:1" ht="30" x14ac:dyDescent="0.25">
      <c r="A20" s="55" t="s">
        <v>213</v>
      </c>
    </row>
    <row r="21" spans="1:1" ht="30" x14ac:dyDescent="0.25">
      <c r="A21" s="55" t="s">
        <v>214</v>
      </c>
    </row>
    <row r="22" spans="1:1" ht="30" x14ac:dyDescent="0.25">
      <c r="A22" s="55" t="s">
        <v>215</v>
      </c>
    </row>
    <row r="23" spans="1:1" x14ac:dyDescent="0.25">
      <c r="A23" s="55" t="s">
        <v>216</v>
      </c>
    </row>
    <row r="24" spans="1:1" ht="45" x14ac:dyDescent="0.25">
      <c r="A24" s="55" t="s">
        <v>217</v>
      </c>
    </row>
    <row r="25" spans="1:1" ht="30" x14ac:dyDescent="0.25">
      <c r="A25" s="55" t="s">
        <v>218</v>
      </c>
    </row>
    <row r="26" spans="1:1" ht="30" x14ac:dyDescent="0.25">
      <c r="A26" s="55" t="s">
        <v>219</v>
      </c>
    </row>
    <row r="27" spans="1:1" ht="45" x14ac:dyDescent="0.25">
      <c r="A27" s="55" t="s">
        <v>220</v>
      </c>
    </row>
    <row r="28" spans="1:1" ht="60" x14ac:dyDescent="0.25">
      <c r="A28" s="55" t="s">
        <v>221</v>
      </c>
    </row>
    <row r="29" spans="1:1" ht="45" x14ac:dyDescent="0.25">
      <c r="A29" s="55" t="s">
        <v>222</v>
      </c>
    </row>
    <row r="30" spans="1:1" ht="30" x14ac:dyDescent="0.25">
      <c r="A30" s="55" t="s">
        <v>223</v>
      </c>
    </row>
    <row r="31" spans="1:1" ht="30" x14ac:dyDescent="0.25">
      <c r="A31" s="55" t="s">
        <v>224</v>
      </c>
    </row>
    <row r="32" spans="1:1" ht="45" x14ac:dyDescent="0.25">
      <c r="A32" s="55" t="s">
        <v>225</v>
      </c>
    </row>
    <row r="33" spans="1:1" ht="30" x14ac:dyDescent="0.25">
      <c r="A33" s="55" t="s">
        <v>226</v>
      </c>
    </row>
    <row r="34" spans="1:1" ht="30" x14ac:dyDescent="0.25">
      <c r="A34" s="55" t="s">
        <v>227</v>
      </c>
    </row>
    <row r="35" spans="1:1" ht="30" x14ac:dyDescent="0.25">
      <c r="A35" s="55" t="s">
        <v>228</v>
      </c>
    </row>
    <row r="36" spans="1:1" ht="120" x14ac:dyDescent="0.25">
      <c r="A36" s="55" t="s">
        <v>229</v>
      </c>
    </row>
    <row r="37" spans="1:1" ht="45" x14ac:dyDescent="0.25">
      <c r="A37" s="55" t="s">
        <v>230</v>
      </c>
    </row>
    <row r="38" spans="1:1" x14ac:dyDescent="0.25">
      <c r="A38" s="55" t="s">
        <v>231</v>
      </c>
    </row>
    <row r="39" spans="1:1" ht="30" x14ac:dyDescent="0.25">
      <c r="A39" s="55" t="s">
        <v>232</v>
      </c>
    </row>
    <row r="40" spans="1:1" ht="30" x14ac:dyDescent="0.25">
      <c r="A40" s="55" t="s">
        <v>233</v>
      </c>
    </row>
    <row r="41" spans="1:1" ht="30" x14ac:dyDescent="0.25">
      <c r="A41" s="55" t="s">
        <v>234</v>
      </c>
    </row>
    <row r="42" spans="1:1" ht="30" x14ac:dyDescent="0.25">
      <c r="A42" s="55" t="s">
        <v>235</v>
      </c>
    </row>
    <row r="43" spans="1:1" ht="30" x14ac:dyDescent="0.25">
      <c r="A43" s="55" t="s">
        <v>236</v>
      </c>
    </row>
    <row r="44" spans="1:1" ht="30" x14ac:dyDescent="0.25">
      <c r="A44" s="55" t="s">
        <v>237</v>
      </c>
    </row>
    <row r="45" spans="1:1" ht="30" x14ac:dyDescent="0.25">
      <c r="A45" s="55" t="s">
        <v>238</v>
      </c>
    </row>
    <row r="46" spans="1:1" x14ac:dyDescent="0.25">
      <c r="A46" s="55" t="s">
        <v>239</v>
      </c>
    </row>
    <row r="47" spans="1:1" ht="30" x14ac:dyDescent="0.25">
      <c r="A47" s="55" t="s">
        <v>240</v>
      </c>
    </row>
    <row r="48" spans="1:1" ht="30" x14ac:dyDescent="0.25">
      <c r="A48" s="55" t="s">
        <v>241</v>
      </c>
    </row>
    <row r="49" spans="1:1" ht="30" x14ac:dyDescent="0.25">
      <c r="A49" s="55" t="s">
        <v>242</v>
      </c>
    </row>
    <row r="50" spans="1:1" x14ac:dyDescent="0.25">
      <c r="A50" s="55" t="s">
        <v>243</v>
      </c>
    </row>
    <row r="51" spans="1:1" ht="30" x14ac:dyDescent="0.25">
      <c r="A51" s="55" t="s">
        <v>244</v>
      </c>
    </row>
    <row r="52" spans="1:1" ht="30" x14ac:dyDescent="0.25">
      <c r="A52" s="55" t="s">
        <v>245</v>
      </c>
    </row>
    <row r="53" spans="1:1" ht="30" x14ac:dyDescent="0.25">
      <c r="A53" s="55" t="s">
        <v>245</v>
      </c>
    </row>
    <row r="54" spans="1:1" ht="30" x14ac:dyDescent="0.25">
      <c r="A54" s="55" t="s">
        <v>246</v>
      </c>
    </row>
    <row r="55" spans="1:1" ht="30" x14ac:dyDescent="0.25">
      <c r="A55" s="55" t="s">
        <v>247</v>
      </c>
    </row>
    <row r="56" spans="1:1" ht="45" x14ac:dyDescent="0.25">
      <c r="A56" s="55" t="s">
        <v>248</v>
      </c>
    </row>
    <row r="57" spans="1:1" ht="30" x14ac:dyDescent="0.25">
      <c r="A57" s="55" t="s">
        <v>249</v>
      </c>
    </row>
    <row r="58" spans="1:1" x14ac:dyDescent="0.25">
      <c r="A58" s="55" t="s">
        <v>250</v>
      </c>
    </row>
    <row r="59" spans="1:1" x14ac:dyDescent="0.25">
      <c r="A59" s="55" t="s">
        <v>251</v>
      </c>
    </row>
    <row r="60" spans="1:1" x14ac:dyDescent="0.25">
      <c r="A60" s="55" t="s">
        <v>252</v>
      </c>
    </row>
    <row r="61" spans="1:1" ht="45" x14ac:dyDescent="0.25">
      <c r="A61" s="55" t="s">
        <v>253</v>
      </c>
    </row>
    <row r="62" spans="1:1" x14ac:dyDescent="0.25">
      <c r="A62" s="55" t="s">
        <v>254</v>
      </c>
    </row>
    <row r="63" spans="1:1" x14ac:dyDescent="0.25">
      <c r="A63" s="55" t="s">
        <v>255</v>
      </c>
    </row>
    <row r="64" spans="1:1" x14ac:dyDescent="0.25">
      <c r="A64" s="55" t="s">
        <v>256</v>
      </c>
    </row>
    <row r="65" spans="1:1" x14ac:dyDescent="0.25">
      <c r="A65" s="55" t="s">
        <v>257</v>
      </c>
    </row>
    <row r="66" spans="1:1" ht="30" x14ac:dyDescent="0.25">
      <c r="A66" s="55" t="s">
        <v>258</v>
      </c>
    </row>
    <row r="67" spans="1:1" x14ac:dyDescent="0.25">
      <c r="A67" s="55" t="s">
        <v>259</v>
      </c>
    </row>
    <row r="68" spans="1:1" x14ac:dyDescent="0.25">
      <c r="A68" s="55" t="s">
        <v>260</v>
      </c>
    </row>
    <row r="69" spans="1:1" x14ac:dyDescent="0.25">
      <c r="A69" s="55" t="s">
        <v>261</v>
      </c>
    </row>
    <row r="70" spans="1:1" x14ac:dyDescent="0.25">
      <c r="A70" s="55" t="s">
        <v>3058</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FFFF00"/>
  </sheetPr>
  <dimension ref="A1:A8"/>
  <sheetViews>
    <sheetView zoomScale="85" zoomScaleNormal="85" workbookViewId="0">
      <selection activeCell="A73" sqref="A73"/>
    </sheetView>
  </sheetViews>
  <sheetFormatPr baseColWidth="10" defaultColWidth="11" defaultRowHeight="15" x14ac:dyDescent="0.25"/>
  <cols>
    <col min="1" max="1" width="19.140625" style="6" bestFit="1" customWidth="1"/>
    <col min="2" max="16384" width="11" style="6"/>
  </cols>
  <sheetData>
    <row r="1" spans="1:1" x14ac:dyDescent="0.25">
      <c r="A1" s="1" t="s">
        <v>1927</v>
      </c>
    </row>
    <row r="2" spans="1:1" x14ac:dyDescent="0.25">
      <c r="A2" s="37" t="s">
        <v>195</v>
      </c>
    </row>
    <row r="3" spans="1:1" x14ac:dyDescent="0.25">
      <c r="A3" s="37" t="s">
        <v>262</v>
      </c>
    </row>
    <row r="4" spans="1:1" x14ac:dyDescent="0.25">
      <c r="A4" s="38" t="s">
        <v>263</v>
      </c>
    </row>
    <row r="5" spans="1:1" x14ac:dyDescent="0.25">
      <c r="A5" s="39" t="s">
        <v>264</v>
      </c>
    </row>
    <row r="6" spans="1:1" x14ac:dyDescent="0.25">
      <c r="A6" s="39" t="s">
        <v>265</v>
      </c>
    </row>
    <row r="7" spans="1:1" x14ac:dyDescent="0.25">
      <c r="A7" s="39" t="s">
        <v>266</v>
      </c>
    </row>
    <row r="8" spans="1:1" x14ac:dyDescent="0.25">
      <c r="A8" s="39" t="s">
        <v>267</v>
      </c>
    </row>
  </sheetData>
  <pageMargins left="0.7" right="0.7" top="0.75" bottom="0.75" header="0.3" footer="0.3"/>
  <pageSetup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tabColor rgb="FFFFFF00"/>
  </sheetPr>
  <dimension ref="A1:A5"/>
  <sheetViews>
    <sheetView zoomScale="85" zoomScaleNormal="85" workbookViewId="0">
      <selection activeCell="A73" sqref="A73"/>
    </sheetView>
  </sheetViews>
  <sheetFormatPr baseColWidth="10" defaultRowHeight="15" x14ac:dyDescent="0.25"/>
  <cols>
    <col min="1" max="1" width="35.140625" style="6" bestFit="1" customWidth="1"/>
    <col min="2" max="16384" width="11.42578125" style="6"/>
  </cols>
  <sheetData>
    <row r="1" spans="1:1" x14ac:dyDescent="0.25">
      <c r="A1" s="1" t="s">
        <v>1882</v>
      </c>
    </row>
    <row r="2" spans="1:1" x14ac:dyDescent="0.25">
      <c r="A2" s="37" t="s">
        <v>195</v>
      </c>
    </row>
    <row r="3" spans="1:1" x14ac:dyDescent="0.25">
      <c r="A3" s="39" t="s">
        <v>1837</v>
      </c>
    </row>
    <row r="4" spans="1:1" x14ac:dyDescent="0.25">
      <c r="A4" s="39" t="s">
        <v>1838</v>
      </c>
    </row>
    <row r="5" spans="1:1" x14ac:dyDescent="0.25">
      <c r="A5" s="39" t="s">
        <v>262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rgb="FFFFFF00"/>
  </sheetPr>
  <dimension ref="A1:A13"/>
  <sheetViews>
    <sheetView zoomScale="85" zoomScaleNormal="85" workbookViewId="0">
      <selection activeCell="A73" sqref="A73"/>
    </sheetView>
  </sheetViews>
  <sheetFormatPr baseColWidth="10" defaultColWidth="11" defaultRowHeight="15" x14ac:dyDescent="0.25"/>
  <cols>
    <col min="1" max="1" width="33.7109375" style="6" bestFit="1" customWidth="1"/>
    <col min="2" max="16384" width="11" style="6"/>
  </cols>
  <sheetData>
    <row r="1" spans="1:1" x14ac:dyDescent="0.25">
      <c r="A1" s="1" t="s">
        <v>1931</v>
      </c>
    </row>
    <row r="2" spans="1:1" x14ac:dyDescent="0.25">
      <c r="A2" s="4" t="s">
        <v>195</v>
      </c>
    </row>
    <row r="3" spans="1:1" x14ac:dyDescent="0.25">
      <c r="A3" s="4" t="s">
        <v>262</v>
      </c>
    </row>
    <row r="4" spans="1:1" x14ac:dyDescent="0.25">
      <c r="A4" s="4" t="s">
        <v>268</v>
      </c>
    </row>
    <row r="5" spans="1:1" x14ac:dyDescent="0.25">
      <c r="A5" s="4" t="s">
        <v>269</v>
      </c>
    </row>
    <row r="6" spans="1:1" x14ac:dyDescent="0.25">
      <c r="A6" s="4" t="s">
        <v>270</v>
      </c>
    </row>
    <row r="7" spans="1:1" x14ac:dyDescent="0.25">
      <c r="A7" s="4" t="s">
        <v>271</v>
      </c>
    </row>
    <row r="8" spans="1:1" x14ac:dyDescent="0.25">
      <c r="A8" s="4" t="s">
        <v>272</v>
      </c>
    </row>
    <row r="9" spans="1:1" x14ac:dyDescent="0.25">
      <c r="A9" s="4" t="s">
        <v>273</v>
      </c>
    </row>
    <row r="10" spans="1:1" x14ac:dyDescent="0.25">
      <c r="A10" s="4" t="s">
        <v>274</v>
      </c>
    </row>
    <row r="11" spans="1:1" x14ac:dyDescent="0.25">
      <c r="A11" s="4" t="s">
        <v>1928</v>
      </c>
    </row>
    <row r="12" spans="1:1" x14ac:dyDescent="0.25">
      <c r="A12" s="4" t="s">
        <v>1929</v>
      </c>
    </row>
    <row r="13" spans="1:1" x14ac:dyDescent="0.25">
      <c r="A13" s="4" t="s">
        <v>1930</v>
      </c>
    </row>
  </sheetData>
  <pageMargins left="0.7" right="0.7" top="0.75" bottom="0.75" header="0.3" footer="0.3"/>
  <pageSetup paperSize="5" orientation="portrait"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FFFF00"/>
  </sheetPr>
  <dimension ref="A1:A6"/>
  <sheetViews>
    <sheetView zoomScale="85" zoomScaleNormal="85" workbookViewId="0">
      <selection activeCell="A73" sqref="A73"/>
    </sheetView>
  </sheetViews>
  <sheetFormatPr baseColWidth="10" defaultColWidth="11" defaultRowHeight="15" x14ac:dyDescent="0.25"/>
  <cols>
    <col min="1" max="1" width="14.42578125" style="6" bestFit="1" customWidth="1"/>
    <col min="2" max="16384" width="11" style="6"/>
  </cols>
  <sheetData>
    <row r="1" spans="1:1" x14ac:dyDescent="0.25">
      <c r="A1" s="2" t="s">
        <v>1932</v>
      </c>
    </row>
    <row r="2" spans="1:1" x14ac:dyDescent="0.25">
      <c r="A2" s="4" t="s">
        <v>195</v>
      </c>
    </row>
    <row r="3" spans="1:1" x14ac:dyDescent="0.25">
      <c r="A3" s="4" t="s">
        <v>275</v>
      </c>
    </row>
    <row r="4" spans="1:1" x14ac:dyDescent="0.25">
      <c r="A4" s="4" t="s">
        <v>276</v>
      </c>
    </row>
    <row r="5" spans="1:1" x14ac:dyDescent="0.25">
      <c r="A5" s="4" t="s">
        <v>277</v>
      </c>
    </row>
    <row r="6" spans="1:1" x14ac:dyDescent="0.25">
      <c r="A6" s="4" t="s">
        <v>262</v>
      </c>
    </row>
  </sheetData>
  <pageMargins left="0.7" right="0.7" top="0.75" bottom="0.75" header="0.3" footer="0.3"/>
  <pageSetup paperSize="5"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rgb="FFFFFF00"/>
  </sheetPr>
  <dimension ref="A1:A10"/>
  <sheetViews>
    <sheetView zoomScale="85" zoomScaleNormal="85" workbookViewId="0">
      <selection activeCell="A73" sqref="A73"/>
    </sheetView>
  </sheetViews>
  <sheetFormatPr baseColWidth="10" defaultColWidth="11" defaultRowHeight="15" x14ac:dyDescent="0.25"/>
  <cols>
    <col min="1" max="1" width="26.5703125" style="6" customWidth="1"/>
    <col min="2" max="16384" width="11" style="6"/>
  </cols>
  <sheetData>
    <row r="1" spans="1:1" x14ac:dyDescent="0.25">
      <c r="A1" s="40" t="s">
        <v>1886</v>
      </c>
    </row>
    <row r="2" spans="1:1" ht="15.75" x14ac:dyDescent="0.25">
      <c r="A2" s="67" t="s">
        <v>195</v>
      </c>
    </row>
    <row r="3" spans="1:1" ht="15.75" x14ac:dyDescent="0.25">
      <c r="A3" s="67" t="s">
        <v>278</v>
      </c>
    </row>
    <row r="4" spans="1:1" ht="15.75" x14ac:dyDescent="0.25">
      <c r="A4" s="67" t="s">
        <v>279</v>
      </c>
    </row>
    <row r="5" spans="1:1" ht="15.75" x14ac:dyDescent="0.25">
      <c r="A5" s="67" t="s">
        <v>280</v>
      </c>
    </row>
    <row r="6" spans="1:1" ht="15.75" x14ac:dyDescent="0.25">
      <c r="A6" s="67" t="s">
        <v>281</v>
      </c>
    </row>
    <row r="7" spans="1:1" ht="15.75" x14ac:dyDescent="0.25">
      <c r="A7" s="67" t="s">
        <v>282</v>
      </c>
    </row>
    <row r="8" spans="1:1" ht="15.75" x14ac:dyDescent="0.25">
      <c r="A8" s="67" t="s">
        <v>283</v>
      </c>
    </row>
    <row r="9" spans="1:1" ht="15.75" x14ac:dyDescent="0.25">
      <c r="A9" s="67" t="s">
        <v>284</v>
      </c>
    </row>
    <row r="10" spans="1:1" ht="15.75" x14ac:dyDescent="0.25">
      <c r="A10" s="67" t="s">
        <v>3058</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FFFF00"/>
  </sheetPr>
  <dimension ref="A1:A37"/>
  <sheetViews>
    <sheetView zoomScale="85" zoomScaleNormal="85" workbookViewId="0">
      <selection activeCell="A73" sqref="A73"/>
    </sheetView>
  </sheetViews>
  <sheetFormatPr baseColWidth="10" defaultColWidth="11" defaultRowHeight="15" x14ac:dyDescent="0.25"/>
  <cols>
    <col min="1" max="1" width="39.140625" style="6" bestFit="1" customWidth="1"/>
    <col min="2" max="16384" width="11" style="6"/>
  </cols>
  <sheetData>
    <row r="1" spans="1:1" x14ac:dyDescent="0.25">
      <c r="A1" s="1" t="s">
        <v>1933</v>
      </c>
    </row>
    <row r="2" spans="1:1" x14ac:dyDescent="0.25">
      <c r="A2" s="4" t="s">
        <v>195</v>
      </c>
    </row>
    <row r="3" spans="1:1" x14ac:dyDescent="0.25">
      <c r="A3" s="4" t="s">
        <v>278</v>
      </c>
    </row>
    <row r="4" spans="1:1" x14ac:dyDescent="0.25">
      <c r="A4" s="4" t="s">
        <v>285</v>
      </c>
    </row>
    <row r="5" spans="1:1" x14ac:dyDescent="0.25">
      <c r="A5" s="4" t="s">
        <v>286</v>
      </c>
    </row>
    <row r="6" spans="1:1" x14ac:dyDescent="0.25">
      <c r="A6" s="4" t="s">
        <v>287</v>
      </c>
    </row>
    <row r="7" spans="1:1" x14ac:dyDescent="0.25">
      <c r="A7" s="4" t="s">
        <v>288</v>
      </c>
    </row>
    <row r="8" spans="1:1" x14ac:dyDescent="0.25">
      <c r="A8" s="4" t="s">
        <v>1463</v>
      </c>
    </row>
    <row r="9" spans="1:1" x14ac:dyDescent="0.25">
      <c r="A9" s="4" t="s">
        <v>289</v>
      </c>
    </row>
    <row r="10" spans="1:1" x14ac:dyDescent="0.25">
      <c r="A10" s="4" t="s">
        <v>290</v>
      </c>
    </row>
    <row r="11" spans="1:1" x14ac:dyDescent="0.25">
      <c r="A11" s="4" t="s">
        <v>291</v>
      </c>
    </row>
    <row r="12" spans="1:1" x14ac:dyDescent="0.25">
      <c r="A12" s="4" t="s">
        <v>292</v>
      </c>
    </row>
    <row r="13" spans="1:1" x14ac:dyDescent="0.25">
      <c r="A13" s="4" t="s">
        <v>293</v>
      </c>
    </row>
    <row r="14" spans="1:1" x14ac:dyDescent="0.25">
      <c r="A14" s="4" t="s">
        <v>294</v>
      </c>
    </row>
    <row r="15" spans="1:1" x14ac:dyDescent="0.25">
      <c r="A15" s="4" t="s">
        <v>295</v>
      </c>
    </row>
    <row r="16" spans="1:1" x14ac:dyDescent="0.25">
      <c r="A16" s="4" t="s">
        <v>296</v>
      </c>
    </row>
    <row r="17" spans="1:1" x14ac:dyDescent="0.25">
      <c r="A17" s="4" t="s">
        <v>297</v>
      </c>
    </row>
    <row r="18" spans="1:1" x14ac:dyDescent="0.25">
      <c r="A18" s="4" t="s">
        <v>298</v>
      </c>
    </row>
    <row r="19" spans="1:1" x14ac:dyDescent="0.25">
      <c r="A19" s="4" t="s">
        <v>299</v>
      </c>
    </row>
    <row r="20" spans="1:1" x14ac:dyDescent="0.25">
      <c r="A20" s="4" t="s">
        <v>300</v>
      </c>
    </row>
    <row r="21" spans="1:1" x14ac:dyDescent="0.25">
      <c r="A21" s="4" t="s">
        <v>301</v>
      </c>
    </row>
    <row r="22" spans="1:1" x14ac:dyDescent="0.25">
      <c r="A22" s="4" t="s">
        <v>302</v>
      </c>
    </row>
    <row r="23" spans="1:1" x14ac:dyDescent="0.25">
      <c r="A23" s="4" t="s">
        <v>303</v>
      </c>
    </row>
    <row r="24" spans="1:1" x14ac:dyDescent="0.25">
      <c r="A24" s="4" t="s">
        <v>304</v>
      </c>
    </row>
    <row r="25" spans="1:1" x14ac:dyDescent="0.25">
      <c r="A25" s="4" t="s">
        <v>305</v>
      </c>
    </row>
    <row r="26" spans="1:1" x14ac:dyDescent="0.25">
      <c r="A26" s="4" t="s">
        <v>306</v>
      </c>
    </row>
    <row r="27" spans="1:1" x14ac:dyDescent="0.25">
      <c r="A27" s="4" t="s">
        <v>307</v>
      </c>
    </row>
    <row r="28" spans="1:1" x14ac:dyDescent="0.25">
      <c r="A28" s="4" t="s">
        <v>308</v>
      </c>
    </row>
    <row r="29" spans="1:1" x14ac:dyDescent="0.25">
      <c r="A29" s="4" t="s">
        <v>309</v>
      </c>
    </row>
    <row r="30" spans="1:1" x14ac:dyDescent="0.25">
      <c r="A30" s="4" t="s">
        <v>1464</v>
      </c>
    </row>
    <row r="31" spans="1:1" x14ac:dyDescent="0.25">
      <c r="A31" s="4" t="s">
        <v>310</v>
      </c>
    </row>
    <row r="32" spans="1:1" x14ac:dyDescent="0.25">
      <c r="A32" s="4" t="s">
        <v>311</v>
      </c>
    </row>
    <row r="33" spans="1:1" x14ac:dyDescent="0.25">
      <c r="A33" s="4" t="s">
        <v>312</v>
      </c>
    </row>
    <row r="34" spans="1:1" x14ac:dyDescent="0.25">
      <c r="A34" s="4" t="s">
        <v>313</v>
      </c>
    </row>
    <row r="35" spans="1:1" x14ac:dyDescent="0.25">
      <c r="A35" s="4" t="s">
        <v>314</v>
      </c>
    </row>
    <row r="36" spans="1:1" x14ac:dyDescent="0.25">
      <c r="A36" s="4" t="s">
        <v>315</v>
      </c>
    </row>
    <row r="37" spans="1:1" x14ac:dyDescent="0.25">
      <c r="A37" s="4" t="s">
        <v>3059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rgb="FF3366FF"/>
  </sheetPr>
  <dimension ref="A1:CE300"/>
  <sheetViews>
    <sheetView zoomScale="78" zoomScaleNormal="78" workbookViewId="0">
      <selection activeCell="AD7" sqref="AD7"/>
    </sheetView>
  </sheetViews>
  <sheetFormatPr baseColWidth="10" defaultRowHeight="12.75" x14ac:dyDescent="0.2"/>
  <cols>
    <col min="1" max="1" width="17" style="99" customWidth="1"/>
    <col min="2" max="2" width="15.140625" style="99" customWidth="1"/>
    <col min="3" max="3" width="19.140625" style="99" customWidth="1"/>
    <col min="4" max="4" width="16.140625" style="99" customWidth="1"/>
    <col min="5" max="5" width="14.7109375" style="99" customWidth="1"/>
    <col min="6" max="6" width="19.85546875" style="99" customWidth="1"/>
    <col min="7" max="7" width="34.42578125" style="99" customWidth="1"/>
    <col min="8" max="8" width="26" style="99" customWidth="1"/>
    <col min="9" max="9" width="37.5703125" style="99" customWidth="1"/>
    <col min="10" max="10" width="39.42578125" style="99" customWidth="1"/>
    <col min="11" max="11" width="29.42578125" style="99" customWidth="1"/>
    <col min="12" max="12" width="25.85546875" style="99" customWidth="1"/>
    <col min="13" max="13" width="22.140625" style="99" customWidth="1"/>
    <col min="14" max="14" width="17" style="99" customWidth="1"/>
    <col min="15" max="15" width="21" style="99" customWidth="1"/>
    <col min="16" max="16" width="12.42578125" style="99" customWidth="1"/>
    <col min="17" max="17" width="39.28515625" style="99" customWidth="1"/>
    <col min="18" max="18" width="27.7109375" style="99" customWidth="1"/>
    <col min="19" max="19" width="30.7109375" style="99" customWidth="1"/>
    <col min="20" max="20" width="28.5703125" style="99" customWidth="1"/>
    <col min="21" max="21" width="25.5703125" style="99" customWidth="1"/>
    <col min="22" max="22" width="25.5703125" style="99" hidden="1" customWidth="1"/>
    <col min="23" max="29" width="39.28515625" style="99" hidden="1" customWidth="1"/>
    <col min="30" max="30" width="15.140625" style="99" customWidth="1"/>
    <col min="31" max="44" width="11.5703125" style="99" customWidth="1"/>
    <col min="45" max="45" width="17.42578125" style="99" customWidth="1"/>
    <col min="46" max="46" width="21" style="99" customWidth="1"/>
    <col min="47" max="50" width="11.5703125" style="99" customWidth="1"/>
    <col min="51" max="51" width="18.28515625" style="99" customWidth="1"/>
    <col min="52" max="52" width="15.5703125" style="99" customWidth="1"/>
    <col min="53" max="53" width="20.85546875" style="99" customWidth="1"/>
    <col min="54" max="54" width="18.42578125" style="99" customWidth="1"/>
    <col min="55" max="55" width="16.42578125" style="99" customWidth="1"/>
    <col min="56" max="72" width="11.5703125" style="99" customWidth="1"/>
    <col min="73" max="73" width="12.140625" style="99" customWidth="1"/>
    <col min="74" max="76" width="11.5703125" style="99" customWidth="1"/>
    <col min="77" max="77" width="11.42578125" style="99" customWidth="1"/>
    <col min="78" max="79" width="40.7109375" style="99" customWidth="1"/>
    <col min="80" max="80" width="67.7109375" style="99" customWidth="1"/>
    <col min="81" max="82" width="40.7109375" style="99" customWidth="1"/>
    <col min="83" max="83" width="67.7109375" style="99" customWidth="1"/>
    <col min="84" max="16384" width="11.42578125" style="99"/>
  </cols>
  <sheetData>
    <row r="1" spans="1:83" s="154" customFormat="1" ht="50.1" customHeight="1" x14ac:dyDescent="0.35">
      <c r="A1" s="538"/>
      <c r="B1" s="539"/>
      <c r="C1" s="539"/>
      <c r="D1" s="540"/>
      <c r="E1" s="544" t="s">
        <v>1848</v>
      </c>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5"/>
      <c r="BQ1" s="546"/>
      <c r="BR1" s="547"/>
      <c r="BS1" s="547"/>
      <c r="BT1" s="547"/>
      <c r="BU1" s="547"/>
      <c r="BV1" s="547"/>
      <c r="BW1" s="547"/>
      <c r="BX1" s="547"/>
      <c r="BY1" s="548"/>
    </row>
    <row r="2" spans="1:83" s="154" customFormat="1" ht="50.1" customHeight="1" x14ac:dyDescent="0.35">
      <c r="A2" s="541"/>
      <c r="B2" s="542"/>
      <c r="C2" s="542"/>
      <c r="D2" s="543"/>
      <c r="E2" s="544" t="s">
        <v>1849</v>
      </c>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5"/>
      <c r="BQ2" s="549"/>
      <c r="BR2" s="550"/>
      <c r="BS2" s="550"/>
      <c r="BT2" s="550"/>
      <c r="BU2" s="550"/>
      <c r="BV2" s="550"/>
      <c r="BW2" s="550"/>
      <c r="BX2" s="550"/>
      <c r="BY2" s="551"/>
    </row>
    <row r="3" spans="1:83" s="154" customFormat="1" ht="50.1" customHeight="1" thickBot="1" x14ac:dyDescent="0.4">
      <c r="A3" s="541"/>
      <c r="B3" s="542"/>
      <c r="C3" s="542"/>
      <c r="D3" s="543"/>
      <c r="E3" s="552" t="s">
        <v>1850</v>
      </c>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3"/>
      <c r="BQ3" s="554" t="s">
        <v>1851</v>
      </c>
      <c r="BR3" s="555"/>
      <c r="BS3" s="555"/>
      <c r="BT3" s="555"/>
      <c r="BU3" s="555"/>
      <c r="BV3" s="555"/>
      <c r="BW3" s="555"/>
      <c r="BX3" s="555"/>
      <c r="BY3" s="556"/>
    </row>
    <row r="4" spans="1:83" s="155" customFormat="1" ht="50.1" customHeight="1" thickBot="1" x14ac:dyDescent="0.5">
      <c r="A4" s="557" t="s">
        <v>1852</v>
      </c>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t="s">
        <v>1853</v>
      </c>
      <c r="AE4" s="558"/>
      <c r="AF4" s="558"/>
      <c r="AG4" s="558"/>
      <c r="AH4" s="558"/>
      <c r="AI4" s="558"/>
      <c r="AJ4" s="558"/>
      <c r="AK4" s="558"/>
      <c r="AL4" s="558"/>
      <c r="AM4" s="558"/>
      <c r="AN4" s="558"/>
      <c r="AO4" s="558"/>
      <c r="AP4" s="558"/>
      <c r="AQ4" s="558"/>
      <c r="AR4" s="558"/>
      <c r="AS4" s="558"/>
      <c r="AT4" s="558"/>
      <c r="AU4" s="558"/>
      <c r="AV4" s="558"/>
      <c r="AW4" s="558"/>
      <c r="AX4" s="558"/>
      <c r="AY4" s="558"/>
      <c r="AZ4" s="558"/>
      <c r="BA4" s="558"/>
      <c r="BB4" s="534" t="s">
        <v>1942</v>
      </c>
      <c r="BC4" s="534"/>
      <c r="BD4" s="534"/>
      <c r="BE4" s="534"/>
      <c r="BF4" s="534"/>
      <c r="BG4" s="534"/>
      <c r="BH4" s="534"/>
      <c r="BI4" s="534"/>
      <c r="BJ4" s="534"/>
      <c r="BK4" s="534"/>
      <c r="BL4" s="534"/>
      <c r="BM4" s="534"/>
      <c r="BN4" s="534"/>
      <c r="BO4" s="534"/>
      <c r="BP4" s="534"/>
      <c r="BQ4" s="534"/>
      <c r="BR4" s="534"/>
      <c r="BS4" s="534"/>
      <c r="BT4" s="534"/>
      <c r="BU4" s="534"/>
      <c r="BV4" s="534"/>
      <c r="BW4" s="534"/>
      <c r="BX4" s="534"/>
      <c r="BY4" s="535"/>
      <c r="BZ4" s="530" t="s">
        <v>3529</v>
      </c>
      <c r="CA4" s="531"/>
      <c r="CB4" s="531"/>
      <c r="CC4" s="531"/>
      <c r="CD4" s="531"/>
      <c r="CE4" s="532"/>
    </row>
    <row r="5" spans="1:83" s="159" customFormat="1" ht="132" customHeight="1" thickBot="1" x14ac:dyDescent="0.25">
      <c r="A5" s="230" t="s">
        <v>1854</v>
      </c>
      <c r="B5" s="231" t="s">
        <v>1855</v>
      </c>
      <c r="C5" s="232" t="s">
        <v>1856</v>
      </c>
      <c r="D5" s="231" t="s">
        <v>1857</v>
      </c>
      <c r="E5" s="231" t="s">
        <v>1858</v>
      </c>
      <c r="F5" s="232" t="s">
        <v>1859</v>
      </c>
      <c r="G5" s="233" t="s">
        <v>1847</v>
      </c>
      <c r="H5" s="233" t="s">
        <v>1862</v>
      </c>
      <c r="I5" s="233" t="s">
        <v>1860</v>
      </c>
      <c r="J5" s="233" t="s">
        <v>1861</v>
      </c>
      <c r="K5" s="233" t="s">
        <v>1863</v>
      </c>
      <c r="L5" s="233" t="s">
        <v>1864</v>
      </c>
      <c r="M5" s="233" t="s">
        <v>1865</v>
      </c>
      <c r="N5" s="231" t="s">
        <v>1869</v>
      </c>
      <c r="O5" s="231" t="s">
        <v>1866</v>
      </c>
      <c r="P5" s="231" t="s">
        <v>1867</v>
      </c>
      <c r="Q5" s="233" t="s">
        <v>1868</v>
      </c>
      <c r="R5" s="233" t="s">
        <v>1999</v>
      </c>
      <c r="S5" s="253" t="s">
        <v>2000</v>
      </c>
      <c r="T5" s="253" t="s">
        <v>2001</v>
      </c>
      <c r="U5" s="233" t="s">
        <v>2984</v>
      </c>
      <c r="V5" s="73" t="s">
        <v>1925</v>
      </c>
      <c r="W5" s="73" t="s">
        <v>1925</v>
      </c>
      <c r="X5" s="73" t="s">
        <v>1925</v>
      </c>
      <c r="Y5" s="73" t="s">
        <v>1925</v>
      </c>
      <c r="Z5" s="73" t="s">
        <v>1925</v>
      </c>
      <c r="AA5" s="73" t="s">
        <v>1925</v>
      </c>
      <c r="AB5" s="73" t="s">
        <v>1925</v>
      </c>
      <c r="AC5" s="73" t="s">
        <v>1925</v>
      </c>
      <c r="AD5" s="72" t="s">
        <v>1870</v>
      </c>
      <c r="AE5" s="72" t="s">
        <v>1871</v>
      </c>
      <c r="AF5" s="72" t="s">
        <v>1872</v>
      </c>
      <c r="AG5" s="72" t="s">
        <v>1873</v>
      </c>
      <c r="AH5" s="72" t="s">
        <v>1874</v>
      </c>
      <c r="AI5" s="72" t="s">
        <v>1875</v>
      </c>
      <c r="AJ5" s="72" t="s">
        <v>1876</v>
      </c>
      <c r="AK5" s="72" t="s">
        <v>1877</v>
      </c>
      <c r="AL5" s="72" t="s">
        <v>1878</v>
      </c>
      <c r="AM5" s="72" t="s">
        <v>1879</v>
      </c>
      <c r="AN5" s="72" t="s">
        <v>1880</v>
      </c>
      <c r="AO5" s="72" t="s">
        <v>1881</v>
      </c>
      <c r="AP5" s="72" t="s">
        <v>1882</v>
      </c>
      <c r="AQ5" s="72" t="s">
        <v>1883</v>
      </c>
      <c r="AR5" s="72" t="s">
        <v>1884</v>
      </c>
      <c r="AS5" s="72" t="s">
        <v>1885</v>
      </c>
      <c r="AT5" s="72" t="s">
        <v>1886</v>
      </c>
      <c r="AU5" s="72" t="s">
        <v>1887</v>
      </c>
      <c r="AV5" s="72" t="s">
        <v>1888</v>
      </c>
      <c r="AW5" s="72" t="s">
        <v>1889</v>
      </c>
      <c r="AX5" s="72" t="s">
        <v>1890</v>
      </c>
      <c r="AY5" s="156" t="s">
        <v>1891</v>
      </c>
      <c r="AZ5" s="156" t="s">
        <v>1892</v>
      </c>
      <c r="BA5" s="46" t="s">
        <v>1893</v>
      </c>
      <c r="BB5" s="76" t="s">
        <v>1894</v>
      </c>
      <c r="BC5" s="157" t="s">
        <v>1895</v>
      </c>
      <c r="BD5" s="76" t="s">
        <v>1896</v>
      </c>
      <c r="BE5" s="157" t="s">
        <v>1897</v>
      </c>
      <c r="BF5" s="76" t="s">
        <v>1898</v>
      </c>
      <c r="BG5" s="157" t="s">
        <v>1899</v>
      </c>
      <c r="BH5" s="76" t="s">
        <v>1900</v>
      </c>
      <c r="BI5" s="157" t="s">
        <v>1901</v>
      </c>
      <c r="BJ5" s="76" t="s">
        <v>1902</v>
      </c>
      <c r="BK5" s="157" t="s">
        <v>1903</v>
      </c>
      <c r="BL5" s="76" t="s">
        <v>1904</v>
      </c>
      <c r="BM5" s="157" t="s">
        <v>1905</v>
      </c>
      <c r="BN5" s="76" t="s">
        <v>1906</v>
      </c>
      <c r="BO5" s="157" t="s">
        <v>1907</v>
      </c>
      <c r="BP5" s="76" t="s">
        <v>1908</v>
      </c>
      <c r="BQ5" s="157" t="s">
        <v>1909</v>
      </c>
      <c r="BR5" s="76" t="s">
        <v>1910</v>
      </c>
      <c r="BS5" s="157" t="s">
        <v>1911</v>
      </c>
      <c r="BT5" s="76" t="s">
        <v>1912</v>
      </c>
      <c r="BU5" s="157" t="s">
        <v>1913</v>
      </c>
      <c r="BV5" s="76" t="s">
        <v>1914</v>
      </c>
      <c r="BW5" s="157" t="s">
        <v>1915</v>
      </c>
      <c r="BX5" s="76" t="s">
        <v>1916</v>
      </c>
      <c r="BY5" s="158" t="s">
        <v>1917</v>
      </c>
      <c r="BZ5" s="178" t="s">
        <v>3526</v>
      </c>
      <c r="CA5" s="178" t="s">
        <v>3527</v>
      </c>
      <c r="CB5" s="178" t="s">
        <v>3528</v>
      </c>
      <c r="CC5" s="178" t="s">
        <v>3530</v>
      </c>
      <c r="CD5" s="178" t="s">
        <v>3531</v>
      </c>
      <c r="CE5" s="178" t="s">
        <v>3532</v>
      </c>
    </row>
    <row r="6" spans="1:83" ht="84.95" customHeight="1" x14ac:dyDescent="0.2">
      <c r="A6" s="254" t="s">
        <v>0</v>
      </c>
      <c r="B6" s="255">
        <v>2017</v>
      </c>
      <c r="C6" s="255" t="s">
        <v>2</v>
      </c>
      <c r="D6" s="255" t="s">
        <v>20</v>
      </c>
      <c r="E6" s="255" t="s">
        <v>1918</v>
      </c>
      <c r="F6" s="256" t="s">
        <v>2002</v>
      </c>
      <c r="G6" s="242" t="s">
        <v>1447</v>
      </c>
      <c r="H6" s="242" t="s">
        <v>1453</v>
      </c>
      <c r="I6" s="257" t="s">
        <v>2003</v>
      </c>
      <c r="J6" s="242"/>
      <c r="K6" s="242"/>
      <c r="L6" s="242"/>
      <c r="M6" s="258"/>
      <c r="N6" s="241"/>
      <c r="O6" s="242"/>
      <c r="P6" s="242"/>
      <c r="Q6" s="259"/>
      <c r="R6" s="260"/>
      <c r="S6" s="260"/>
      <c r="T6" s="260"/>
      <c r="U6" s="260"/>
      <c r="V6" s="97"/>
      <c r="W6" s="78"/>
      <c r="X6" s="78"/>
      <c r="Y6" s="78"/>
      <c r="Z6" s="78"/>
      <c r="AA6" s="78"/>
      <c r="AB6" s="78"/>
      <c r="AC6" s="79"/>
      <c r="AD6" s="160"/>
      <c r="AE6" s="160"/>
      <c r="AF6" s="160"/>
      <c r="AG6" s="160"/>
      <c r="AH6" s="160"/>
      <c r="AI6" s="160"/>
      <c r="AJ6" s="160"/>
      <c r="AK6" s="160"/>
      <c r="AL6" s="160"/>
      <c r="AM6" s="160"/>
      <c r="AN6" s="160"/>
      <c r="AO6" s="160"/>
      <c r="AP6" s="160"/>
      <c r="AQ6" s="160"/>
      <c r="AR6" s="160"/>
      <c r="AS6" s="77"/>
      <c r="AT6" s="160"/>
      <c r="AU6" s="160"/>
      <c r="AV6" s="160"/>
      <c r="AW6" s="160"/>
      <c r="AX6" s="160"/>
      <c r="AY6" s="161"/>
      <c r="AZ6" s="160"/>
      <c r="BA6" s="82"/>
      <c r="BB6" s="83"/>
      <c r="BC6" s="84"/>
      <c r="BD6" s="83"/>
      <c r="BE6" s="84"/>
      <c r="BF6" s="83"/>
      <c r="BG6" s="84"/>
      <c r="BH6" s="83"/>
      <c r="BI6" s="84"/>
      <c r="BJ6" s="83"/>
      <c r="BK6" s="84"/>
      <c r="BL6" s="83"/>
      <c r="BM6" s="84"/>
      <c r="BN6" s="83"/>
      <c r="BO6" s="84"/>
      <c r="BP6" s="83"/>
      <c r="BQ6" s="84"/>
      <c r="BR6" s="83"/>
      <c r="BS6" s="84"/>
      <c r="BT6" s="83"/>
      <c r="BU6" s="84"/>
      <c r="BV6" s="83"/>
      <c r="BW6" s="84"/>
      <c r="BX6" s="83"/>
      <c r="BY6" s="85"/>
      <c r="BZ6" s="179"/>
      <c r="CA6" s="180"/>
      <c r="CB6" s="181"/>
      <c r="CC6" s="179"/>
      <c r="CD6" s="180"/>
      <c r="CE6" s="181"/>
    </row>
    <row r="7" spans="1:83" ht="95.25" customHeight="1" x14ac:dyDescent="0.2">
      <c r="A7" s="261" t="s">
        <v>0</v>
      </c>
      <c r="B7" s="262">
        <v>2017</v>
      </c>
      <c r="C7" s="262" t="s">
        <v>2</v>
      </c>
      <c r="D7" s="262" t="s">
        <v>20</v>
      </c>
      <c r="E7" s="262" t="s">
        <v>1918</v>
      </c>
      <c r="F7" s="263" t="s">
        <v>2002</v>
      </c>
      <c r="G7" s="247" t="s">
        <v>1447</v>
      </c>
      <c r="H7" s="247" t="s">
        <v>1453</v>
      </c>
      <c r="I7" s="264" t="s">
        <v>2003</v>
      </c>
      <c r="J7" s="247" t="s">
        <v>2004</v>
      </c>
      <c r="K7" s="247" t="s">
        <v>44</v>
      </c>
      <c r="L7" s="247" t="s">
        <v>194</v>
      </c>
      <c r="M7" s="265">
        <v>2</v>
      </c>
      <c r="N7" s="246">
        <v>2</v>
      </c>
      <c r="O7" s="247" t="s">
        <v>2005</v>
      </c>
      <c r="P7" s="247" t="s">
        <v>3313</v>
      </c>
      <c r="Q7" s="266" t="s">
        <v>3314</v>
      </c>
      <c r="R7" s="267">
        <v>0</v>
      </c>
      <c r="S7" s="267"/>
      <c r="T7" s="267">
        <v>0</v>
      </c>
      <c r="U7" s="267"/>
      <c r="V7" s="98"/>
      <c r="W7" s="87"/>
      <c r="X7" s="87"/>
      <c r="Y7" s="87"/>
      <c r="Z7" s="87"/>
      <c r="AA7" s="87"/>
      <c r="AB7" s="87"/>
      <c r="AC7" s="88"/>
      <c r="AD7" s="162" t="s">
        <v>90</v>
      </c>
      <c r="AE7" s="162" t="s">
        <v>1834</v>
      </c>
      <c r="AF7" s="162" t="s">
        <v>195</v>
      </c>
      <c r="AG7" s="162" t="s">
        <v>195</v>
      </c>
      <c r="AH7" s="162" t="s">
        <v>195</v>
      </c>
      <c r="AI7" s="162" t="s">
        <v>195</v>
      </c>
      <c r="AJ7" s="162" t="s">
        <v>258</v>
      </c>
      <c r="AK7" s="163" t="s">
        <v>3315</v>
      </c>
      <c r="AL7" s="162" t="s">
        <v>2007</v>
      </c>
      <c r="AM7" s="162" t="s">
        <v>1834</v>
      </c>
      <c r="AN7" s="162" t="s">
        <v>1834</v>
      </c>
      <c r="AO7" s="162" t="s">
        <v>195</v>
      </c>
      <c r="AP7" s="162" t="s">
        <v>195</v>
      </c>
      <c r="AQ7" s="162" t="s">
        <v>195</v>
      </c>
      <c r="AR7" s="162" t="s">
        <v>195</v>
      </c>
      <c r="AS7" s="86">
        <v>80</v>
      </c>
      <c r="AT7" s="162" t="s">
        <v>278</v>
      </c>
      <c r="AU7" s="162" t="s">
        <v>278</v>
      </c>
      <c r="AV7" s="162" t="s">
        <v>195</v>
      </c>
      <c r="AW7" s="162" t="s">
        <v>262</v>
      </c>
      <c r="AX7" s="162" t="s">
        <v>195</v>
      </c>
      <c r="AY7" s="164" t="s">
        <v>1378</v>
      </c>
      <c r="AZ7" s="162">
        <v>2</v>
      </c>
      <c r="BA7" s="91" t="s">
        <v>3002</v>
      </c>
      <c r="BB7" s="92" t="s">
        <v>3316</v>
      </c>
      <c r="BC7" s="93">
        <v>0</v>
      </c>
      <c r="BD7" s="92" t="s">
        <v>3317</v>
      </c>
      <c r="BE7" s="93">
        <v>9</v>
      </c>
      <c r="BF7" s="92" t="s">
        <v>3318</v>
      </c>
      <c r="BG7" s="93">
        <v>18</v>
      </c>
      <c r="BH7" s="92" t="s">
        <v>3319</v>
      </c>
      <c r="BI7" s="93">
        <v>27</v>
      </c>
      <c r="BJ7" s="92" t="s">
        <v>3320</v>
      </c>
      <c r="BK7" s="93">
        <v>36</v>
      </c>
      <c r="BL7" s="92" t="s">
        <v>3321</v>
      </c>
      <c r="BM7" s="93">
        <v>45</v>
      </c>
      <c r="BN7" s="92" t="s">
        <v>3322</v>
      </c>
      <c r="BO7" s="93">
        <v>54</v>
      </c>
      <c r="BP7" s="92" t="s">
        <v>3323</v>
      </c>
      <c r="BQ7" s="93">
        <v>63</v>
      </c>
      <c r="BR7" s="92" t="s">
        <v>3324</v>
      </c>
      <c r="BS7" s="93">
        <v>72</v>
      </c>
      <c r="BT7" s="92" t="s">
        <v>3325</v>
      </c>
      <c r="BU7" s="93">
        <v>81</v>
      </c>
      <c r="BV7" s="92" t="s">
        <v>3326</v>
      </c>
      <c r="BW7" s="93">
        <v>90</v>
      </c>
      <c r="BX7" s="92" t="s">
        <v>3327</v>
      </c>
      <c r="BY7" s="94">
        <v>100</v>
      </c>
      <c r="BZ7" s="182"/>
      <c r="CA7" s="183"/>
      <c r="CB7" s="184"/>
      <c r="CC7" s="182"/>
      <c r="CD7" s="183"/>
      <c r="CE7" s="184"/>
    </row>
    <row r="8" spans="1:83" ht="64.5" customHeight="1" x14ac:dyDescent="0.2">
      <c r="A8" s="261" t="s">
        <v>0</v>
      </c>
      <c r="B8" s="262">
        <v>2017</v>
      </c>
      <c r="C8" s="262" t="s">
        <v>2</v>
      </c>
      <c r="D8" s="262" t="s">
        <v>20</v>
      </c>
      <c r="E8" s="262" t="s">
        <v>1918</v>
      </c>
      <c r="F8" s="263" t="s">
        <v>2002</v>
      </c>
      <c r="G8" s="247" t="s">
        <v>1447</v>
      </c>
      <c r="H8" s="247" t="s">
        <v>1453</v>
      </c>
      <c r="I8" s="264" t="s">
        <v>2003</v>
      </c>
      <c r="J8" s="247" t="s">
        <v>2009</v>
      </c>
      <c r="K8" s="247" t="s">
        <v>25</v>
      </c>
      <c r="L8" s="247" t="s">
        <v>194</v>
      </c>
      <c r="M8" s="265">
        <v>1</v>
      </c>
      <c r="N8" s="246">
        <v>2</v>
      </c>
      <c r="O8" s="247" t="s">
        <v>2010</v>
      </c>
      <c r="P8" s="247" t="s">
        <v>3313</v>
      </c>
      <c r="Q8" s="268" t="s">
        <v>3328</v>
      </c>
      <c r="R8" s="267">
        <v>335700000</v>
      </c>
      <c r="S8" s="267"/>
      <c r="T8" s="267">
        <v>0</v>
      </c>
      <c r="U8" s="267"/>
      <c r="V8" s="98"/>
      <c r="W8" s="87"/>
      <c r="X8" s="87"/>
      <c r="Y8" s="87"/>
      <c r="Z8" s="87"/>
      <c r="AA8" s="87"/>
      <c r="AB8" s="87"/>
      <c r="AC8" s="88"/>
      <c r="AD8" s="162" t="s">
        <v>123</v>
      </c>
      <c r="AE8" s="162" t="s">
        <v>1834</v>
      </c>
      <c r="AF8" s="162" t="s">
        <v>195</v>
      </c>
      <c r="AG8" s="162" t="s">
        <v>195</v>
      </c>
      <c r="AH8" s="162" t="s">
        <v>195</v>
      </c>
      <c r="AI8" s="162" t="s">
        <v>195</v>
      </c>
      <c r="AJ8" s="162" t="s">
        <v>258</v>
      </c>
      <c r="AK8" s="162" t="s">
        <v>3329</v>
      </c>
      <c r="AL8" s="162" t="s">
        <v>2011</v>
      </c>
      <c r="AM8" s="162" t="s">
        <v>2381</v>
      </c>
      <c r="AN8" s="162" t="s">
        <v>1834</v>
      </c>
      <c r="AO8" s="162" t="s">
        <v>195</v>
      </c>
      <c r="AP8" s="162" t="s">
        <v>195</v>
      </c>
      <c r="AQ8" s="162" t="s">
        <v>262</v>
      </c>
      <c r="AR8" s="162" t="s">
        <v>195</v>
      </c>
      <c r="AS8" s="165">
        <v>12250000</v>
      </c>
      <c r="AT8" s="162" t="s">
        <v>278</v>
      </c>
      <c r="AU8" s="162" t="s">
        <v>278</v>
      </c>
      <c r="AV8" s="162" t="s">
        <v>195</v>
      </c>
      <c r="AW8" s="162" t="s">
        <v>262</v>
      </c>
      <c r="AX8" s="162" t="s">
        <v>195</v>
      </c>
      <c r="AY8" s="164" t="s">
        <v>1378</v>
      </c>
      <c r="AZ8" s="162">
        <v>2</v>
      </c>
      <c r="BA8" s="91" t="s">
        <v>3002</v>
      </c>
      <c r="BB8" s="92" t="s">
        <v>3330</v>
      </c>
      <c r="BC8" s="93">
        <v>0</v>
      </c>
      <c r="BD8" s="92" t="s">
        <v>3330</v>
      </c>
      <c r="BE8" s="93">
        <v>0</v>
      </c>
      <c r="BF8" s="92" t="s">
        <v>3331</v>
      </c>
      <c r="BG8" s="93">
        <v>15</v>
      </c>
      <c r="BH8" s="92" t="s">
        <v>3332</v>
      </c>
      <c r="BI8" s="93">
        <v>25</v>
      </c>
      <c r="BJ8" s="92" t="s">
        <v>3332</v>
      </c>
      <c r="BK8" s="93">
        <v>25</v>
      </c>
      <c r="BL8" s="92" t="s">
        <v>3333</v>
      </c>
      <c r="BM8" s="93">
        <v>55</v>
      </c>
      <c r="BN8" s="92" t="s">
        <v>3334</v>
      </c>
      <c r="BO8" s="93">
        <v>70</v>
      </c>
      <c r="BP8" s="92" t="s">
        <v>3334</v>
      </c>
      <c r="BQ8" s="93">
        <v>70</v>
      </c>
      <c r="BR8" s="92" t="s">
        <v>3334</v>
      </c>
      <c r="BS8" s="93">
        <v>70</v>
      </c>
      <c r="BT8" s="92" t="s">
        <v>3335</v>
      </c>
      <c r="BU8" s="93">
        <v>90</v>
      </c>
      <c r="BV8" s="92" t="s">
        <v>3335</v>
      </c>
      <c r="BW8" s="93">
        <v>90</v>
      </c>
      <c r="BX8" s="92" t="s">
        <v>3336</v>
      </c>
      <c r="BY8" s="94">
        <v>100</v>
      </c>
      <c r="BZ8" s="182"/>
      <c r="CA8" s="183"/>
      <c r="CB8" s="184"/>
      <c r="CC8" s="182"/>
      <c r="CD8" s="183"/>
      <c r="CE8" s="184"/>
    </row>
    <row r="9" spans="1:83" ht="84.95" customHeight="1" x14ac:dyDescent="0.2">
      <c r="A9" s="261" t="s">
        <v>0</v>
      </c>
      <c r="B9" s="262">
        <v>2017</v>
      </c>
      <c r="C9" s="262" t="s">
        <v>2</v>
      </c>
      <c r="D9" s="262" t="s">
        <v>20</v>
      </c>
      <c r="E9" s="262" t="s">
        <v>1918</v>
      </c>
      <c r="F9" s="263" t="s">
        <v>2002</v>
      </c>
      <c r="G9" s="247" t="s">
        <v>1447</v>
      </c>
      <c r="H9" s="247" t="s">
        <v>1453</v>
      </c>
      <c r="I9" s="264" t="s">
        <v>2003</v>
      </c>
      <c r="J9" s="247" t="s">
        <v>2012</v>
      </c>
      <c r="K9" s="247" t="s">
        <v>44</v>
      </c>
      <c r="L9" s="247" t="s">
        <v>194</v>
      </c>
      <c r="M9" s="265">
        <v>3</v>
      </c>
      <c r="N9" s="246">
        <v>2</v>
      </c>
      <c r="O9" s="247" t="s">
        <v>1430</v>
      </c>
      <c r="P9" s="247" t="s">
        <v>2035</v>
      </c>
      <c r="Q9" s="266" t="s">
        <v>2013</v>
      </c>
      <c r="R9" s="267">
        <v>0</v>
      </c>
      <c r="S9" s="267"/>
      <c r="T9" s="267">
        <v>0</v>
      </c>
      <c r="U9" s="267"/>
      <c r="V9" s="98"/>
      <c r="W9" s="87"/>
      <c r="X9" s="87"/>
      <c r="Y9" s="87"/>
      <c r="Z9" s="87"/>
      <c r="AA9" s="87"/>
      <c r="AB9" s="87"/>
      <c r="AC9" s="88"/>
      <c r="AD9" s="162" t="s">
        <v>145</v>
      </c>
      <c r="AE9" s="162">
        <v>171</v>
      </c>
      <c r="AF9" s="162" t="s">
        <v>1430</v>
      </c>
      <c r="AG9" s="162" t="s">
        <v>3043</v>
      </c>
      <c r="AH9" s="162" t="s">
        <v>1396</v>
      </c>
      <c r="AI9" s="162" t="s">
        <v>195</v>
      </c>
      <c r="AJ9" s="162" t="s">
        <v>230</v>
      </c>
      <c r="AK9" s="162" t="s">
        <v>3337</v>
      </c>
      <c r="AL9" s="162" t="s">
        <v>3338</v>
      </c>
      <c r="AM9" s="162" t="s">
        <v>2381</v>
      </c>
      <c r="AN9" s="162" t="s">
        <v>2381</v>
      </c>
      <c r="AO9" s="162" t="s">
        <v>264</v>
      </c>
      <c r="AP9" s="162" t="s">
        <v>1837</v>
      </c>
      <c r="AQ9" s="162" t="s">
        <v>1929</v>
      </c>
      <c r="AR9" s="162" t="s">
        <v>195</v>
      </c>
      <c r="AS9" s="165">
        <v>600000</v>
      </c>
      <c r="AT9" s="162" t="s">
        <v>278</v>
      </c>
      <c r="AU9" s="162" t="s">
        <v>278</v>
      </c>
      <c r="AV9" s="162" t="s">
        <v>195</v>
      </c>
      <c r="AW9" s="162" t="s">
        <v>262</v>
      </c>
      <c r="AX9" s="162" t="s">
        <v>195</v>
      </c>
      <c r="AY9" s="164" t="s">
        <v>1378</v>
      </c>
      <c r="AZ9" s="162">
        <v>2</v>
      </c>
      <c r="BA9" s="91" t="s">
        <v>3002</v>
      </c>
      <c r="BB9" s="92" t="s">
        <v>2008</v>
      </c>
      <c r="BC9" s="93">
        <v>0</v>
      </c>
      <c r="BD9" s="92" t="s">
        <v>3339</v>
      </c>
      <c r="BE9" s="93">
        <v>9</v>
      </c>
      <c r="BF9" s="92" t="s">
        <v>3340</v>
      </c>
      <c r="BG9" s="93">
        <v>18</v>
      </c>
      <c r="BH9" s="92" t="s">
        <v>3340</v>
      </c>
      <c r="BI9" s="93">
        <v>27</v>
      </c>
      <c r="BJ9" s="92" t="s">
        <v>3340</v>
      </c>
      <c r="BK9" s="93">
        <v>36</v>
      </c>
      <c r="BL9" s="92" t="s">
        <v>3340</v>
      </c>
      <c r="BM9" s="93">
        <v>45</v>
      </c>
      <c r="BN9" s="92" t="s">
        <v>3340</v>
      </c>
      <c r="BO9" s="93">
        <v>54</v>
      </c>
      <c r="BP9" s="92" t="s">
        <v>3340</v>
      </c>
      <c r="BQ9" s="93">
        <v>63</v>
      </c>
      <c r="BR9" s="92" t="s">
        <v>3340</v>
      </c>
      <c r="BS9" s="93">
        <v>72</v>
      </c>
      <c r="BT9" s="92" t="s">
        <v>3340</v>
      </c>
      <c r="BU9" s="93">
        <v>81</v>
      </c>
      <c r="BV9" s="92" t="s">
        <v>3340</v>
      </c>
      <c r="BW9" s="93">
        <v>90</v>
      </c>
      <c r="BX9" s="92" t="s">
        <v>3341</v>
      </c>
      <c r="BY9" s="94">
        <v>100</v>
      </c>
      <c r="BZ9" s="182"/>
      <c r="CA9" s="183"/>
      <c r="CB9" s="184"/>
      <c r="CC9" s="182"/>
      <c r="CD9" s="183"/>
      <c r="CE9" s="184"/>
    </row>
    <row r="10" spans="1:83" ht="66.75" customHeight="1" x14ac:dyDescent="0.2">
      <c r="A10" s="261" t="s">
        <v>0</v>
      </c>
      <c r="B10" s="262">
        <v>2017</v>
      </c>
      <c r="C10" s="262" t="s">
        <v>2</v>
      </c>
      <c r="D10" s="262" t="s">
        <v>20</v>
      </c>
      <c r="E10" s="262" t="s">
        <v>1918</v>
      </c>
      <c r="F10" s="263" t="s">
        <v>2002</v>
      </c>
      <c r="G10" s="247" t="s">
        <v>1447</v>
      </c>
      <c r="H10" s="247" t="s">
        <v>1453</v>
      </c>
      <c r="I10" s="264" t="s">
        <v>2003</v>
      </c>
      <c r="J10" s="247" t="s">
        <v>2014</v>
      </c>
      <c r="K10" s="247" t="s">
        <v>30</v>
      </c>
      <c r="L10" s="247" t="s">
        <v>194</v>
      </c>
      <c r="M10" s="265">
        <v>2</v>
      </c>
      <c r="N10" s="246">
        <v>1</v>
      </c>
      <c r="O10" s="247" t="s">
        <v>2015</v>
      </c>
      <c r="P10" s="269" t="s">
        <v>2016</v>
      </c>
      <c r="Q10" s="270" t="s">
        <v>2017</v>
      </c>
      <c r="R10" s="267">
        <v>896887059</v>
      </c>
      <c r="S10" s="267"/>
      <c r="T10" s="267">
        <v>0</v>
      </c>
      <c r="U10" s="267"/>
      <c r="V10" s="98"/>
      <c r="W10" s="87"/>
      <c r="X10" s="87"/>
      <c r="Y10" s="87"/>
      <c r="Z10" s="87"/>
      <c r="AA10" s="87"/>
      <c r="AB10" s="87"/>
      <c r="AC10" s="88"/>
      <c r="AD10" s="162" t="s">
        <v>158</v>
      </c>
      <c r="AE10" s="162" t="s">
        <v>1834</v>
      </c>
      <c r="AF10" s="162" t="s">
        <v>195</v>
      </c>
      <c r="AG10" s="162" t="s">
        <v>195</v>
      </c>
      <c r="AH10" s="162" t="s">
        <v>195</v>
      </c>
      <c r="AI10" s="162" t="s">
        <v>195</v>
      </c>
      <c r="AJ10" s="162" t="s">
        <v>258</v>
      </c>
      <c r="AK10" s="162" t="s">
        <v>3342</v>
      </c>
      <c r="AL10" s="162" t="s">
        <v>2018</v>
      </c>
      <c r="AM10" s="162" t="s">
        <v>1834</v>
      </c>
      <c r="AN10" s="162" t="s">
        <v>1834</v>
      </c>
      <c r="AO10" s="162" t="s">
        <v>195</v>
      </c>
      <c r="AP10" s="162" t="s">
        <v>195</v>
      </c>
      <c r="AQ10" s="162" t="s">
        <v>262</v>
      </c>
      <c r="AR10" s="162" t="s">
        <v>195</v>
      </c>
      <c r="AS10" s="165">
        <v>12250000</v>
      </c>
      <c r="AT10" s="162" t="s">
        <v>278</v>
      </c>
      <c r="AU10" s="162" t="s">
        <v>278</v>
      </c>
      <c r="AV10" s="162" t="s">
        <v>195</v>
      </c>
      <c r="AW10" s="162" t="s">
        <v>262</v>
      </c>
      <c r="AX10" s="162" t="s">
        <v>195</v>
      </c>
      <c r="AY10" s="164" t="s">
        <v>1378</v>
      </c>
      <c r="AZ10" s="162">
        <v>1</v>
      </c>
      <c r="BA10" s="91" t="s">
        <v>3002</v>
      </c>
      <c r="BB10" s="92" t="s">
        <v>3343</v>
      </c>
      <c r="BC10" s="93">
        <v>0</v>
      </c>
      <c r="BD10" s="92" t="s">
        <v>3343</v>
      </c>
      <c r="BE10" s="93">
        <v>0</v>
      </c>
      <c r="BF10" s="92" t="s">
        <v>3343</v>
      </c>
      <c r="BG10" s="93">
        <v>0</v>
      </c>
      <c r="BH10" s="92" t="s">
        <v>3343</v>
      </c>
      <c r="BI10" s="93">
        <v>0</v>
      </c>
      <c r="BJ10" s="92" t="s">
        <v>3344</v>
      </c>
      <c r="BK10" s="93">
        <v>7</v>
      </c>
      <c r="BL10" s="92" t="s">
        <v>3345</v>
      </c>
      <c r="BM10" s="93">
        <v>13</v>
      </c>
      <c r="BN10" s="92" t="s">
        <v>3346</v>
      </c>
      <c r="BO10" s="93">
        <v>17</v>
      </c>
      <c r="BP10" s="92" t="s">
        <v>3347</v>
      </c>
      <c r="BQ10" s="93">
        <v>34</v>
      </c>
      <c r="BR10" s="92" t="s">
        <v>3348</v>
      </c>
      <c r="BS10" s="93">
        <v>43</v>
      </c>
      <c r="BT10" s="92" t="s">
        <v>3349</v>
      </c>
      <c r="BU10" s="93">
        <v>48</v>
      </c>
      <c r="BV10" s="92" t="s">
        <v>3350</v>
      </c>
      <c r="BW10" s="93">
        <v>65</v>
      </c>
      <c r="BX10" s="92" t="s">
        <v>3351</v>
      </c>
      <c r="BY10" s="94">
        <v>100</v>
      </c>
      <c r="BZ10" s="182"/>
      <c r="CA10" s="183"/>
      <c r="CB10" s="184"/>
      <c r="CC10" s="182"/>
      <c r="CD10" s="183"/>
      <c r="CE10" s="184"/>
    </row>
    <row r="11" spans="1:83" ht="84.75" customHeight="1" x14ac:dyDescent="0.2">
      <c r="A11" s="261" t="s">
        <v>0</v>
      </c>
      <c r="B11" s="262">
        <v>2017</v>
      </c>
      <c r="C11" s="262" t="s">
        <v>2</v>
      </c>
      <c r="D11" s="262" t="s">
        <v>20</v>
      </c>
      <c r="E11" s="262" t="s">
        <v>1918</v>
      </c>
      <c r="F11" s="263" t="s">
        <v>2002</v>
      </c>
      <c r="G11" s="247" t="s">
        <v>1447</v>
      </c>
      <c r="H11" s="247" t="s">
        <v>1457</v>
      </c>
      <c r="I11" s="264" t="s">
        <v>2003</v>
      </c>
      <c r="J11" s="247" t="s">
        <v>2019</v>
      </c>
      <c r="K11" s="247" t="s">
        <v>44</v>
      </c>
      <c r="L11" s="247" t="s">
        <v>194</v>
      </c>
      <c r="M11" s="265">
        <v>2</v>
      </c>
      <c r="N11" s="246">
        <v>32</v>
      </c>
      <c r="O11" s="247" t="s">
        <v>2020</v>
      </c>
      <c r="P11" s="247" t="s">
        <v>1920</v>
      </c>
      <c r="Q11" s="266" t="s">
        <v>2021</v>
      </c>
      <c r="R11" s="267">
        <v>808400000</v>
      </c>
      <c r="S11" s="267"/>
      <c r="T11" s="267">
        <v>0</v>
      </c>
      <c r="U11" s="267"/>
      <c r="V11" s="98"/>
      <c r="W11" s="87"/>
      <c r="X11" s="87"/>
      <c r="Y11" s="87"/>
      <c r="Z11" s="87"/>
      <c r="AA11" s="87"/>
      <c r="AB11" s="87"/>
      <c r="AC11" s="88"/>
      <c r="AD11" s="162" t="s">
        <v>144</v>
      </c>
      <c r="AE11" s="162" t="s">
        <v>1834</v>
      </c>
      <c r="AF11" s="162" t="s">
        <v>195</v>
      </c>
      <c r="AG11" s="162" t="s">
        <v>195</v>
      </c>
      <c r="AH11" s="162" t="s">
        <v>195</v>
      </c>
      <c r="AI11" s="162" t="s">
        <v>195</v>
      </c>
      <c r="AJ11" s="162" t="s">
        <v>258</v>
      </c>
      <c r="AK11" s="162" t="s">
        <v>3352</v>
      </c>
      <c r="AL11" s="162" t="s">
        <v>3338</v>
      </c>
      <c r="AM11" s="162" t="s">
        <v>1834</v>
      </c>
      <c r="AN11" s="162" t="s">
        <v>1834</v>
      </c>
      <c r="AO11" s="162" t="s">
        <v>195</v>
      </c>
      <c r="AP11" s="162" t="s">
        <v>195</v>
      </c>
      <c r="AQ11" s="162" t="s">
        <v>262</v>
      </c>
      <c r="AR11" s="162" t="s">
        <v>195</v>
      </c>
      <c r="AS11" s="165">
        <v>300</v>
      </c>
      <c r="AT11" s="162" t="s">
        <v>278</v>
      </c>
      <c r="AU11" s="162" t="s">
        <v>278</v>
      </c>
      <c r="AV11" s="162" t="s">
        <v>195</v>
      </c>
      <c r="AW11" s="162" t="s">
        <v>262</v>
      </c>
      <c r="AX11" s="162" t="s">
        <v>195</v>
      </c>
      <c r="AY11" s="164" t="s">
        <v>1378</v>
      </c>
      <c r="AZ11" s="162">
        <v>32</v>
      </c>
      <c r="BA11" s="91" t="s">
        <v>3002</v>
      </c>
      <c r="BB11" s="92" t="s">
        <v>3353</v>
      </c>
      <c r="BC11" s="93">
        <v>8</v>
      </c>
      <c r="BD11" s="92" t="s">
        <v>3354</v>
      </c>
      <c r="BE11" s="93">
        <v>16</v>
      </c>
      <c r="BF11" s="92" t="s">
        <v>3355</v>
      </c>
      <c r="BG11" s="93">
        <v>24</v>
      </c>
      <c r="BH11" s="92" t="s">
        <v>3356</v>
      </c>
      <c r="BI11" s="93">
        <v>32</v>
      </c>
      <c r="BJ11" s="92" t="s">
        <v>3357</v>
      </c>
      <c r="BK11" s="93">
        <v>40</v>
      </c>
      <c r="BL11" s="92" t="s">
        <v>3358</v>
      </c>
      <c r="BM11" s="93">
        <v>48</v>
      </c>
      <c r="BN11" s="92" t="s">
        <v>3359</v>
      </c>
      <c r="BO11" s="93">
        <v>56</v>
      </c>
      <c r="BP11" s="92" t="s">
        <v>3360</v>
      </c>
      <c r="BQ11" s="93">
        <v>64</v>
      </c>
      <c r="BR11" s="92" t="s">
        <v>3361</v>
      </c>
      <c r="BS11" s="93">
        <v>72</v>
      </c>
      <c r="BT11" s="92" t="s">
        <v>3362</v>
      </c>
      <c r="BU11" s="93">
        <v>80</v>
      </c>
      <c r="BV11" s="92" t="s">
        <v>3363</v>
      </c>
      <c r="BW11" s="93">
        <v>88</v>
      </c>
      <c r="BX11" s="92" t="s">
        <v>3364</v>
      </c>
      <c r="BY11" s="94">
        <v>100</v>
      </c>
      <c r="BZ11" s="182"/>
      <c r="CA11" s="183"/>
      <c r="CB11" s="184"/>
      <c r="CC11" s="182"/>
      <c r="CD11" s="183"/>
      <c r="CE11" s="184"/>
    </row>
    <row r="12" spans="1:83" ht="84.95" customHeight="1" x14ac:dyDescent="0.2">
      <c r="A12" s="261" t="s">
        <v>0</v>
      </c>
      <c r="B12" s="262">
        <v>2017</v>
      </c>
      <c r="C12" s="262" t="s">
        <v>2</v>
      </c>
      <c r="D12" s="262" t="s">
        <v>20</v>
      </c>
      <c r="E12" s="262" t="s">
        <v>1918</v>
      </c>
      <c r="F12" s="263" t="s">
        <v>2002</v>
      </c>
      <c r="G12" s="247" t="s">
        <v>1447</v>
      </c>
      <c r="H12" s="247" t="s">
        <v>1453</v>
      </c>
      <c r="I12" s="264" t="s">
        <v>2003</v>
      </c>
      <c r="J12" s="247" t="s">
        <v>2022</v>
      </c>
      <c r="K12" s="247" t="s">
        <v>44</v>
      </c>
      <c r="L12" s="247" t="s">
        <v>194</v>
      </c>
      <c r="M12" s="265">
        <v>2</v>
      </c>
      <c r="N12" s="246">
        <v>2</v>
      </c>
      <c r="O12" s="247" t="s">
        <v>2023</v>
      </c>
      <c r="P12" s="247" t="s">
        <v>2035</v>
      </c>
      <c r="Q12" s="266" t="s">
        <v>2024</v>
      </c>
      <c r="R12" s="267">
        <v>0</v>
      </c>
      <c r="S12" s="267"/>
      <c r="T12" s="267">
        <v>0</v>
      </c>
      <c r="U12" s="267"/>
      <c r="V12" s="98"/>
      <c r="W12" s="87"/>
      <c r="X12" s="87"/>
      <c r="Y12" s="87"/>
      <c r="Z12" s="87"/>
      <c r="AA12" s="87"/>
      <c r="AB12" s="87"/>
      <c r="AC12" s="88"/>
      <c r="AD12" s="162" t="s">
        <v>91</v>
      </c>
      <c r="AE12" s="162">
        <v>171</v>
      </c>
      <c r="AF12" s="162" t="s">
        <v>195</v>
      </c>
      <c r="AG12" s="162" t="s">
        <v>195</v>
      </c>
      <c r="AH12" s="162" t="s">
        <v>195</v>
      </c>
      <c r="AI12" s="162" t="s">
        <v>195</v>
      </c>
      <c r="AJ12" s="162" t="s">
        <v>258</v>
      </c>
      <c r="AK12" s="162" t="s">
        <v>145</v>
      </c>
      <c r="AL12" s="162" t="s">
        <v>2025</v>
      </c>
      <c r="AM12" s="162" t="s">
        <v>2381</v>
      </c>
      <c r="AN12" s="162" t="s">
        <v>2381</v>
      </c>
      <c r="AO12" s="162" t="s">
        <v>195</v>
      </c>
      <c r="AP12" s="162" t="s">
        <v>195</v>
      </c>
      <c r="AQ12" s="162" t="s">
        <v>262</v>
      </c>
      <c r="AR12" s="162" t="s">
        <v>195</v>
      </c>
      <c r="AS12" s="165">
        <v>12250000</v>
      </c>
      <c r="AT12" s="162" t="s">
        <v>278</v>
      </c>
      <c r="AU12" s="162" t="s">
        <v>278</v>
      </c>
      <c r="AV12" s="162" t="s">
        <v>195</v>
      </c>
      <c r="AW12" s="162" t="s">
        <v>262</v>
      </c>
      <c r="AX12" s="162" t="s">
        <v>195</v>
      </c>
      <c r="AY12" s="164" t="s">
        <v>1378</v>
      </c>
      <c r="AZ12" s="162">
        <v>2</v>
      </c>
      <c r="BA12" s="91" t="s">
        <v>3002</v>
      </c>
      <c r="BB12" s="92" t="s">
        <v>3365</v>
      </c>
      <c r="BC12" s="93">
        <v>0</v>
      </c>
      <c r="BD12" s="92" t="s">
        <v>3365</v>
      </c>
      <c r="BE12" s="93">
        <v>0</v>
      </c>
      <c r="BF12" s="92" t="s">
        <v>3366</v>
      </c>
      <c r="BG12" s="93">
        <v>15</v>
      </c>
      <c r="BH12" s="92" t="s">
        <v>3366</v>
      </c>
      <c r="BI12" s="93">
        <v>15</v>
      </c>
      <c r="BJ12" s="92" t="s">
        <v>3367</v>
      </c>
      <c r="BK12" s="93">
        <v>45</v>
      </c>
      <c r="BL12" s="92" t="s">
        <v>3367</v>
      </c>
      <c r="BM12" s="93">
        <v>45</v>
      </c>
      <c r="BN12" s="92" t="s">
        <v>3367</v>
      </c>
      <c r="BO12" s="93">
        <v>45</v>
      </c>
      <c r="BP12" s="92" t="s">
        <v>3367</v>
      </c>
      <c r="BQ12" s="93">
        <v>45</v>
      </c>
      <c r="BR12" s="92" t="s">
        <v>3368</v>
      </c>
      <c r="BS12" s="93">
        <v>80</v>
      </c>
      <c r="BT12" s="92" t="s">
        <v>3368</v>
      </c>
      <c r="BU12" s="93">
        <v>80</v>
      </c>
      <c r="BV12" s="92" t="s">
        <v>3368</v>
      </c>
      <c r="BW12" s="93">
        <v>80</v>
      </c>
      <c r="BX12" s="92" t="s">
        <v>3369</v>
      </c>
      <c r="BY12" s="94">
        <v>100</v>
      </c>
      <c r="BZ12" s="182"/>
      <c r="CA12" s="183"/>
      <c r="CB12" s="184"/>
      <c r="CC12" s="182"/>
      <c r="CD12" s="183"/>
      <c r="CE12" s="184"/>
    </row>
    <row r="13" spans="1:83" ht="77.25" customHeight="1" x14ac:dyDescent="0.2">
      <c r="A13" s="261" t="s">
        <v>0</v>
      </c>
      <c r="B13" s="262">
        <v>2017</v>
      </c>
      <c r="C13" s="262" t="s">
        <v>2</v>
      </c>
      <c r="D13" s="262" t="s">
        <v>20</v>
      </c>
      <c r="E13" s="262" t="s">
        <v>1918</v>
      </c>
      <c r="F13" s="263" t="s">
        <v>2002</v>
      </c>
      <c r="G13" s="247" t="s">
        <v>1447</v>
      </c>
      <c r="H13" s="247" t="s">
        <v>1453</v>
      </c>
      <c r="I13" s="264" t="s">
        <v>2026</v>
      </c>
      <c r="J13" s="247" t="s">
        <v>2027</v>
      </c>
      <c r="K13" s="247" t="s">
        <v>44</v>
      </c>
      <c r="L13" s="247" t="s">
        <v>194</v>
      </c>
      <c r="M13" s="265">
        <v>2</v>
      </c>
      <c r="N13" s="246">
        <v>1</v>
      </c>
      <c r="O13" s="247" t="s">
        <v>2028</v>
      </c>
      <c r="P13" s="247" t="s">
        <v>2035</v>
      </c>
      <c r="Q13" s="266" t="s">
        <v>2029</v>
      </c>
      <c r="R13" s="267">
        <v>0</v>
      </c>
      <c r="S13" s="267"/>
      <c r="T13" s="267">
        <v>0</v>
      </c>
      <c r="U13" s="267"/>
      <c r="V13" s="98"/>
      <c r="W13" s="87"/>
      <c r="X13" s="87"/>
      <c r="Y13" s="87"/>
      <c r="Z13" s="87"/>
      <c r="AA13" s="87"/>
      <c r="AB13" s="87"/>
      <c r="AC13" s="88"/>
      <c r="AD13" s="162" t="s">
        <v>145</v>
      </c>
      <c r="AE13" s="162">
        <v>171</v>
      </c>
      <c r="AF13" s="162" t="s">
        <v>195</v>
      </c>
      <c r="AG13" s="162" t="s">
        <v>195</v>
      </c>
      <c r="AH13" s="162" t="s">
        <v>195</v>
      </c>
      <c r="AI13" s="162" t="s">
        <v>195</v>
      </c>
      <c r="AJ13" s="162" t="s">
        <v>258</v>
      </c>
      <c r="AK13" s="162" t="s">
        <v>145</v>
      </c>
      <c r="AL13" s="162" t="s">
        <v>2025</v>
      </c>
      <c r="AM13" s="162" t="s">
        <v>2381</v>
      </c>
      <c r="AN13" s="162" t="s">
        <v>2381</v>
      </c>
      <c r="AO13" s="162" t="s">
        <v>195</v>
      </c>
      <c r="AP13" s="162" t="s">
        <v>195</v>
      </c>
      <c r="AQ13" s="162" t="s">
        <v>195</v>
      </c>
      <c r="AR13" s="162" t="s">
        <v>195</v>
      </c>
      <c r="AS13" s="165">
        <v>12250000</v>
      </c>
      <c r="AT13" s="162" t="s">
        <v>278</v>
      </c>
      <c r="AU13" s="162" t="s">
        <v>278</v>
      </c>
      <c r="AV13" s="162" t="s">
        <v>195</v>
      </c>
      <c r="AW13" s="162" t="s">
        <v>278</v>
      </c>
      <c r="AX13" s="162" t="s">
        <v>195</v>
      </c>
      <c r="AY13" s="164" t="s">
        <v>1378</v>
      </c>
      <c r="AZ13" s="162">
        <v>1</v>
      </c>
      <c r="BA13" s="91" t="s">
        <v>3002</v>
      </c>
      <c r="BB13" s="92" t="s">
        <v>3370</v>
      </c>
      <c r="BC13" s="93">
        <v>5</v>
      </c>
      <c r="BD13" s="92" t="s">
        <v>3371</v>
      </c>
      <c r="BE13" s="93">
        <v>20</v>
      </c>
      <c r="BF13" s="92" t="s">
        <v>3371</v>
      </c>
      <c r="BG13" s="93">
        <v>40</v>
      </c>
      <c r="BH13" s="92" t="s">
        <v>3371</v>
      </c>
      <c r="BI13" s="93">
        <v>60</v>
      </c>
      <c r="BJ13" s="92" t="s">
        <v>3371</v>
      </c>
      <c r="BK13" s="93">
        <v>80</v>
      </c>
      <c r="BL13" s="92" t="s">
        <v>3372</v>
      </c>
      <c r="BM13" s="93">
        <v>100</v>
      </c>
      <c r="BN13" s="92" t="s">
        <v>3372</v>
      </c>
      <c r="BO13" s="93">
        <v>100</v>
      </c>
      <c r="BP13" s="92" t="s">
        <v>3372</v>
      </c>
      <c r="BQ13" s="93">
        <v>100</v>
      </c>
      <c r="BR13" s="92" t="s">
        <v>3372</v>
      </c>
      <c r="BS13" s="93">
        <v>100</v>
      </c>
      <c r="BT13" s="92" t="s">
        <v>3372</v>
      </c>
      <c r="BU13" s="93">
        <v>100</v>
      </c>
      <c r="BV13" s="92" t="s">
        <v>3372</v>
      </c>
      <c r="BW13" s="93">
        <v>100</v>
      </c>
      <c r="BX13" s="92" t="s">
        <v>3372</v>
      </c>
      <c r="BY13" s="94">
        <v>100</v>
      </c>
      <c r="BZ13" s="182"/>
      <c r="CA13" s="183"/>
      <c r="CB13" s="184"/>
      <c r="CC13" s="182"/>
      <c r="CD13" s="183"/>
      <c r="CE13" s="184"/>
    </row>
    <row r="14" spans="1:83" ht="84.95" customHeight="1" x14ac:dyDescent="0.2">
      <c r="A14" s="261" t="s">
        <v>0</v>
      </c>
      <c r="B14" s="262">
        <v>2017</v>
      </c>
      <c r="C14" s="262" t="s">
        <v>2</v>
      </c>
      <c r="D14" s="262" t="s">
        <v>20</v>
      </c>
      <c r="E14" s="262" t="s">
        <v>1918</v>
      </c>
      <c r="F14" s="263" t="s">
        <v>2002</v>
      </c>
      <c r="G14" s="247" t="s">
        <v>1447</v>
      </c>
      <c r="H14" s="247" t="s">
        <v>1453</v>
      </c>
      <c r="I14" s="271" t="s">
        <v>2030</v>
      </c>
      <c r="J14" s="247"/>
      <c r="K14" s="247"/>
      <c r="L14" s="247"/>
      <c r="M14" s="265"/>
      <c r="N14" s="246"/>
      <c r="O14" s="247"/>
      <c r="P14" s="247"/>
      <c r="Q14" s="266"/>
      <c r="R14" s="267"/>
      <c r="S14" s="267"/>
      <c r="T14" s="267"/>
      <c r="U14" s="267"/>
      <c r="V14" s="98"/>
      <c r="W14" s="87"/>
      <c r="X14" s="87"/>
      <c r="Y14" s="87"/>
      <c r="Z14" s="87"/>
      <c r="AA14" s="87"/>
      <c r="AB14" s="87"/>
      <c r="AC14" s="88"/>
      <c r="AD14" s="162"/>
      <c r="AE14" s="162"/>
      <c r="AF14" s="162"/>
      <c r="AG14" s="162"/>
      <c r="AH14" s="162"/>
      <c r="AI14" s="162"/>
      <c r="AJ14" s="162"/>
      <c r="AK14" s="162"/>
      <c r="AL14" s="162"/>
      <c r="AM14" s="162"/>
      <c r="AN14" s="162"/>
      <c r="AO14" s="162"/>
      <c r="AP14" s="162"/>
      <c r="AQ14" s="162"/>
      <c r="AR14" s="162"/>
      <c r="AS14" s="86"/>
      <c r="AT14" s="162"/>
      <c r="AU14" s="162"/>
      <c r="AV14" s="162"/>
      <c r="AW14" s="162"/>
      <c r="AX14" s="162"/>
      <c r="AY14" s="164"/>
      <c r="AZ14" s="162"/>
      <c r="BA14" s="91"/>
      <c r="BB14" s="92"/>
      <c r="BC14" s="93"/>
      <c r="BD14" s="92"/>
      <c r="BE14" s="93"/>
      <c r="BF14" s="92"/>
      <c r="BG14" s="93"/>
      <c r="BH14" s="92"/>
      <c r="BI14" s="93"/>
      <c r="BJ14" s="92"/>
      <c r="BK14" s="93"/>
      <c r="BL14" s="92"/>
      <c r="BM14" s="93"/>
      <c r="BN14" s="92"/>
      <c r="BO14" s="93"/>
      <c r="BP14" s="92"/>
      <c r="BQ14" s="93"/>
      <c r="BR14" s="92"/>
      <c r="BS14" s="93"/>
      <c r="BT14" s="92"/>
      <c r="BU14" s="93"/>
      <c r="BV14" s="92"/>
      <c r="BW14" s="93"/>
      <c r="BX14" s="92"/>
      <c r="BY14" s="94"/>
      <c r="BZ14" s="182"/>
      <c r="CA14" s="183"/>
      <c r="CB14" s="184"/>
      <c r="CC14" s="182"/>
      <c r="CD14" s="183"/>
      <c r="CE14" s="184"/>
    </row>
    <row r="15" spans="1:83" ht="84.95" customHeight="1" x14ac:dyDescent="0.2">
      <c r="A15" s="261" t="s">
        <v>0</v>
      </c>
      <c r="B15" s="262">
        <v>2017</v>
      </c>
      <c r="C15" s="262" t="s">
        <v>2</v>
      </c>
      <c r="D15" s="262" t="s">
        <v>20</v>
      </c>
      <c r="E15" s="262" t="s">
        <v>1918</v>
      </c>
      <c r="F15" s="263" t="s">
        <v>2002</v>
      </c>
      <c r="G15" s="247" t="s">
        <v>1447</v>
      </c>
      <c r="H15" s="247" t="s">
        <v>1453</v>
      </c>
      <c r="I15" s="264" t="s">
        <v>2030</v>
      </c>
      <c r="J15" s="247" t="s">
        <v>2031</v>
      </c>
      <c r="K15" s="247" t="s">
        <v>25</v>
      </c>
      <c r="L15" s="247" t="s">
        <v>194</v>
      </c>
      <c r="M15" s="265">
        <v>3</v>
      </c>
      <c r="N15" s="246">
        <v>1</v>
      </c>
      <c r="O15" s="247" t="s">
        <v>3373</v>
      </c>
      <c r="P15" s="247" t="s">
        <v>2035</v>
      </c>
      <c r="Q15" s="266" t="s">
        <v>2032</v>
      </c>
      <c r="R15" s="267">
        <v>0</v>
      </c>
      <c r="S15" s="267"/>
      <c r="T15" s="267">
        <v>0</v>
      </c>
      <c r="U15" s="267"/>
      <c r="V15" s="98"/>
      <c r="W15" s="87"/>
      <c r="X15" s="87"/>
      <c r="Y15" s="87"/>
      <c r="Z15" s="87"/>
      <c r="AA15" s="87"/>
      <c r="AB15" s="87"/>
      <c r="AC15" s="88"/>
      <c r="AD15" s="162" t="s">
        <v>160</v>
      </c>
      <c r="AE15" s="162">
        <v>172</v>
      </c>
      <c r="AF15" s="162" t="s">
        <v>195</v>
      </c>
      <c r="AG15" s="162" t="s">
        <v>195</v>
      </c>
      <c r="AH15" s="162" t="s">
        <v>195</v>
      </c>
      <c r="AI15" s="162" t="s">
        <v>195</v>
      </c>
      <c r="AJ15" s="162" t="s">
        <v>258</v>
      </c>
      <c r="AK15" s="162" t="s">
        <v>3374</v>
      </c>
      <c r="AL15" s="162" t="s">
        <v>1834</v>
      </c>
      <c r="AM15" s="162" t="s">
        <v>1834</v>
      </c>
      <c r="AN15" s="162" t="s">
        <v>1834</v>
      </c>
      <c r="AO15" s="162" t="s">
        <v>195</v>
      </c>
      <c r="AP15" s="162" t="s">
        <v>195</v>
      </c>
      <c r="AQ15" s="162" t="s">
        <v>262</v>
      </c>
      <c r="AR15" s="162" t="s">
        <v>195</v>
      </c>
      <c r="AS15" s="165">
        <v>48900000</v>
      </c>
      <c r="AT15" s="162" t="s">
        <v>278</v>
      </c>
      <c r="AU15" s="162" t="s">
        <v>278</v>
      </c>
      <c r="AV15" s="162" t="s">
        <v>195</v>
      </c>
      <c r="AW15" s="162" t="s">
        <v>262</v>
      </c>
      <c r="AX15" s="162" t="s">
        <v>195</v>
      </c>
      <c r="AY15" s="164" t="s">
        <v>1378</v>
      </c>
      <c r="AZ15" s="162">
        <v>1</v>
      </c>
      <c r="BA15" s="91" t="s">
        <v>3002</v>
      </c>
      <c r="BB15" s="92" t="s">
        <v>3316</v>
      </c>
      <c r="BC15" s="93">
        <v>0</v>
      </c>
      <c r="BD15" s="92" t="s">
        <v>3375</v>
      </c>
      <c r="BE15" s="93">
        <v>5</v>
      </c>
      <c r="BF15" s="92" t="s">
        <v>3375</v>
      </c>
      <c r="BG15" s="93">
        <v>5</v>
      </c>
      <c r="BH15" s="92" t="s">
        <v>3375</v>
      </c>
      <c r="BI15" s="93">
        <v>5</v>
      </c>
      <c r="BJ15" s="92" t="s">
        <v>3376</v>
      </c>
      <c r="BK15" s="93">
        <v>25</v>
      </c>
      <c r="BL15" s="92" t="s">
        <v>3376</v>
      </c>
      <c r="BM15" s="93">
        <v>25</v>
      </c>
      <c r="BN15" s="92" t="s">
        <v>3377</v>
      </c>
      <c r="BO15" s="93">
        <v>45</v>
      </c>
      <c r="BP15" s="92" t="s">
        <v>3377</v>
      </c>
      <c r="BQ15" s="93">
        <v>45</v>
      </c>
      <c r="BR15" s="92" t="s">
        <v>3378</v>
      </c>
      <c r="BS15" s="93">
        <v>70</v>
      </c>
      <c r="BT15" s="92" t="s">
        <v>3378</v>
      </c>
      <c r="BU15" s="93">
        <v>70</v>
      </c>
      <c r="BV15" s="92" t="s">
        <v>3379</v>
      </c>
      <c r="BW15" s="93">
        <v>100</v>
      </c>
      <c r="BX15" s="92" t="s">
        <v>3379</v>
      </c>
      <c r="BY15" s="94">
        <v>100</v>
      </c>
      <c r="BZ15" s="182"/>
      <c r="CA15" s="183"/>
      <c r="CB15" s="184"/>
      <c r="CC15" s="182"/>
      <c r="CD15" s="183"/>
      <c r="CE15" s="184"/>
    </row>
    <row r="16" spans="1:83" ht="84.95" customHeight="1" x14ac:dyDescent="0.2">
      <c r="A16" s="261" t="s">
        <v>0</v>
      </c>
      <c r="B16" s="262">
        <v>2017</v>
      </c>
      <c r="C16" s="262" t="s">
        <v>2</v>
      </c>
      <c r="D16" s="262" t="s">
        <v>20</v>
      </c>
      <c r="E16" s="262" t="s">
        <v>1918</v>
      </c>
      <c r="F16" s="263" t="s">
        <v>2002</v>
      </c>
      <c r="G16" s="247" t="s">
        <v>1447</v>
      </c>
      <c r="H16" s="247" t="s">
        <v>1454</v>
      </c>
      <c r="I16" s="264" t="s">
        <v>2030</v>
      </c>
      <c r="J16" s="247" t="s">
        <v>3380</v>
      </c>
      <c r="K16" s="247" t="s">
        <v>28</v>
      </c>
      <c r="L16" s="247" t="s">
        <v>194</v>
      </c>
      <c r="M16" s="265">
        <v>3</v>
      </c>
      <c r="N16" s="246">
        <v>1</v>
      </c>
      <c r="O16" s="247" t="s">
        <v>3381</v>
      </c>
      <c r="P16" s="247" t="s">
        <v>2035</v>
      </c>
      <c r="Q16" s="266" t="s">
        <v>3382</v>
      </c>
      <c r="R16" s="267">
        <v>100000000</v>
      </c>
      <c r="S16" s="267"/>
      <c r="T16" s="267">
        <v>0</v>
      </c>
      <c r="U16" s="267"/>
      <c r="V16" s="98"/>
      <c r="W16" s="87"/>
      <c r="X16" s="87"/>
      <c r="Y16" s="87"/>
      <c r="Z16" s="87"/>
      <c r="AA16" s="87"/>
      <c r="AB16" s="87"/>
      <c r="AC16" s="88"/>
      <c r="AD16" s="162" t="s">
        <v>161</v>
      </c>
      <c r="AE16" s="166" t="s">
        <v>2036</v>
      </c>
      <c r="AF16" s="162" t="s">
        <v>195</v>
      </c>
      <c r="AG16" s="162" t="s">
        <v>195</v>
      </c>
      <c r="AH16" s="162" t="s">
        <v>195</v>
      </c>
      <c r="AI16" s="162" t="s">
        <v>195</v>
      </c>
      <c r="AJ16" s="162" t="s">
        <v>258</v>
      </c>
      <c r="AK16" s="162" t="s">
        <v>2037</v>
      </c>
      <c r="AL16" s="162" t="s">
        <v>1834</v>
      </c>
      <c r="AM16" s="162" t="s">
        <v>1834</v>
      </c>
      <c r="AN16" s="162" t="s">
        <v>1834</v>
      </c>
      <c r="AO16" s="162" t="s">
        <v>195</v>
      </c>
      <c r="AP16" s="162" t="s">
        <v>195</v>
      </c>
      <c r="AQ16" s="162" t="s">
        <v>262</v>
      </c>
      <c r="AR16" s="162" t="s">
        <v>195</v>
      </c>
      <c r="AS16" s="165">
        <v>48900000</v>
      </c>
      <c r="AT16" s="162" t="s">
        <v>278</v>
      </c>
      <c r="AU16" s="162" t="s">
        <v>278</v>
      </c>
      <c r="AV16" s="162" t="s">
        <v>195</v>
      </c>
      <c r="AW16" s="162" t="s">
        <v>262</v>
      </c>
      <c r="AX16" s="162" t="s">
        <v>195</v>
      </c>
      <c r="AY16" s="164" t="s">
        <v>1378</v>
      </c>
      <c r="AZ16" s="162">
        <v>1</v>
      </c>
      <c r="BA16" s="91" t="s">
        <v>3002</v>
      </c>
      <c r="BB16" s="92" t="s">
        <v>3316</v>
      </c>
      <c r="BC16" s="93">
        <v>0</v>
      </c>
      <c r="BD16" s="92" t="s">
        <v>3383</v>
      </c>
      <c r="BE16" s="93">
        <v>10</v>
      </c>
      <c r="BF16" s="92" t="s">
        <v>3383</v>
      </c>
      <c r="BG16" s="93">
        <v>10</v>
      </c>
      <c r="BH16" s="92" t="s">
        <v>3384</v>
      </c>
      <c r="BI16" s="93">
        <v>10</v>
      </c>
      <c r="BJ16" s="92" t="s">
        <v>3384</v>
      </c>
      <c r="BK16" s="93">
        <v>10</v>
      </c>
      <c r="BL16" s="92" t="s">
        <v>3385</v>
      </c>
      <c r="BM16" s="93">
        <v>35</v>
      </c>
      <c r="BN16" s="92" t="s">
        <v>3385</v>
      </c>
      <c r="BO16" s="93">
        <v>35</v>
      </c>
      <c r="BP16" s="92" t="s">
        <v>3386</v>
      </c>
      <c r="BQ16" s="93">
        <v>50</v>
      </c>
      <c r="BR16" s="92" t="s">
        <v>3386</v>
      </c>
      <c r="BS16" s="93">
        <v>50</v>
      </c>
      <c r="BT16" s="92" t="s">
        <v>3387</v>
      </c>
      <c r="BU16" s="93">
        <v>80</v>
      </c>
      <c r="BV16" s="92" t="s">
        <v>3387</v>
      </c>
      <c r="BW16" s="93">
        <v>80</v>
      </c>
      <c r="BX16" s="92" t="s">
        <v>3388</v>
      </c>
      <c r="BY16" s="94">
        <v>100</v>
      </c>
      <c r="BZ16" s="182"/>
      <c r="CA16" s="183"/>
      <c r="CB16" s="184"/>
      <c r="CC16" s="182"/>
      <c r="CD16" s="183"/>
      <c r="CE16" s="184"/>
    </row>
    <row r="17" spans="1:83" ht="84.95" customHeight="1" x14ac:dyDescent="0.2">
      <c r="A17" s="261" t="s">
        <v>0</v>
      </c>
      <c r="B17" s="262">
        <v>2017</v>
      </c>
      <c r="C17" s="262" t="s">
        <v>2</v>
      </c>
      <c r="D17" s="262" t="s">
        <v>20</v>
      </c>
      <c r="E17" s="262" t="s">
        <v>1918</v>
      </c>
      <c r="F17" s="263" t="s">
        <v>2002</v>
      </c>
      <c r="G17" s="247" t="s">
        <v>1447</v>
      </c>
      <c r="H17" s="247" t="s">
        <v>1453</v>
      </c>
      <c r="I17" s="271" t="s">
        <v>2038</v>
      </c>
      <c r="J17" s="247"/>
      <c r="K17" s="247"/>
      <c r="L17" s="247"/>
      <c r="M17" s="265"/>
      <c r="N17" s="246"/>
      <c r="O17" s="247"/>
      <c r="P17" s="247"/>
      <c r="Q17" s="266"/>
      <c r="R17" s="267"/>
      <c r="S17" s="267"/>
      <c r="T17" s="267"/>
      <c r="U17" s="267"/>
      <c r="V17" s="98"/>
      <c r="W17" s="87"/>
      <c r="X17" s="87"/>
      <c r="Y17" s="87"/>
      <c r="Z17" s="87"/>
      <c r="AA17" s="87"/>
      <c r="AB17" s="87"/>
      <c r="AC17" s="88"/>
      <c r="AD17" s="162"/>
      <c r="AE17" s="162"/>
      <c r="AF17" s="162"/>
      <c r="AG17" s="162"/>
      <c r="AH17" s="162"/>
      <c r="AI17" s="162"/>
      <c r="AJ17" s="162"/>
      <c r="AK17" s="162"/>
      <c r="AL17" s="162"/>
      <c r="AM17" s="162"/>
      <c r="AN17" s="162"/>
      <c r="AO17" s="162"/>
      <c r="AP17" s="162"/>
      <c r="AQ17" s="162"/>
      <c r="AR17" s="162"/>
      <c r="AS17" s="86"/>
      <c r="AT17" s="162"/>
      <c r="AU17" s="162"/>
      <c r="AV17" s="162"/>
      <c r="AW17" s="162"/>
      <c r="AX17" s="162"/>
      <c r="AY17" s="164"/>
      <c r="AZ17" s="162"/>
      <c r="BA17" s="91"/>
      <c r="BB17" s="92"/>
      <c r="BC17" s="93"/>
      <c r="BD17" s="92"/>
      <c r="BE17" s="93"/>
      <c r="BF17" s="92"/>
      <c r="BG17" s="93"/>
      <c r="BH17" s="92"/>
      <c r="BI17" s="93"/>
      <c r="BJ17" s="92"/>
      <c r="BK17" s="93"/>
      <c r="BL17" s="92"/>
      <c r="BM17" s="93"/>
      <c r="BN17" s="92"/>
      <c r="BO17" s="93"/>
      <c r="BP17" s="92"/>
      <c r="BQ17" s="93"/>
      <c r="BR17" s="92"/>
      <c r="BS17" s="93"/>
      <c r="BT17" s="92"/>
      <c r="BU17" s="93"/>
      <c r="BV17" s="92"/>
      <c r="BW17" s="93"/>
      <c r="BX17" s="92"/>
      <c r="BY17" s="94"/>
      <c r="BZ17" s="182"/>
      <c r="CA17" s="183"/>
      <c r="CB17" s="184"/>
      <c r="CC17" s="182"/>
      <c r="CD17" s="183"/>
      <c r="CE17" s="184"/>
    </row>
    <row r="18" spans="1:83" ht="84.95" customHeight="1" x14ac:dyDescent="0.2">
      <c r="A18" s="261" t="s">
        <v>0</v>
      </c>
      <c r="B18" s="262">
        <v>2017</v>
      </c>
      <c r="C18" s="262" t="s">
        <v>2</v>
      </c>
      <c r="D18" s="262" t="s">
        <v>20</v>
      </c>
      <c r="E18" s="262" t="s">
        <v>1918</v>
      </c>
      <c r="F18" s="263" t="s">
        <v>2002</v>
      </c>
      <c r="G18" s="247" t="s">
        <v>1447</v>
      </c>
      <c r="H18" s="247" t="s">
        <v>1453</v>
      </c>
      <c r="I18" s="264" t="s">
        <v>2038</v>
      </c>
      <c r="J18" s="247" t="s">
        <v>2039</v>
      </c>
      <c r="K18" s="247" t="s">
        <v>25</v>
      </c>
      <c r="L18" s="247" t="s">
        <v>194</v>
      </c>
      <c r="M18" s="265">
        <v>1</v>
      </c>
      <c r="N18" s="246">
        <v>2</v>
      </c>
      <c r="O18" s="247" t="s">
        <v>2040</v>
      </c>
      <c r="P18" s="247" t="s">
        <v>2035</v>
      </c>
      <c r="Q18" s="266" t="s">
        <v>3389</v>
      </c>
      <c r="R18" s="267">
        <v>0</v>
      </c>
      <c r="S18" s="267"/>
      <c r="T18" s="267">
        <v>0</v>
      </c>
      <c r="U18" s="267"/>
      <c r="V18" s="98"/>
      <c r="W18" s="87"/>
      <c r="X18" s="87"/>
      <c r="Y18" s="87"/>
      <c r="Z18" s="87"/>
      <c r="AA18" s="87"/>
      <c r="AB18" s="87"/>
      <c r="AC18" s="88"/>
      <c r="AD18" s="162" t="s">
        <v>146</v>
      </c>
      <c r="AE18" s="162" t="s">
        <v>1834</v>
      </c>
      <c r="AF18" s="162" t="s">
        <v>195</v>
      </c>
      <c r="AG18" s="162" t="s">
        <v>195</v>
      </c>
      <c r="AH18" s="162" t="s">
        <v>195</v>
      </c>
      <c r="AI18" s="162" t="s">
        <v>195</v>
      </c>
      <c r="AJ18" s="162" t="s">
        <v>258</v>
      </c>
      <c r="AK18" s="162" t="s">
        <v>3390</v>
      </c>
      <c r="AL18" s="162" t="s">
        <v>1834</v>
      </c>
      <c r="AM18" s="162" t="s">
        <v>1834</v>
      </c>
      <c r="AN18" s="162" t="s">
        <v>1834</v>
      </c>
      <c r="AO18" s="162" t="s">
        <v>195</v>
      </c>
      <c r="AP18" s="162" t="s">
        <v>195</v>
      </c>
      <c r="AQ18" s="162" t="s">
        <v>195</v>
      </c>
      <c r="AR18" s="162" t="s">
        <v>195</v>
      </c>
      <c r="AS18" s="165">
        <v>48900000</v>
      </c>
      <c r="AT18" s="162" t="s">
        <v>278</v>
      </c>
      <c r="AU18" s="162" t="s">
        <v>278</v>
      </c>
      <c r="AV18" s="162" t="s">
        <v>195</v>
      </c>
      <c r="AW18" s="162" t="s">
        <v>278</v>
      </c>
      <c r="AX18" s="162" t="s">
        <v>195</v>
      </c>
      <c r="AY18" s="164" t="s">
        <v>1378</v>
      </c>
      <c r="AZ18" s="162">
        <v>2</v>
      </c>
      <c r="BA18" s="91" t="s">
        <v>3002</v>
      </c>
      <c r="BB18" s="92" t="s">
        <v>3316</v>
      </c>
      <c r="BC18" s="93">
        <v>0</v>
      </c>
      <c r="BD18" s="92" t="s">
        <v>3391</v>
      </c>
      <c r="BE18" s="93">
        <v>9</v>
      </c>
      <c r="BF18" s="92" t="s">
        <v>3392</v>
      </c>
      <c r="BG18" s="93">
        <v>18</v>
      </c>
      <c r="BH18" s="92" t="s">
        <v>3393</v>
      </c>
      <c r="BI18" s="93">
        <v>27</v>
      </c>
      <c r="BJ18" s="92" t="s">
        <v>3394</v>
      </c>
      <c r="BK18" s="93">
        <v>36</v>
      </c>
      <c r="BL18" s="92" t="s">
        <v>3395</v>
      </c>
      <c r="BM18" s="93">
        <v>45</v>
      </c>
      <c r="BN18" s="92" t="s">
        <v>3395</v>
      </c>
      <c r="BO18" s="93">
        <v>54</v>
      </c>
      <c r="BP18" s="92" t="s">
        <v>3396</v>
      </c>
      <c r="BQ18" s="93">
        <v>63</v>
      </c>
      <c r="BR18" s="92" t="s">
        <v>3397</v>
      </c>
      <c r="BS18" s="93">
        <v>72</v>
      </c>
      <c r="BT18" s="92" t="s">
        <v>3398</v>
      </c>
      <c r="BU18" s="93">
        <v>81</v>
      </c>
      <c r="BV18" s="92" t="s">
        <v>3399</v>
      </c>
      <c r="BW18" s="94">
        <v>90</v>
      </c>
      <c r="BX18" s="92" t="s">
        <v>3400</v>
      </c>
      <c r="BY18" s="94">
        <v>100</v>
      </c>
      <c r="BZ18" s="182"/>
      <c r="CA18" s="183"/>
      <c r="CB18" s="184"/>
      <c r="CC18" s="182"/>
      <c r="CD18" s="183"/>
      <c r="CE18" s="184"/>
    </row>
    <row r="19" spans="1:83" ht="84.95" customHeight="1" x14ac:dyDescent="0.2">
      <c r="A19" s="261" t="s">
        <v>0</v>
      </c>
      <c r="B19" s="262">
        <v>2017</v>
      </c>
      <c r="C19" s="262" t="s">
        <v>2</v>
      </c>
      <c r="D19" s="262" t="s">
        <v>20</v>
      </c>
      <c r="E19" s="262" t="s">
        <v>1918</v>
      </c>
      <c r="F19" s="263" t="s">
        <v>2002</v>
      </c>
      <c r="G19" s="247" t="s">
        <v>1447</v>
      </c>
      <c r="H19" s="247" t="s">
        <v>1453</v>
      </c>
      <c r="I19" s="264" t="s">
        <v>2038</v>
      </c>
      <c r="J19" s="246" t="s">
        <v>2041</v>
      </c>
      <c r="K19" s="247" t="s">
        <v>25</v>
      </c>
      <c r="L19" s="247" t="s">
        <v>194</v>
      </c>
      <c r="M19" s="265">
        <v>2</v>
      </c>
      <c r="N19" s="246">
        <v>1</v>
      </c>
      <c r="O19" s="247" t="s">
        <v>2042</v>
      </c>
      <c r="P19" s="269" t="s">
        <v>2035</v>
      </c>
      <c r="Q19" s="266" t="s">
        <v>2043</v>
      </c>
      <c r="R19" s="267">
        <v>100000000</v>
      </c>
      <c r="S19" s="267">
        <v>200000000</v>
      </c>
      <c r="T19" s="267"/>
      <c r="U19" s="267"/>
      <c r="V19" s="98"/>
      <c r="W19" s="87"/>
      <c r="X19" s="87"/>
      <c r="Y19" s="87"/>
      <c r="Z19" s="87"/>
      <c r="AA19" s="87"/>
      <c r="AB19" s="87"/>
      <c r="AC19" s="88"/>
      <c r="AD19" s="166" t="s">
        <v>146</v>
      </c>
      <c r="AE19" s="162" t="s">
        <v>1834</v>
      </c>
      <c r="AF19" s="162" t="s">
        <v>195</v>
      </c>
      <c r="AG19" s="162" t="s">
        <v>195</v>
      </c>
      <c r="AH19" s="162" t="s">
        <v>195</v>
      </c>
      <c r="AI19" s="162" t="s">
        <v>195</v>
      </c>
      <c r="AJ19" s="162" t="s">
        <v>258</v>
      </c>
      <c r="AK19" s="162" t="s">
        <v>3390</v>
      </c>
      <c r="AL19" s="162" t="s">
        <v>3401</v>
      </c>
      <c r="AM19" s="162" t="s">
        <v>1834</v>
      </c>
      <c r="AN19" s="162" t="s">
        <v>1834</v>
      </c>
      <c r="AO19" s="162" t="s">
        <v>195</v>
      </c>
      <c r="AP19" s="162" t="s">
        <v>195</v>
      </c>
      <c r="AQ19" s="162" t="s">
        <v>195</v>
      </c>
      <c r="AR19" s="162" t="s">
        <v>195</v>
      </c>
      <c r="AS19" s="165">
        <v>48900000</v>
      </c>
      <c r="AT19" s="162" t="s">
        <v>278</v>
      </c>
      <c r="AU19" s="162" t="s">
        <v>278</v>
      </c>
      <c r="AV19" s="162" t="s">
        <v>195</v>
      </c>
      <c r="AW19" s="162" t="s">
        <v>278</v>
      </c>
      <c r="AX19" s="162" t="s">
        <v>195</v>
      </c>
      <c r="AY19" s="164" t="s">
        <v>1380</v>
      </c>
      <c r="AZ19" s="162">
        <v>1</v>
      </c>
      <c r="BA19" s="91" t="s">
        <v>3002</v>
      </c>
      <c r="BB19" s="92" t="s">
        <v>3402</v>
      </c>
      <c r="BC19" s="93">
        <v>0</v>
      </c>
      <c r="BD19" s="92" t="s">
        <v>3402</v>
      </c>
      <c r="BE19" s="93">
        <v>0</v>
      </c>
      <c r="BF19" s="92" t="s">
        <v>3402</v>
      </c>
      <c r="BG19" s="93">
        <v>0</v>
      </c>
      <c r="BH19" s="92" t="s">
        <v>3403</v>
      </c>
      <c r="BI19" s="93">
        <v>10</v>
      </c>
      <c r="BJ19" s="92" t="s">
        <v>3403</v>
      </c>
      <c r="BK19" s="93">
        <v>10</v>
      </c>
      <c r="BL19" s="92" t="s">
        <v>3404</v>
      </c>
      <c r="BM19" s="93">
        <v>30</v>
      </c>
      <c r="BN19" s="92" t="s">
        <v>3404</v>
      </c>
      <c r="BO19" s="93">
        <v>30</v>
      </c>
      <c r="BP19" s="92" t="s">
        <v>3404</v>
      </c>
      <c r="BQ19" s="93">
        <v>30</v>
      </c>
      <c r="BR19" s="92" t="s">
        <v>3405</v>
      </c>
      <c r="BS19" s="93">
        <v>50</v>
      </c>
      <c r="BT19" s="92" t="s">
        <v>3405</v>
      </c>
      <c r="BU19" s="93">
        <v>50</v>
      </c>
      <c r="BV19" s="92" t="s">
        <v>3405</v>
      </c>
      <c r="BW19" s="93">
        <v>50</v>
      </c>
      <c r="BX19" s="92" t="s">
        <v>3406</v>
      </c>
      <c r="BY19" s="94">
        <v>100</v>
      </c>
      <c r="BZ19" s="182"/>
      <c r="CA19" s="183"/>
      <c r="CB19" s="184"/>
      <c r="CC19" s="182"/>
      <c r="CD19" s="183"/>
      <c r="CE19" s="184"/>
    </row>
    <row r="20" spans="1:83" ht="84.95" customHeight="1" x14ac:dyDescent="0.2">
      <c r="A20" s="261" t="s">
        <v>0</v>
      </c>
      <c r="B20" s="262">
        <v>2017</v>
      </c>
      <c r="C20" s="262" t="s">
        <v>2</v>
      </c>
      <c r="D20" s="262" t="s">
        <v>20</v>
      </c>
      <c r="E20" s="262" t="s">
        <v>1918</v>
      </c>
      <c r="F20" s="263" t="s">
        <v>2002</v>
      </c>
      <c r="G20" s="247" t="s">
        <v>1447</v>
      </c>
      <c r="H20" s="247" t="s">
        <v>1453</v>
      </c>
      <c r="I20" s="264" t="s">
        <v>2038</v>
      </c>
      <c r="J20" s="247" t="s">
        <v>2044</v>
      </c>
      <c r="K20" s="247" t="s">
        <v>25</v>
      </c>
      <c r="L20" s="247" t="s">
        <v>194</v>
      </c>
      <c r="M20" s="265">
        <v>1</v>
      </c>
      <c r="N20" s="246">
        <v>4</v>
      </c>
      <c r="O20" s="247" t="s">
        <v>2045</v>
      </c>
      <c r="P20" s="247" t="s">
        <v>2035</v>
      </c>
      <c r="Q20" s="266" t="s">
        <v>2046</v>
      </c>
      <c r="R20" s="267">
        <v>0</v>
      </c>
      <c r="S20" s="267">
        <v>0</v>
      </c>
      <c r="T20" s="267">
        <v>0</v>
      </c>
      <c r="U20" s="267"/>
      <c r="V20" s="98"/>
      <c r="W20" s="87"/>
      <c r="X20" s="87"/>
      <c r="Y20" s="87"/>
      <c r="Z20" s="87"/>
      <c r="AA20" s="87"/>
      <c r="AB20" s="87"/>
      <c r="AC20" s="88"/>
      <c r="AD20" s="162" t="s">
        <v>146</v>
      </c>
      <c r="AE20" s="162" t="s">
        <v>1834</v>
      </c>
      <c r="AF20" s="162" t="s">
        <v>195</v>
      </c>
      <c r="AG20" s="162" t="s">
        <v>195</v>
      </c>
      <c r="AH20" s="162" t="s">
        <v>195</v>
      </c>
      <c r="AI20" s="162" t="s">
        <v>195</v>
      </c>
      <c r="AJ20" s="162" t="s">
        <v>258</v>
      </c>
      <c r="AK20" s="162" t="s">
        <v>3390</v>
      </c>
      <c r="AL20" s="162" t="s">
        <v>3407</v>
      </c>
      <c r="AM20" s="162" t="s">
        <v>1834</v>
      </c>
      <c r="AN20" s="162" t="s">
        <v>2381</v>
      </c>
      <c r="AO20" s="162" t="s">
        <v>264</v>
      </c>
      <c r="AP20" s="162" t="s">
        <v>1838</v>
      </c>
      <c r="AQ20" s="162" t="s">
        <v>1929</v>
      </c>
      <c r="AR20" s="162" t="s">
        <v>195</v>
      </c>
      <c r="AS20" s="165">
        <v>400000</v>
      </c>
      <c r="AT20" s="162" t="s">
        <v>278</v>
      </c>
      <c r="AU20" s="162" t="s">
        <v>278</v>
      </c>
      <c r="AV20" s="162" t="s">
        <v>195</v>
      </c>
      <c r="AW20" s="162" t="s">
        <v>278</v>
      </c>
      <c r="AX20" s="162" t="s">
        <v>195</v>
      </c>
      <c r="AY20" s="164" t="s">
        <v>1378</v>
      </c>
      <c r="AZ20" s="162">
        <v>4</v>
      </c>
      <c r="BA20" s="91" t="s">
        <v>3002</v>
      </c>
      <c r="BB20" s="92" t="s">
        <v>3408</v>
      </c>
      <c r="BC20" s="93">
        <v>0</v>
      </c>
      <c r="BD20" s="92" t="s">
        <v>3408</v>
      </c>
      <c r="BE20" s="93">
        <v>0</v>
      </c>
      <c r="BF20" s="92" t="s">
        <v>3409</v>
      </c>
      <c r="BG20" s="93">
        <v>20</v>
      </c>
      <c r="BH20" s="92" t="s">
        <v>3409</v>
      </c>
      <c r="BI20" s="93">
        <v>20</v>
      </c>
      <c r="BJ20" s="92" t="s">
        <v>3409</v>
      </c>
      <c r="BK20" s="93">
        <v>20</v>
      </c>
      <c r="BL20" s="92" t="s">
        <v>3409</v>
      </c>
      <c r="BM20" s="93">
        <v>40</v>
      </c>
      <c r="BN20" s="92" t="s">
        <v>3410</v>
      </c>
      <c r="BO20" s="93">
        <v>50</v>
      </c>
      <c r="BP20" s="92" t="s">
        <v>3411</v>
      </c>
      <c r="BQ20" s="93">
        <v>60</v>
      </c>
      <c r="BR20" s="92" t="s">
        <v>3411</v>
      </c>
      <c r="BS20" s="93">
        <v>60</v>
      </c>
      <c r="BT20" s="92" t="s">
        <v>3412</v>
      </c>
      <c r="BU20" s="93">
        <v>80</v>
      </c>
      <c r="BV20" s="92" t="s">
        <v>3412</v>
      </c>
      <c r="BW20" s="93">
        <v>80</v>
      </c>
      <c r="BX20" s="92" t="s">
        <v>3413</v>
      </c>
      <c r="BY20" s="94">
        <v>100</v>
      </c>
      <c r="BZ20" s="182"/>
      <c r="CA20" s="183"/>
      <c r="CB20" s="184"/>
      <c r="CC20" s="182"/>
      <c r="CD20" s="183"/>
      <c r="CE20" s="184"/>
    </row>
    <row r="21" spans="1:83" ht="84.95" customHeight="1" x14ac:dyDescent="0.2">
      <c r="A21" s="261" t="s">
        <v>0</v>
      </c>
      <c r="B21" s="262">
        <v>2017</v>
      </c>
      <c r="C21" s="262" t="s">
        <v>2</v>
      </c>
      <c r="D21" s="262" t="s">
        <v>20</v>
      </c>
      <c r="E21" s="262" t="s">
        <v>1918</v>
      </c>
      <c r="F21" s="263" t="s">
        <v>2002</v>
      </c>
      <c r="G21" s="247" t="s">
        <v>1447</v>
      </c>
      <c r="H21" s="247" t="s">
        <v>1453</v>
      </c>
      <c r="I21" s="264" t="s">
        <v>2038</v>
      </c>
      <c r="J21" s="247" t="s">
        <v>2047</v>
      </c>
      <c r="K21" s="247" t="s">
        <v>25</v>
      </c>
      <c r="L21" s="247" t="s">
        <v>194</v>
      </c>
      <c r="M21" s="265">
        <v>1</v>
      </c>
      <c r="N21" s="246">
        <v>1</v>
      </c>
      <c r="O21" s="247" t="s">
        <v>2048</v>
      </c>
      <c r="P21" s="247" t="s">
        <v>2035</v>
      </c>
      <c r="Q21" s="266" t="s">
        <v>2049</v>
      </c>
      <c r="R21" s="267">
        <v>0</v>
      </c>
      <c r="S21" s="267"/>
      <c r="T21" s="267">
        <v>0</v>
      </c>
      <c r="U21" s="267"/>
      <c r="V21" s="98"/>
      <c r="W21" s="87"/>
      <c r="X21" s="87"/>
      <c r="Y21" s="87"/>
      <c r="Z21" s="87"/>
      <c r="AA21" s="87"/>
      <c r="AB21" s="87"/>
      <c r="AC21" s="88"/>
      <c r="AD21" s="162" t="s">
        <v>146</v>
      </c>
      <c r="AE21" s="162" t="s">
        <v>1834</v>
      </c>
      <c r="AF21" s="162" t="s">
        <v>195</v>
      </c>
      <c r="AG21" s="162" t="s">
        <v>195</v>
      </c>
      <c r="AH21" s="162" t="s">
        <v>195</v>
      </c>
      <c r="AI21" s="162" t="s">
        <v>195</v>
      </c>
      <c r="AJ21" s="162" t="s">
        <v>258</v>
      </c>
      <c r="AK21" s="162" t="s">
        <v>3414</v>
      </c>
      <c r="AL21" s="162" t="s">
        <v>1834</v>
      </c>
      <c r="AM21" s="162" t="s">
        <v>1834</v>
      </c>
      <c r="AN21" s="162" t="s">
        <v>1834</v>
      </c>
      <c r="AO21" s="162" t="s">
        <v>195</v>
      </c>
      <c r="AP21" s="162" t="s">
        <v>195</v>
      </c>
      <c r="AQ21" s="162" t="s">
        <v>195</v>
      </c>
      <c r="AR21" s="162" t="s">
        <v>195</v>
      </c>
      <c r="AS21" s="165">
        <v>48900000</v>
      </c>
      <c r="AT21" s="162" t="s">
        <v>195</v>
      </c>
      <c r="AU21" s="162" t="s">
        <v>195</v>
      </c>
      <c r="AV21" s="162" t="s">
        <v>195</v>
      </c>
      <c r="AW21" s="162" t="s">
        <v>278</v>
      </c>
      <c r="AX21" s="162" t="s">
        <v>195</v>
      </c>
      <c r="AY21" s="164" t="s">
        <v>1380</v>
      </c>
      <c r="AZ21" s="162">
        <v>1</v>
      </c>
      <c r="BA21" s="91" t="s">
        <v>3002</v>
      </c>
      <c r="BB21" s="92" t="s">
        <v>3408</v>
      </c>
      <c r="BC21" s="93">
        <v>0</v>
      </c>
      <c r="BD21" s="92" t="s">
        <v>3408</v>
      </c>
      <c r="BE21" s="93">
        <v>0</v>
      </c>
      <c r="BF21" s="92" t="s">
        <v>3415</v>
      </c>
      <c r="BG21" s="93">
        <v>25</v>
      </c>
      <c r="BH21" s="92" t="s">
        <v>3415</v>
      </c>
      <c r="BI21" s="93">
        <v>25</v>
      </c>
      <c r="BJ21" s="92" t="s">
        <v>3415</v>
      </c>
      <c r="BK21" s="93">
        <v>25</v>
      </c>
      <c r="BL21" s="92" t="s">
        <v>3416</v>
      </c>
      <c r="BM21" s="93">
        <v>50</v>
      </c>
      <c r="BN21" s="92" t="s">
        <v>3416</v>
      </c>
      <c r="BO21" s="93">
        <v>50</v>
      </c>
      <c r="BP21" s="92" t="s">
        <v>3416</v>
      </c>
      <c r="BQ21" s="93">
        <v>75</v>
      </c>
      <c r="BR21" s="92" t="s">
        <v>3416</v>
      </c>
      <c r="BS21" s="93">
        <v>75</v>
      </c>
      <c r="BT21" s="92" t="s">
        <v>3416</v>
      </c>
      <c r="BU21" s="93">
        <v>75</v>
      </c>
      <c r="BV21" s="92" t="s">
        <v>3417</v>
      </c>
      <c r="BW21" s="93">
        <v>100</v>
      </c>
      <c r="BX21" s="92" t="s">
        <v>3417</v>
      </c>
      <c r="BY21" s="94">
        <v>100</v>
      </c>
      <c r="BZ21" s="182"/>
      <c r="CA21" s="183"/>
      <c r="CB21" s="184"/>
      <c r="CC21" s="182"/>
      <c r="CD21" s="183"/>
      <c r="CE21" s="184"/>
    </row>
    <row r="22" spans="1:83" ht="88.5" customHeight="1" x14ac:dyDescent="0.2">
      <c r="A22" s="261" t="s">
        <v>0</v>
      </c>
      <c r="B22" s="262">
        <v>2017</v>
      </c>
      <c r="C22" s="262" t="s">
        <v>2</v>
      </c>
      <c r="D22" s="262" t="s">
        <v>20</v>
      </c>
      <c r="E22" s="262" t="s">
        <v>1918</v>
      </c>
      <c r="F22" s="263" t="s">
        <v>2002</v>
      </c>
      <c r="G22" s="247" t="s">
        <v>1447</v>
      </c>
      <c r="H22" s="247" t="s">
        <v>1453</v>
      </c>
      <c r="I22" s="271" t="s">
        <v>2050</v>
      </c>
      <c r="J22" s="247"/>
      <c r="K22" s="247"/>
      <c r="L22" s="247"/>
      <c r="M22" s="265"/>
      <c r="N22" s="246"/>
      <c r="O22" s="247"/>
      <c r="P22" s="247"/>
      <c r="Q22" s="266"/>
      <c r="R22" s="267"/>
      <c r="S22" s="267"/>
      <c r="T22" s="267"/>
      <c r="U22" s="267"/>
      <c r="V22" s="98"/>
      <c r="W22" s="87"/>
      <c r="X22" s="87"/>
      <c r="Y22" s="87"/>
      <c r="Z22" s="87"/>
      <c r="AA22" s="87"/>
      <c r="AB22" s="87"/>
      <c r="AC22" s="88"/>
      <c r="AD22" s="162"/>
      <c r="AE22" s="162"/>
      <c r="AF22" s="162"/>
      <c r="AG22" s="162"/>
      <c r="AH22" s="162"/>
      <c r="AI22" s="162"/>
      <c r="AJ22" s="162"/>
      <c r="AK22" s="162"/>
      <c r="AL22" s="162"/>
      <c r="AM22" s="162"/>
      <c r="AN22" s="162"/>
      <c r="AO22" s="162"/>
      <c r="AP22" s="162"/>
      <c r="AQ22" s="162"/>
      <c r="AR22" s="162"/>
      <c r="AS22" s="86"/>
      <c r="AT22" s="162"/>
      <c r="AU22" s="162"/>
      <c r="AV22" s="162"/>
      <c r="AW22" s="162"/>
      <c r="AX22" s="162"/>
      <c r="AY22" s="164"/>
      <c r="AZ22" s="162"/>
      <c r="BA22" s="91"/>
      <c r="BB22" s="92"/>
      <c r="BC22" s="93"/>
      <c r="BD22" s="92"/>
      <c r="BE22" s="93"/>
      <c r="BF22" s="92"/>
      <c r="BG22" s="93"/>
      <c r="BH22" s="92"/>
      <c r="BI22" s="93"/>
      <c r="BJ22" s="92"/>
      <c r="BK22" s="93"/>
      <c r="BL22" s="92"/>
      <c r="BM22" s="93"/>
      <c r="BN22" s="92"/>
      <c r="BO22" s="93"/>
      <c r="BP22" s="92"/>
      <c r="BQ22" s="93"/>
      <c r="BR22" s="92"/>
      <c r="BS22" s="93"/>
      <c r="BT22" s="92"/>
      <c r="BU22" s="93"/>
      <c r="BV22" s="92"/>
      <c r="BW22" s="93"/>
      <c r="BX22" s="92"/>
      <c r="BY22" s="94"/>
      <c r="BZ22" s="182"/>
      <c r="CA22" s="183"/>
      <c r="CB22" s="184"/>
      <c r="CC22" s="182"/>
      <c r="CD22" s="183"/>
      <c r="CE22" s="184"/>
    </row>
    <row r="23" spans="1:83" ht="84.95" customHeight="1" x14ac:dyDescent="0.2">
      <c r="A23" s="261" t="s">
        <v>0</v>
      </c>
      <c r="B23" s="262">
        <v>2017</v>
      </c>
      <c r="C23" s="262" t="s">
        <v>2</v>
      </c>
      <c r="D23" s="262" t="s">
        <v>20</v>
      </c>
      <c r="E23" s="262" t="s">
        <v>1918</v>
      </c>
      <c r="F23" s="263" t="s">
        <v>2002</v>
      </c>
      <c r="G23" s="247" t="s">
        <v>1447</v>
      </c>
      <c r="H23" s="247" t="s">
        <v>1453</v>
      </c>
      <c r="I23" s="264" t="s">
        <v>2050</v>
      </c>
      <c r="J23" s="247" t="s">
        <v>2051</v>
      </c>
      <c r="K23" s="247" t="s">
        <v>46</v>
      </c>
      <c r="L23" s="247" t="s">
        <v>194</v>
      </c>
      <c r="M23" s="265">
        <v>3</v>
      </c>
      <c r="N23" s="246">
        <v>2</v>
      </c>
      <c r="O23" s="247" t="s">
        <v>2052</v>
      </c>
      <c r="P23" s="247" t="s">
        <v>2035</v>
      </c>
      <c r="Q23" s="266" t="s">
        <v>2053</v>
      </c>
      <c r="R23" s="267">
        <v>0</v>
      </c>
      <c r="S23" s="267"/>
      <c r="T23" s="267">
        <v>0</v>
      </c>
      <c r="U23" s="267"/>
      <c r="V23" s="98"/>
      <c r="W23" s="87"/>
      <c r="X23" s="87"/>
      <c r="Y23" s="87"/>
      <c r="Z23" s="87"/>
      <c r="AA23" s="87"/>
      <c r="AB23" s="87"/>
      <c r="AC23" s="88"/>
      <c r="AD23" s="166" t="s">
        <v>162</v>
      </c>
      <c r="AE23" s="166" t="s">
        <v>1834</v>
      </c>
      <c r="AF23" s="166" t="s">
        <v>192</v>
      </c>
      <c r="AG23" s="166" t="s">
        <v>3044</v>
      </c>
      <c r="AH23" s="166" t="s">
        <v>2006</v>
      </c>
      <c r="AI23" s="166" t="s">
        <v>192</v>
      </c>
      <c r="AJ23" s="162" t="s">
        <v>2033</v>
      </c>
      <c r="AK23" s="162" t="s">
        <v>2054</v>
      </c>
      <c r="AL23" s="162" t="s">
        <v>2025</v>
      </c>
      <c r="AM23" s="162" t="s">
        <v>1834</v>
      </c>
      <c r="AN23" s="162" t="s">
        <v>1834</v>
      </c>
      <c r="AO23" s="162" t="s">
        <v>195</v>
      </c>
      <c r="AP23" s="162" t="s">
        <v>195</v>
      </c>
      <c r="AQ23" s="162" t="s">
        <v>262</v>
      </c>
      <c r="AR23" s="162" t="s">
        <v>195</v>
      </c>
      <c r="AS23" s="165">
        <v>48900000</v>
      </c>
      <c r="AT23" s="162" t="s">
        <v>278</v>
      </c>
      <c r="AU23" s="162" t="s">
        <v>278</v>
      </c>
      <c r="AV23" s="162" t="s">
        <v>195</v>
      </c>
      <c r="AW23" s="162" t="s">
        <v>278</v>
      </c>
      <c r="AX23" s="162" t="s">
        <v>195</v>
      </c>
      <c r="AY23" s="164" t="s">
        <v>1378</v>
      </c>
      <c r="AZ23" s="162">
        <v>2</v>
      </c>
      <c r="BA23" s="91" t="s">
        <v>3002</v>
      </c>
      <c r="BB23" s="92" t="s">
        <v>3418</v>
      </c>
      <c r="BC23" s="93">
        <v>8</v>
      </c>
      <c r="BD23" s="92" t="s">
        <v>3418</v>
      </c>
      <c r="BE23" s="93">
        <v>16</v>
      </c>
      <c r="BF23" s="92" t="s">
        <v>3418</v>
      </c>
      <c r="BG23" s="93">
        <v>24</v>
      </c>
      <c r="BH23" s="92" t="s">
        <v>3418</v>
      </c>
      <c r="BI23" s="93">
        <v>32</v>
      </c>
      <c r="BJ23" s="92" t="s">
        <v>3418</v>
      </c>
      <c r="BK23" s="93">
        <v>40</v>
      </c>
      <c r="BL23" s="92" t="s">
        <v>3418</v>
      </c>
      <c r="BM23" s="93">
        <v>48</v>
      </c>
      <c r="BN23" s="92" t="s">
        <v>3418</v>
      </c>
      <c r="BO23" s="93">
        <v>56</v>
      </c>
      <c r="BP23" s="92" t="s">
        <v>3418</v>
      </c>
      <c r="BQ23" s="93">
        <v>64</v>
      </c>
      <c r="BR23" s="92" t="s">
        <v>3418</v>
      </c>
      <c r="BS23" s="93">
        <v>72</v>
      </c>
      <c r="BT23" s="92" t="s">
        <v>3418</v>
      </c>
      <c r="BU23" s="93">
        <v>80</v>
      </c>
      <c r="BV23" s="92" t="s">
        <v>3418</v>
      </c>
      <c r="BW23" s="93">
        <v>88</v>
      </c>
      <c r="BX23" s="92" t="s">
        <v>3419</v>
      </c>
      <c r="BY23" s="93">
        <v>100</v>
      </c>
      <c r="BZ23" s="182"/>
      <c r="CA23" s="182"/>
      <c r="CB23" s="185"/>
      <c r="CC23" s="182"/>
      <c r="CD23" s="182"/>
      <c r="CE23" s="185"/>
    </row>
    <row r="24" spans="1:83" ht="84.95" customHeight="1" x14ac:dyDescent="0.2">
      <c r="A24" s="261" t="s">
        <v>0</v>
      </c>
      <c r="B24" s="262">
        <v>2017</v>
      </c>
      <c r="C24" s="262" t="s">
        <v>2</v>
      </c>
      <c r="D24" s="262" t="s">
        <v>20</v>
      </c>
      <c r="E24" s="262" t="s">
        <v>1918</v>
      </c>
      <c r="F24" s="263" t="s">
        <v>2002</v>
      </c>
      <c r="G24" s="247" t="s">
        <v>1447</v>
      </c>
      <c r="H24" s="247" t="s">
        <v>1453</v>
      </c>
      <c r="I24" s="264" t="s">
        <v>2050</v>
      </c>
      <c r="J24" s="247" t="s">
        <v>2055</v>
      </c>
      <c r="K24" s="247" t="s">
        <v>25</v>
      </c>
      <c r="L24" s="247" t="s">
        <v>194</v>
      </c>
      <c r="M24" s="265">
        <v>1</v>
      </c>
      <c r="N24" s="246">
        <v>1</v>
      </c>
      <c r="O24" s="247" t="s">
        <v>2056</v>
      </c>
      <c r="P24" s="247" t="s">
        <v>2035</v>
      </c>
      <c r="Q24" s="266" t="s">
        <v>2057</v>
      </c>
      <c r="R24" s="267">
        <v>0</v>
      </c>
      <c r="S24" s="267">
        <v>0</v>
      </c>
      <c r="T24" s="267">
        <v>0</v>
      </c>
      <c r="U24" s="267"/>
      <c r="V24" s="98"/>
      <c r="W24" s="87"/>
      <c r="X24" s="87"/>
      <c r="Y24" s="87"/>
      <c r="Z24" s="87"/>
      <c r="AA24" s="87"/>
      <c r="AB24" s="87"/>
      <c r="AC24" s="88"/>
      <c r="AD24" s="166" t="s">
        <v>65</v>
      </c>
      <c r="AE24" s="166" t="s">
        <v>1834</v>
      </c>
      <c r="AF24" s="166" t="s">
        <v>195</v>
      </c>
      <c r="AG24" s="166" t="s">
        <v>195</v>
      </c>
      <c r="AH24" s="166" t="s">
        <v>195</v>
      </c>
      <c r="AI24" s="166" t="s">
        <v>195</v>
      </c>
      <c r="AJ24" s="162" t="s">
        <v>2033</v>
      </c>
      <c r="AK24" s="162" t="s">
        <v>195</v>
      </c>
      <c r="AL24" s="162" t="s">
        <v>1834</v>
      </c>
      <c r="AM24" s="162" t="s">
        <v>1834</v>
      </c>
      <c r="AN24" s="162" t="s">
        <v>1834</v>
      </c>
      <c r="AO24" s="162" t="s">
        <v>195</v>
      </c>
      <c r="AP24" s="162" t="s">
        <v>195</v>
      </c>
      <c r="AQ24" s="162" t="s">
        <v>195</v>
      </c>
      <c r="AR24" s="162" t="s">
        <v>195</v>
      </c>
      <c r="AS24" s="165">
        <v>48900000</v>
      </c>
      <c r="AT24" s="162" t="s">
        <v>278</v>
      </c>
      <c r="AU24" s="162" t="s">
        <v>278</v>
      </c>
      <c r="AV24" s="162" t="s">
        <v>195</v>
      </c>
      <c r="AW24" s="162" t="s">
        <v>278</v>
      </c>
      <c r="AX24" s="162" t="s">
        <v>195</v>
      </c>
      <c r="AY24" s="164" t="s">
        <v>1378</v>
      </c>
      <c r="AZ24" s="162">
        <v>1</v>
      </c>
      <c r="BA24" s="91" t="s">
        <v>3002</v>
      </c>
      <c r="BB24" s="92" t="s">
        <v>3420</v>
      </c>
      <c r="BC24" s="93">
        <v>0</v>
      </c>
      <c r="BD24" s="92" t="s">
        <v>3420</v>
      </c>
      <c r="BE24" s="93">
        <v>25</v>
      </c>
      <c r="BF24" s="92" t="s">
        <v>3415</v>
      </c>
      <c r="BG24" s="93">
        <v>25</v>
      </c>
      <c r="BH24" s="92" t="s">
        <v>3415</v>
      </c>
      <c r="BI24" s="93">
        <v>25</v>
      </c>
      <c r="BJ24" s="92" t="s">
        <v>3421</v>
      </c>
      <c r="BK24" s="93">
        <v>50</v>
      </c>
      <c r="BL24" s="92" t="s">
        <v>3421</v>
      </c>
      <c r="BM24" s="93">
        <v>50</v>
      </c>
      <c r="BN24" s="92" t="s">
        <v>3422</v>
      </c>
      <c r="BO24" s="93">
        <v>75</v>
      </c>
      <c r="BP24" s="92" t="s">
        <v>3422</v>
      </c>
      <c r="BQ24" s="93">
        <v>75</v>
      </c>
      <c r="BR24" s="92" t="s">
        <v>3422</v>
      </c>
      <c r="BS24" s="93">
        <v>75</v>
      </c>
      <c r="BT24" s="92" t="s">
        <v>3422</v>
      </c>
      <c r="BU24" s="93">
        <v>75</v>
      </c>
      <c r="BV24" s="92" t="s">
        <v>3417</v>
      </c>
      <c r="BW24" s="93">
        <v>100</v>
      </c>
      <c r="BX24" s="92" t="s">
        <v>3417</v>
      </c>
      <c r="BY24" s="94">
        <v>100</v>
      </c>
      <c r="BZ24" s="182"/>
      <c r="CA24" s="183"/>
      <c r="CB24" s="184"/>
      <c r="CC24" s="182"/>
      <c r="CD24" s="183"/>
      <c r="CE24" s="184"/>
    </row>
    <row r="25" spans="1:83" ht="84.95" customHeight="1" x14ac:dyDescent="0.2">
      <c r="A25" s="261" t="s">
        <v>0</v>
      </c>
      <c r="B25" s="262">
        <v>2017</v>
      </c>
      <c r="C25" s="262" t="s">
        <v>2</v>
      </c>
      <c r="D25" s="262" t="s">
        <v>20</v>
      </c>
      <c r="E25" s="262" t="s">
        <v>1918</v>
      </c>
      <c r="F25" s="263" t="s">
        <v>2002</v>
      </c>
      <c r="G25" s="247" t="s">
        <v>1447</v>
      </c>
      <c r="H25" s="247" t="s">
        <v>1453</v>
      </c>
      <c r="I25" s="264" t="s">
        <v>2050</v>
      </c>
      <c r="J25" s="247" t="s">
        <v>2058</v>
      </c>
      <c r="K25" s="247" t="s">
        <v>46</v>
      </c>
      <c r="L25" s="247" t="s">
        <v>194</v>
      </c>
      <c r="M25" s="265">
        <v>2</v>
      </c>
      <c r="N25" s="246">
        <v>3</v>
      </c>
      <c r="O25" s="247" t="s">
        <v>2059</v>
      </c>
      <c r="P25" s="247" t="s">
        <v>2035</v>
      </c>
      <c r="Q25" s="266" t="s">
        <v>3423</v>
      </c>
      <c r="R25" s="267">
        <v>103112941</v>
      </c>
      <c r="S25" s="267"/>
      <c r="T25" s="267">
        <v>0</v>
      </c>
      <c r="U25" s="267"/>
      <c r="V25" s="98"/>
      <c r="W25" s="87"/>
      <c r="X25" s="87"/>
      <c r="Y25" s="87"/>
      <c r="Z25" s="87"/>
      <c r="AA25" s="87"/>
      <c r="AB25" s="87"/>
      <c r="AC25" s="88"/>
      <c r="AD25" s="162" t="s">
        <v>162</v>
      </c>
      <c r="AE25" s="162" t="s">
        <v>1834</v>
      </c>
      <c r="AF25" s="162" t="s">
        <v>192</v>
      </c>
      <c r="AG25" s="162" t="s">
        <v>3041</v>
      </c>
      <c r="AH25" s="162" t="s">
        <v>1383</v>
      </c>
      <c r="AI25" s="162" t="s">
        <v>192</v>
      </c>
      <c r="AJ25" s="162" t="s">
        <v>2033</v>
      </c>
      <c r="AK25" s="162" t="s">
        <v>2054</v>
      </c>
      <c r="AL25" s="162" t="s">
        <v>2025</v>
      </c>
      <c r="AM25" s="162" t="s">
        <v>1834</v>
      </c>
      <c r="AN25" s="162" t="s">
        <v>1834</v>
      </c>
      <c r="AO25" s="162" t="s">
        <v>195</v>
      </c>
      <c r="AP25" s="162" t="s">
        <v>195</v>
      </c>
      <c r="AQ25" s="162" t="s">
        <v>195</v>
      </c>
      <c r="AR25" s="162" t="s">
        <v>195</v>
      </c>
      <c r="AS25" s="165">
        <v>48900000</v>
      </c>
      <c r="AT25" s="162" t="s">
        <v>278</v>
      </c>
      <c r="AU25" s="162" t="s">
        <v>278</v>
      </c>
      <c r="AV25" s="162" t="s">
        <v>195</v>
      </c>
      <c r="AW25" s="162" t="s">
        <v>278</v>
      </c>
      <c r="AX25" s="162" t="s">
        <v>195</v>
      </c>
      <c r="AY25" s="164" t="s">
        <v>1378</v>
      </c>
      <c r="AZ25" s="162">
        <v>3</v>
      </c>
      <c r="BA25" s="91" t="s">
        <v>3002</v>
      </c>
      <c r="BB25" s="92" t="s">
        <v>3424</v>
      </c>
      <c r="BC25" s="93">
        <v>5</v>
      </c>
      <c r="BD25" s="92" t="s">
        <v>3425</v>
      </c>
      <c r="BE25" s="93">
        <v>10</v>
      </c>
      <c r="BF25" s="92" t="s">
        <v>3425</v>
      </c>
      <c r="BG25" s="93">
        <v>15</v>
      </c>
      <c r="BH25" s="92" t="s">
        <v>3425</v>
      </c>
      <c r="BI25" s="93">
        <v>20</v>
      </c>
      <c r="BJ25" s="92" t="s">
        <v>3425</v>
      </c>
      <c r="BK25" s="93">
        <v>30</v>
      </c>
      <c r="BL25" s="92" t="s">
        <v>3426</v>
      </c>
      <c r="BM25" s="93">
        <v>40</v>
      </c>
      <c r="BN25" s="92" t="s">
        <v>3427</v>
      </c>
      <c r="BO25" s="93">
        <v>55</v>
      </c>
      <c r="BP25" s="92" t="s">
        <v>3427</v>
      </c>
      <c r="BQ25" s="93">
        <v>70</v>
      </c>
      <c r="BR25" s="92" t="s">
        <v>3428</v>
      </c>
      <c r="BS25" s="93">
        <v>75</v>
      </c>
      <c r="BT25" s="92" t="s">
        <v>3428</v>
      </c>
      <c r="BU25" s="93">
        <v>80</v>
      </c>
      <c r="BV25" s="92" t="s">
        <v>3428</v>
      </c>
      <c r="BW25" s="93">
        <v>90</v>
      </c>
      <c r="BX25" s="92" t="s">
        <v>3429</v>
      </c>
      <c r="BY25" s="94">
        <v>100</v>
      </c>
      <c r="BZ25" s="182"/>
      <c r="CA25" s="183"/>
      <c r="CB25" s="184"/>
      <c r="CC25" s="182"/>
      <c r="CD25" s="183"/>
      <c r="CE25" s="184"/>
    </row>
    <row r="26" spans="1:83" ht="84.95" customHeight="1" x14ac:dyDescent="0.2">
      <c r="A26" s="261" t="s">
        <v>0</v>
      </c>
      <c r="B26" s="262">
        <v>2017</v>
      </c>
      <c r="C26" s="262" t="s">
        <v>2</v>
      </c>
      <c r="D26" s="262" t="s">
        <v>20</v>
      </c>
      <c r="E26" s="262" t="s">
        <v>1918</v>
      </c>
      <c r="F26" s="263" t="s">
        <v>2002</v>
      </c>
      <c r="G26" s="247" t="s">
        <v>1447</v>
      </c>
      <c r="H26" s="247" t="s">
        <v>1453</v>
      </c>
      <c r="I26" s="271" t="s">
        <v>2060</v>
      </c>
      <c r="J26" s="247"/>
      <c r="K26" s="247"/>
      <c r="L26" s="247"/>
      <c r="M26" s="265"/>
      <c r="N26" s="246"/>
      <c r="O26" s="247"/>
      <c r="P26" s="247"/>
      <c r="Q26" s="266"/>
      <c r="R26" s="267"/>
      <c r="S26" s="267"/>
      <c r="T26" s="267"/>
      <c r="U26" s="267"/>
      <c r="V26" s="98"/>
      <c r="W26" s="87"/>
      <c r="X26" s="87"/>
      <c r="Y26" s="87"/>
      <c r="Z26" s="87"/>
      <c r="AA26" s="87"/>
      <c r="AB26" s="87"/>
      <c r="AC26" s="88"/>
      <c r="AD26" s="162"/>
      <c r="AE26" s="162"/>
      <c r="AF26" s="162"/>
      <c r="AG26" s="162"/>
      <c r="AH26" s="162"/>
      <c r="AI26" s="162"/>
      <c r="AJ26" s="162"/>
      <c r="AK26" s="162"/>
      <c r="AL26" s="162"/>
      <c r="AM26" s="162"/>
      <c r="AN26" s="162"/>
      <c r="AO26" s="162"/>
      <c r="AP26" s="162"/>
      <c r="AQ26" s="162"/>
      <c r="AR26" s="162"/>
      <c r="AS26" s="86"/>
      <c r="AT26" s="162"/>
      <c r="AU26" s="162"/>
      <c r="AV26" s="162"/>
      <c r="AW26" s="162"/>
      <c r="AX26" s="162"/>
      <c r="AY26" s="164"/>
      <c r="AZ26" s="162"/>
      <c r="BA26" s="91"/>
      <c r="BB26" s="92"/>
      <c r="BC26" s="93"/>
      <c r="BD26" s="92"/>
      <c r="BE26" s="93"/>
      <c r="BF26" s="92"/>
      <c r="BG26" s="93"/>
      <c r="BH26" s="92"/>
      <c r="BI26" s="93"/>
      <c r="BJ26" s="92"/>
      <c r="BK26" s="93"/>
      <c r="BL26" s="92"/>
      <c r="BM26" s="93"/>
      <c r="BN26" s="92"/>
      <c r="BO26" s="93"/>
      <c r="BP26" s="92"/>
      <c r="BQ26" s="93"/>
      <c r="BR26" s="92"/>
      <c r="BS26" s="93"/>
      <c r="BT26" s="92"/>
      <c r="BU26" s="93"/>
      <c r="BV26" s="92"/>
      <c r="BW26" s="93"/>
      <c r="BX26" s="92"/>
      <c r="BY26" s="94"/>
      <c r="BZ26" s="182"/>
      <c r="CA26" s="183"/>
      <c r="CB26" s="184"/>
      <c r="CC26" s="182"/>
      <c r="CD26" s="183"/>
      <c r="CE26" s="184"/>
    </row>
    <row r="27" spans="1:83" ht="103.5" customHeight="1" x14ac:dyDescent="0.2">
      <c r="A27" s="261" t="s">
        <v>0</v>
      </c>
      <c r="B27" s="262">
        <v>2017</v>
      </c>
      <c r="C27" s="262" t="s">
        <v>2</v>
      </c>
      <c r="D27" s="262" t="s">
        <v>20</v>
      </c>
      <c r="E27" s="262" t="s">
        <v>1918</v>
      </c>
      <c r="F27" s="263" t="s">
        <v>2002</v>
      </c>
      <c r="G27" s="247" t="s">
        <v>1447</v>
      </c>
      <c r="H27" s="247" t="s">
        <v>1453</v>
      </c>
      <c r="I27" s="264" t="s">
        <v>2060</v>
      </c>
      <c r="J27" s="247" t="s">
        <v>2061</v>
      </c>
      <c r="K27" s="247" t="s">
        <v>25</v>
      </c>
      <c r="L27" s="247" t="s">
        <v>194</v>
      </c>
      <c r="M27" s="265">
        <v>2</v>
      </c>
      <c r="N27" s="246">
        <v>3</v>
      </c>
      <c r="O27" s="247" t="s">
        <v>2062</v>
      </c>
      <c r="P27" s="247" t="s">
        <v>1920</v>
      </c>
      <c r="Q27" s="266" t="s">
        <v>3430</v>
      </c>
      <c r="R27" s="267">
        <v>0</v>
      </c>
      <c r="S27" s="267"/>
      <c r="T27" s="267">
        <v>0</v>
      </c>
      <c r="U27" s="267"/>
      <c r="V27" s="98"/>
      <c r="W27" s="87"/>
      <c r="X27" s="87"/>
      <c r="Y27" s="87"/>
      <c r="Z27" s="87"/>
      <c r="AA27" s="87"/>
      <c r="AB27" s="87"/>
      <c r="AC27" s="88"/>
      <c r="AD27" s="162" t="s">
        <v>161</v>
      </c>
      <c r="AE27" s="162" t="s">
        <v>1834</v>
      </c>
      <c r="AF27" s="162" t="s">
        <v>195</v>
      </c>
      <c r="AG27" s="162" t="s">
        <v>195</v>
      </c>
      <c r="AH27" s="162" t="s">
        <v>195</v>
      </c>
      <c r="AI27" s="162" t="s">
        <v>195</v>
      </c>
      <c r="AJ27" s="162" t="s">
        <v>2033</v>
      </c>
      <c r="AK27" s="162" t="s">
        <v>3374</v>
      </c>
      <c r="AL27" s="162" t="s">
        <v>1834</v>
      </c>
      <c r="AM27" s="162" t="s">
        <v>1834</v>
      </c>
      <c r="AN27" s="162" t="s">
        <v>2381</v>
      </c>
      <c r="AO27" s="162" t="s">
        <v>195</v>
      </c>
      <c r="AP27" s="162" t="s">
        <v>195</v>
      </c>
      <c r="AQ27" s="162" t="s">
        <v>262</v>
      </c>
      <c r="AR27" s="162" t="s">
        <v>195</v>
      </c>
      <c r="AS27" s="165">
        <v>48900000</v>
      </c>
      <c r="AT27" s="162" t="s">
        <v>278</v>
      </c>
      <c r="AU27" s="162" t="s">
        <v>278</v>
      </c>
      <c r="AV27" s="162" t="s">
        <v>195</v>
      </c>
      <c r="AW27" s="162" t="s">
        <v>278</v>
      </c>
      <c r="AX27" s="162" t="s">
        <v>195</v>
      </c>
      <c r="AY27" s="164" t="s">
        <v>1378</v>
      </c>
      <c r="AZ27" s="162">
        <v>2</v>
      </c>
      <c r="BA27" s="91" t="s">
        <v>3002</v>
      </c>
      <c r="BB27" s="92" t="s">
        <v>2008</v>
      </c>
      <c r="BC27" s="93">
        <v>0</v>
      </c>
      <c r="BD27" s="92" t="s">
        <v>3431</v>
      </c>
      <c r="BE27" s="93">
        <v>10</v>
      </c>
      <c r="BF27" s="92" t="s">
        <v>3431</v>
      </c>
      <c r="BG27" s="93">
        <v>10</v>
      </c>
      <c r="BH27" s="92" t="s">
        <v>3431</v>
      </c>
      <c r="BI27" s="93">
        <v>10</v>
      </c>
      <c r="BJ27" s="92" t="s">
        <v>3431</v>
      </c>
      <c r="BK27" s="93">
        <v>10</v>
      </c>
      <c r="BL27" s="92" t="s">
        <v>3432</v>
      </c>
      <c r="BM27" s="93">
        <v>30</v>
      </c>
      <c r="BN27" s="92" t="s">
        <v>3432</v>
      </c>
      <c r="BO27" s="93">
        <v>30</v>
      </c>
      <c r="BP27" s="92" t="s">
        <v>3433</v>
      </c>
      <c r="BQ27" s="93">
        <v>50</v>
      </c>
      <c r="BR27" s="92" t="s">
        <v>3434</v>
      </c>
      <c r="BS27" s="93">
        <v>70</v>
      </c>
      <c r="BT27" s="92" t="s">
        <v>3435</v>
      </c>
      <c r="BU27" s="93">
        <v>90</v>
      </c>
      <c r="BV27" s="92" t="s">
        <v>3436</v>
      </c>
      <c r="BW27" s="93">
        <v>100</v>
      </c>
      <c r="BX27" s="92" t="s">
        <v>3436</v>
      </c>
      <c r="BY27" s="94">
        <v>100</v>
      </c>
      <c r="BZ27" s="182"/>
      <c r="CA27" s="183"/>
      <c r="CB27" s="184"/>
      <c r="CC27" s="182"/>
      <c r="CD27" s="183"/>
      <c r="CE27" s="184"/>
    </row>
    <row r="28" spans="1:83" ht="122.25" customHeight="1" x14ac:dyDescent="0.2">
      <c r="A28" s="261" t="s">
        <v>0</v>
      </c>
      <c r="B28" s="262">
        <v>2017</v>
      </c>
      <c r="C28" s="262" t="s">
        <v>2</v>
      </c>
      <c r="D28" s="262" t="s">
        <v>20</v>
      </c>
      <c r="E28" s="262" t="s">
        <v>1918</v>
      </c>
      <c r="F28" s="263" t="s">
        <v>2002</v>
      </c>
      <c r="G28" s="247" t="s">
        <v>1447</v>
      </c>
      <c r="H28" s="247" t="s">
        <v>1453</v>
      </c>
      <c r="I28" s="264" t="s">
        <v>2060</v>
      </c>
      <c r="J28" s="247" t="s">
        <v>3437</v>
      </c>
      <c r="K28" s="247" t="s">
        <v>25</v>
      </c>
      <c r="L28" s="247" t="s">
        <v>194</v>
      </c>
      <c r="M28" s="265">
        <v>1</v>
      </c>
      <c r="N28" s="246">
        <v>2</v>
      </c>
      <c r="O28" s="247" t="s">
        <v>3438</v>
      </c>
      <c r="P28" s="247" t="s">
        <v>2035</v>
      </c>
      <c r="Q28" s="266" t="s">
        <v>3439</v>
      </c>
      <c r="R28" s="267">
        <v>0</v>
      </c>
      <c r="S28" s="267"/>
      <c r="T28" s="267">
        <v>0</v>
      </c>
      <c r="U28" s="267"/>
      <c r="V28" s="98"/>
      <c r="W28" s="87"/>
      <c r="X28" s="87"/>
      <c r="Y28" s="87"/>
      <c r="Z28" s="87"/>
      <c r="AA28" s="87"/>
      <c r="AB28" s="87"/>
      <c r="AC28" s="88"/>
      <c r="AD28" s="162" t="s">
        <v>161</v>
      </c>
      <c r="AE28" s="162" t="s">
        <v>1834</v>
      </c>
      <c r="AF28" s="162" t="s">
        <v>195</v>
      </c>
      <c r="AG28" s="162" t="s">
        <v>195</v>
      </c>
      <c r="AH28" s="162" t="s">
        <v>195</v>
      </c>
      <c r="AI28" s="162" t="s">
        <v>195</v>
      </c>
      <c r="AJ28" s="162" t="s">
        <v>2033</v>
      </c>
      <c r="AK28" s="162" t="s">
        <v>3440</v>
      </c>
      <c r="AL28" s="162" t="s">
        <v>1834</v>
      </c>
      <c r="AM28" s="162" t="s">
        <v>1834</v>
      </c>
      <c r="AN28" s="162" t="s">
        <v>1834</v>
      </c>
      <c r="AO28" s="162" t="s">
        <v>195</v>
      </c>
      <c r="AP28" s="162" t="s">
        <v>195</v>
      </c>
      <c r="AQ28" s="162" t="s">
        <v>195</v>
      </c>
      <c r="AR28" s="162" t="s">
        <v>195</v>
      </c>
      <c r="AS28" s="165">
        <v>6910793</v>
      </c>
      <c r="AT28" s="162" t="s">
        <v>195</v>
      </c>
      <c r="AU28" s="162" t="s">
        <v>286</v>
      </c>
      <c r="AV28" s="162" t="s">
        <v>296</v>
      </c>
      <c r="AW28" s="162" t="s">
        <v>195</v>
      </c>
      <c r="AX28" s="162" t="s">
        <v>195</v>
      </c>
      <c r="AY28" s="164" t="s">
        <v>1378</v>
      </c>
      <c r="AZ28" s="162">
        <v>2</v>
      </c>
      <c r="BA28" s="91" t="s">
        <v>3002</v>
      </c>
      <c r="BB28" s="92" t="s">
        <v>2008</v>
      </c>
      <c r="BC28" s="93">
        <v>0</v>
      </c>
      <c r="BD28" s="92" t="s">
        <v>3441</v>
      </c>
      <c r="BE28" s="93">
        <v>30</v>
      </c>
      <c r="BF28" s="92" t="s">
        <v>3441</v>
      </c>
      <c r="BG28" s="93">
        <v>30</v>
      </c>
      <c r="BH28" s="92" t="s">
        <v>3441</v>
      </c>
      <c r="BI28" s="93">
        <v>30</v>
      </c>
      <c r="BJ28" s="92" t="s">
        <v>3442</v>
      </c>
      <c r="BK28" s="93">
        <v>50</v>
      </c>
      <c r="BL28" s="92" t="s">
        <v>3443</v>
      </c>
      <c r="BM28" s="93">
        <v>70</v>
      </c>
      <c r="BN28" s="92" t="s">
        <v>3443</v>
      </c>
      <c r="BO28" s="93">
        <v>70</v>
      </c>
      <c r="BP28" s="92" t="s">
        <v>3443</v>
      </c>
      <c r="BQ28" s="93">
        <v>70</v>
      </c>
      <c r="BR28" s="92" t="s">
        <v>3443</v>
      </c>
      <c r="BS28" s="93">
        <v>70</v>
      </c>
      <c r="BT28" s="92" t="s">
        <v>3443</v>
      </c>
      <c r="BU28" s="93">
        <v>70</v>
      </c>
      <c r="BV28" s="92" t="s">
        <v>3444</v>
      </c>
      <c r="BW28" s="93">
        <v>86</v>
      </c>
      <c r="BX28" s="92" t="s">
        <v>3445</v>
      </c>
      <c r="BY28" s="94">
        <v>100</v>
      </c>
      <c r="BZ28" s="182"/>
      <c r="CA28" s="183"/>
      <c r="CB28" s="184"/>
      <c r="CC28" s="182"/>
      <c r="CD28" s="183"/>
      <c r="CE28" s="184"/>
    </row>
    <row r="29" spans="1:83" ht="84.95" customHeight="1" x14ac:dyDescent="0.2">
      <c r="A29" s="261" t="s">
        <v>0</v>
      </c>
      <c r="B29" s="262">
        <v>2017</v>
      </c>
      <c r="C29" s="262" t="s">
        <v>2</v>
      </c>
      <c r="D29" s="262" t="s">
        <v>20</v>
      </c>
      <c r="E29" s="262" t="s">
        <v>1918</v>
      </c>
      <c r="F29" s="263" t="s">
        <v>2002</v>
      </c>
      <c r="G29" s="247" t="s">
        <v>1447</v>
      </c>
      <c r="H29" s="247" t="s">
        <v>1453</v>
      </c>
      <c r="I29" s="271" t="s">
        <v>2063</v>
      </c>
      <c r="J29" s="247"/>
      <c r="K29" s="247"/>
      <c r="L29" s="247"/>
      <c r="M29" s="265"/>
      <c r="N29" s="246"/>
      <c r="O29" s="247"/>
      <c r="P29" s="247"/>
      <c r="Q29" s="266"/>
      <c r="R29" s="267"/>
      <c r="S29" s="267"/>
      <c r="T29" s="267"/>
      <c r="U29" s="267"/>
      <c r="V29" s="98"/>
      <c r="W29" s="87"/>
      <c r="X29" s="87"/>
      <c r="Y29" s="87"/>
      <c r="Z29" s="87"/>
      <c r="AA29" s="87"/>
      <c r="AB29" s="87"/>
      <c r="AC29" s="88"/>
      <c r="AD29" s="162"/>
      <c r="AE29" s="162"/>
      <c r="AF29" s="162"/>
      <c r="AG29" s="162"/>
      <c r="AH29" s="162"/>
      <c r="AI29" s="162"/>
      <c r="AJ29" s="162"/>
      <c r="AK29" s="162"/>
      <c r="AL29" s="162"/>
      <c r="AM29" s="162"/>
      <c r="AN29" s="162"/>
      <c r="AO29" s="162"/>
      <c r="AP29" s="162"/>
      <c r="AQ29" s="162"/>
      <c r="AR29" s="162"/>
      <c r="AS29" s="86"/>
      <c r="AT29" s="162"/>
      <c r="AU29" s="162"/>
      <c r="AV29" s="162"/>
      <c r="AW29" s="162"/>
      <c r="AX29" s="162"/>
      <c r="AY29" s="164"/>
      <c r="AZ29" s="162"/>
      <c r="BA29" s="91"/>
      <c r="BB29" s="92"/>
      <c r="BC29" s="93"/>
      <c r="BD29" s="92"/>
      <c r="BE29" s="93"/>
      <c r="BF29" s="92"/>
      <c r="BG29" s="93"/>
      <c r="BH29" s="92"/>
      <c r="BI29" s="93"/>
      <c r="BJ29" s="92"/>
      <c r="BK29" s="93"/>
      <c r="BL29" s="92"/>
      <c r="BM29" s="93"/>
      <c r="BN29" s="92"/>
      <c r="BO29" s="93"/>
      <c r="BP29" s="92"/>
      <c r="BQ29" s="93"/>
      <c r="BR29" s="92"/>
      <c r="BS29" s="93"/>
      <c r="BT29" s="92"/>
      <c r="BU29" s="93"/>
      <c r="BV29" s="92"/>
      <c r="BW29" s="93"/>
      <c r="BX29" s="92"/>
      <c r="BY29" s="94"/>
      <c r="BZ29" s="182"/>
      <c r="CA29" s="183"/>
      <c r="CB29" s="184"/>
      <c r="CC29" s="182"/>
      <c r="CD29" s="183"/>
      <c r="CE29" s="184"/>
    </row>
    <row r="30" spans="1:83" ht="84.95" customHeight="1" x14ac:dyDescent="0.2">
      <c r="A30" s="261" t="s">
        <v>0</v>
      </c>
      <c r="B30" s="262">
        <v>2017</v>
      </c>
      <c r="C30" s="262" t="s">
        <v>2</v>
      </c>
      <c r="D30" s="262" t="s">
        <v>20</v>
      </c>
      <c r="E30" s="262" t="s">
        <v>1918</v>
      </c>
      <c r="F30" s="263" t="s">
        <v>2002</v>
      </c>
      <c r="G30" s="247" t="s">
        <v>1447</v>
      </c>
      <c r="H30" s="247" t="s">
        <v>1453</v>
      </c>
      <c r="I30" s="264" t="s">
        <v>2063</v>
      </c>
      <c r="J30" s="247" t="s">
        <v>2064</v>
      </c>
      <c r="K30" s="247" t="s">
        <v>25</v>
      </c>
      <c r="L30" s="247" t="s">
        <v>194</v>
      </c>
      <c r="M30" s="265">
        <v>3</v>
      </c>
      <c r="N30" s="246">
        <v>1</v>
      </c>
      <c r="O30" s="247" t="s">
        <v>2065</v>
      </c>
      <c r="P30" s="247" t="s">
        <v>2035</v>
      </c>
      <c r="Q30" s="266" t="s">
        <v>2066</v>
      </c>
      <c r="R30" s="267">
        <v>0</v>
      </c>
      <c r="S30" s="267"/>
      <c r="T30" s="267">
        <v>0</v>
      </c>
      <c r="U30" s="267"/>
      <c r="V30" s="98"/>
      <c r="W30" s="87"/>
      <c r="X30" s="87"/>
      <c r="Y30" s="87"/>
      <c r="Z30" s="87"/>
      <c r="AA30" s="87"/>
      <c r="AB30" s="87"/>
      <c r="AC30" s="88"/>
      <c r="AD30" s="162" t="s">
        <v>178</v>
      </c>
      <c r="AE30" s="162" t="s">
        <v>1834</v>
      </c>
      <c r="AF30" s="162" t="s">
        <v>3020</v>
      </c>
      <c r="AG30" s="162" t="s">
        <v>195</v>
      </c>
      <c r="AH30" s="162" t="s">
        <v>195</v>
      </c>
      <c r="AI30" s="162" t="s">
        <v>195</v>
      </c>
      <c r="AJ30" s="162" t="s">
        <v>2033</v>
      </c>
      <c r="AK30" s="162" t="s">
        <v>3446</v>
      </c>
      <c r="AL30" s="162" t="s">
        <v>2067</v>
      </c>
      <c r="AM30" s="162" t="s">
        <v>1834</v>
      </c>
      <c r="AN30" s="162" t="s">
        <v>2381</v>
      </c>
      <c r="AO30" s="162" t="s">
        <v>195</v>
      </c>
      <c r="AP30" s="162" t="s">
        <v>195</v>
      </c>
      <c r="AQ30" s="162" t="s">
        <v>262</v>
      </c>
      <c r="AR30" s="162" t="s">
        <v>195</v>
      </c>
      <c r="AS30" s="165">
        <v>48900000</v>
      </c>
      <c r="AT30" s="162" t="s">
        <v>278</v>
      </c>
      <c r="AU30" s="162" t="s">
        <v>278</v>
      </c>
      <c r="AV30" s="162" t="s">
        <v>195</v>
      </c>
      <c r="AW30" s="162" t="s">
        <v>278</v>
      </c>
      <c r="AX30" s="162" t="s">
        <v>195</v>
      </c>
      <c r="AY30" s="164" t="s">
        <v>1378</v>
      </c>
      <c r="AZ30" s="162">
        <v>1</v>
      </c>
      <c r="BA30" s="91" t="s">
        <v>3002</v>
      </c>
      <c r="BB30" s="92" t="s">
        <v>3447</v>
      </c>
      <c r="BC30" s="93">
        <v>8</v>
      </c>
      <c r="BD30" s="92" t="s">
        <v>3447</v>
      </c>
      <c r="BE30" s="93">
        <v>16</v>
      </c>
      <c r="BF30" s="92" t="s">
        <v>3447</v>
      </c>
      <c r="BG30" s="93">
        <v>24</v>
      </c>
      <c r="BH30" s="92" t="s">
        <v>3447</v>
      </c>
      <c r="BI30" s="93">
        <v>32</v>
      </c>
      <c r="BJ30" s="92" t="s">
        <v>3447</v>
      </c>
      <c r="BK30" s="93">
        <v>40</v>
      </c>
      <c r="BL30" s="92" t="s">
        <v>3447</v>
      </c>
      <c r="BM30" s="93">
        <v>48</v>
      </c>
      <c r="BN30" s="92" t="s">
        <v>3447</v>
      </c>
      <c r="BO30" s="93">
        <v>56</v>
      </c>
      <c r="BP30" s="92" t="s">
        <v>3447</v>
      </c>
      <c r="BQ30" s="93">
        <v>64</v>
      </c>
      <c r="BR30" s="92" t="s">
        <v>3447</v>
      </c>
      <c r="BS30" s="93">
        <v>72</v>
      </c>
      <c r="BT30" s="92" t="s">
        <v>3447</v>
      </c>
      <c r="BU30" s="93">
        <v>80</v>
      </c>
      <c r="BV30" s="92" t="s">
        <v>3447</v>
      </c>
      <c r="BW30" s="93">
        <v>88</v>
      </c>
      <c r="BX30" s="92" t="s">
        <v>3447</v>
      </c>
      <c r="BY30" s="94">
        <v>100</v>
      </c>
      <c r="BZ30" s="182"/>
      <c r="CA30" s="183"/>
      <c r="CB30" s="184"/>
      <c r="CC30" s="182"/>
      <c r="CD30" s="183"/>
      <c r="CE30" s="184"/>
    </row>
    <row r="31" spans="1:83" ht="84.95" customHeight="1" x14ac:dyDescent="0.2">
      <c r="A31" s="261" t="s">
        <v>0</v>
      </c>
      <c r="B31" s="262">
        <v>2017</v>
      </c>
      <c r="C31" s="262" t="s">
        <v>2</v>
      </c>
      <c r="D31" s="262" t="s">
        <v>20</v>
      </c>
      <c r="E31" s="262" t="s">
        <v>1918</v>
      </c>
      <c r="F31" s="263" t="s">
        <v>2002</v>
      </c>
      <c r="G31" s="247" t="s">
        <v>1447</v>
      </c>
      <c r="H31" s="247" t="s">
        <v>1453</v>
      </c>
      <c r="I31" s="264" t="s">
        <v>2063</v>
      </c>
      <c r="J31" s="247" t="s">
        <v>2068</v>
      </c>
      <c r="K31" s="247" t="s">
        <v>25</v>
      </c>
      <c r="L31" s="247" t="s">
        <v>194</v>
      </c>
      <c r="M31" s="265">
        <v>3</v>
      </c>
      <c r="N31" s="246">
        <v>1</v>
      </c>
      <c r="O31" s="247" t="s">
        <v>2069</v>
      </c>
      <c r="P31" s="247" t="s">
        <v>2035</v>
      </c>
      <c r="Q31" s="266" t="s">
        <v>2070</v>
      </c>
      <c r="R31" s="267">
        <v>0</v>
      </c>
      <c r="S31" s="267"/>
      <c r="T31" s="267">
        <v>0</v>
      </c>
      <c r="U31" s="267"/>
      <c r="V31" s="98"/>
      <c r="W31" s="87"/>
      <c r="X31" s="87"/>
      <c r="Y31" s="87"/>
      <c r="Z31" s="87"/>
      <c r="AA31" s="87"/>
      <c r="AB31" s="87"/>
      <c r="AC31" s="88"/>
      <c r="AD31" s="162" t="s">
        <v>157</v>
      </c>
      <c r="AE31" s="162" t="s">
        <v>1834</v>
      </c>
      <c r="AF31" s="162" t="s">
        <v>195</v>
      </c>
      <c r="AG31" s="162" t="s">
        <v>195</v>
      </c>
      <c r="AH31" s="162" t="s">
        <v>195</v>
      </c>
      <c r="AI31" s="162" t="s">
        <v>195</v>
      </c>
      <c r="AJ31" s="162" t="s">
        <v>2033</v>
      </c>
      <c r="AK31" s="162" t="s">
        <v>3446</v>
      </c>
      <c r="AL31" s="162" t="s">
        <v>2067</v>
      </c>
      <c r="AM31" s="162" t="s">
        <v>1834</v>
      </c>
      <c r="AN31" s="162" t="s">
        <v>2381</v>
      </c>
      <c r="AO31" s="162" t="s">
        <v>195</v>
      </c>
      <c r="AP31" s="162" t="s">
        <v>195</v>
      </c>
      <c r="AQ31" s="162" t="s">
        <v>262</v>
      </c>
      <c r="AR31" s="162" t="s">
        <v>195</v>
      </c>
      <c r="AS31" s="165">
        <v>48900000</v>
      </c>
      <c r="AT31" s="162" t="s">
        <v>278</v>
      </c>
      <c r="AU31" s="162" t="s">
        <v>278</v>
      </c>
      <c r="AV31" s="162" t="s">
        <v>195</v>
      </c>
      <c r="AW31" s="162" t="s">
        <v>278</v>
      </c>
      <c r="AX31" s="162" t="s">
        <v>195</v>
      </c>
      <c r="AY31" s="164" t="s">
        <v>1378</v>
      </c>
      <c r="AZ31" s="162">
        <v>1</v>
      </c>
      <c r="BA31" s="91" t="s">
        <v>3002</v>
      </c>
      <c r="BB31" s="92" t="s">
        <v>3316</v>
      </c>
      <c r="BC31" s="93">
        <v>0</v>
      </c>
      <c r="BD31" s="92" t="s">
        <v>3448</v>
      </c>
      <c r="BE31" s="93">
        <v>9</v>
      </c>
      <c r="BF31" s="92" t="s">
        <v>3448</v>
      </c>
      <c r="BG31" s="93">
        <v>18</v>
      </c>
      <c r="BH31" s="92" t="s">
        <v>3448</v>
      </c>
      <c r="BI31" s="93">
        <v>27</v>
      </c>
      <c r="BJ31" s="92" t="s">
        <v>3448</v>
      </c>
      <c r="BK31" s="93">
        <v>36</v>
      </c>
      <c r="BL31" s="92" t="s">
        <v>3449</v>
      </c>
      <c r="BM31" s="93">
        <v>45</v>
      </c>
      <c r="BN31" s="92" t="s">
        <v>3450</v>
      </c>
      <c r="BO31" s="93">
        <v>54</v>
      </c>
      <c r="BP31" s="92" t="s">
        <v>3450</v>
      </c>
      <c r="BQ31" s="93">
        <v>63</v>
      </c>
      <c r="BR31" s="92" t="s">
        <v>3450</v>
      </c>
      <c r="BS31" s="93">
        <v>72</v>
      </c>
      <c r="BT31" s="92" t="s">
        <v>3450</v>
      </c>
      <c r="BU31" s="93">
        <v>81</v>
      </c>
      <c r="BV31" s="92" t="s">
        <v>3450</v>
      </c>
      <c r="BW31" s="93">
        <v>90</v>
      </c>
      <c r="BX31" s="92" t="s">
        <v>3451</v>
      </c>
      <c r="BY31" s="94">
        <v>100</v>
      </c>
      <c r="BZ31" s="182"/>
      <c r="CA31" s="183"/>
      <c r="CB31" s="184"/>
      <c r="CC31" s="182"/>
      <c r="CD31" s="183"/>
      <c r="CE31" s="184"/>
    </row>
    <row r="32" spans="1:83" ht="84.95" customHeight="1" x14ac:dyDescent="0.2">
      <c r="A32" s="261" t="s">
        <v>0</v>
      </c>
      <c r="B32" s="262">
        <v>2017</v>
      </c>
      <c r="C32" s="262" t="s">
        <v>2</v>
      </c>
      <c r="D32" s="262" t="s">
        <v>20</v>
      </c>
      <c r="E32" s="262" t="s">
        <v>1918</v>
      </c>
      <c r="F32" s="263" t="s">
        <v>2002</v>
      </c>
      <c r="G32" s="247" t="s">
        <v>1447</v>
      </c>
      <c r="H32" s="247" t="s">
        <v>1453</v>
      </c>
      <c r="I32" s="264" t="s">
        <v>2063</v>
      </c>
      <c r="J32" s="247" t="s">
        <v>2071</v>
      </c>
      <c r="K32" s="247" t="s">
        <v>25</v>
      </c>
      <c r="L32" s="247" t="s">
        <v>194</v>
      </c>
      <c r="M32" s="265">
        <v>1</v>
      </c>
      <c r="N32" s="246">
        <v>1</v>
      </c>
      <c r="O32" s="247" t="s">
        <v>3452</v>
      </c>
      <c r="P32" s="247" t="s">
        <v>2035</v>
      </c>
      <c r="Q32" s="266" t="s">
        <v>3453</v>
      </c>
      <c r="R32" s="267">
        <v>0</v>
      </c>
      <c r="S32" s="267"/>
      <c r="T32" s="267">
        <v>0</v>
      </c>
      <c r="U32" s="267"/>
      <c r="V32" s="98"/>
      <c r="W32" s="87"/>
      <c r="X32" s="87"/>
      <c r="Y32" s="87"/>
      <c r="Z32" s="87"/>
      <c r="AA32" s="87"/>
      <c r="AB32" s="87"/>
      <c r="AC32" s="88"/>
      <c r="AD32" s="162" t="s">
        <v>157</v>
      </c>
      <c r="AE32" s="162" t="s">
        <v>1834</v>
      </c>
      <c r="AF32" s="162" t="s">
        <v>195</v>
      </c>
      <c r="AG32" s="162" t="s">
        <v>195</v>
      </c>
      <c r="AH32" s="162" t="s">
        <v>195</v>
      </c>
      <c r="AI32" s="162" t="s">
        <v>195</v>
      </c>
      <c r="AJ32" s="162" t="s">
        <v>2033</v>
      </c>
      <c r="AK32" s="162" t="s">
        <v>3446</v>
      </c>
      <c r="AL32" s="162" t="s">
        <v>2067</v>
      </c>
      <c r="AM32" s="162"/>
      <c r="AN32" s="162" t="s">
        <v>2381</v>
      </c>
      <c r="AO32" s="162" t="s">
        <v>195</v>
      </c>
      <c r="AP32" s="162" t="s">
        <v>195</v>
      </c>
      <c r="AQ32" s="162" t="s">
        <v>262</v>
      </c>
      <c r="AR32" s="162" t="s">
        <v>195</v>
      </c>
      <c r="AS32" s="165">
        <v>48900000</v>
      </c>
      <c r="AT32" s="162" t="s">
        <v>278</v>
      </c>
      <c r="AU32" s="162" t="s">
        <v>278</v>
      </c>
      <c r="AV32" s="162" t="s">
        <v>195</v>
      </c>
      <c r="AW32" s="162" t="s">
        <v>278</v>
      </c>
      <c r="AX32" s="162" t="s">
        <v>195</v>
      </c>
      <c r="AY32" s="164" t="s">
        <v>1378</v>
      </c>
      <c r="AZ32" s="162">
        <v>1</v>
      </c>
      <c r="BA32" s="91" t="s">
        <v>3002</v>
      </c>
      <c r="BB32" s="92" t="s">
        <v>3316</v>
      </c>
      <c r="BC32" s="93">
        <v>0</v>
      </c>
      <c r="BD32" s="92" t="s">
        <v>3454</v>
      </c>
      <c r="BE32" s="93">
        <v>9</v>
      </c>
      <c r="BF32" s="92" t="s">
        <v>3454</v>
      </c>
      <c r="BG32" s="93">
        <v>18</v>
      </c>
      <c r="BH32" s="92" t="s">
        <v>3454</v>
      </c>
      <c r="BI32" s="93">
        <v>27</v>
      </c>
      <c r="BJ32" s="92" t="s">
        <v>3454</v>
      </c>
      <c r="BK32" s="93">
        <v>36</v>
      </c>
      <c r="BL32" s="92" t="s">
        <v>3454</v>
      </c>
      <c r="BM32" s="93">
        <v>45</v>
      </c>
      <c r="BN32" s="92" t="s">
        <v>3454</v>
      </c>
      <c r="BO32" s="93">
        <v>54</v>
      </c>
      <c r="BP32" s="92" t="s">
        <v>3454</v>
      </c>
      <c r="BQ32" s="93">
        <v>63</v>
      </c>
      <c r="BR32" s="92" t="s">
        <v>3454</v>
      </c>
      <c r="BS32" s="93">
        <v>72</v>
      </c>
      <c r="BT32" s="92" t="s">
        <v>3454</v>
      </c>
      <c r="BU32" s="93">
        <v>81</v>
      </c>
      <c r="BV32" s="92" t="s">
        <v>3454</v>
      </c>
      <c r="BW32" s="93">
        <v>90</v>
      </c>
      <c r="BX32" s="92" t="s">
        <v>3455</v>
      </c>
      <c r="BY32" s="94">
        <v>100</v>
      </c>
      <c r="BZ32" s="182"/>
      <c r="CA32" s="183"/>
      <c r="CB32" s="184"/>
      <c r="CC32" s="182"/>
      <c r="CD32" s="183"/>
      <c r="CE32" s="184"/>
    </row>
    <row r="33" spans="1:83" ht="84.95" customHeight="1" x14ac:dyDescent="0.2">
      <c r="A33" s="261" t="s">
        <v>0</v>
      </c>
      <c r="B33" s="262">
        <v>2017</v>
      </c>
      <c r="C33" s="262" t="s">
        <v>2</v>
      </c>
      <c r="D33" s="262" t="s">
        <v>20</v>
      </c>
      <c r="E33" s="262" t="s">
        <v>1918</v>
      </c>
      <c r="F33" s="263" t="s">
        <v>2002</v>
      </c>
      <c r="G33" s="247" t="s">
        <v>1447</v>
      </c>
      <c r="H33" s="247" t="s">
        <v>1453</v>
      </c>
      <c r="I33" s="271" t="s">
        <v>2072</v>
      </c>
      <c r="J33" s="247"/>
      <c r="K33" s="247"/>
      <c r="L33" s="247"/>
      <c r="M33" s="265"/>
      <c r="N33" s="246"/>
      <c r="O33" s="247"/>
      <c r="P33" s="247"/>
      <c r="Q33" s="266"/>
      <c r="R33" s="267"/>
      <c r="S33" s="267"/>
      <c r="T33" s="267"/>
      <c r="U33" s="267"/>
      <c r="V33" s="98"/>
      <c r="W33" s="87"/>
      <c r="X33" s="87"/>
      <c r="Y33" s="87"/>
      <c r="Z33" s="87"/>
      <c r="AA33" s="87"/>
      <c r="AB33" s="87"/>
      <c r="AC33" s="88"/>
      <c r="AD33" s="162"/>
      <c r="AE33" s="162"/>
      <c r="AF33" s="162"/>
      <c r="AG33" s="162"/>
      <c r="AH33" s="162"/>
      <c r="AI33" s="162"/>
      <c r="AJ33" s="162"/>
      <c r="AK33" s="162"/>
      <c r="AL33" s="162"/>
      <c r="AM33" s="162"/>
      <c r="AN33" s="162"/>
      <c r="AO33" s="162"/>
      <c r="AP33" s="162"/>
      <c r="AQ33" s="162"/>
      <c r="AR33" s="162"/>
      <c r="AS33" s="86"/>
      <c r="AT33" s="162"/>
      <c r="AU33" s="162"/>
      <c r="AV33" s="162"/>
      <c r="AW33" s="162"/>
      <c r="AX33" s="162"/>
      <c r="AY33" s="164"/>
      <c r="AZ33" s="162"/>
      <c r="BA33" s="91"/>
      <c r="BB33" s="92"/>
      <c r="BC33" s="93"/>
      <c r="BD33" s="92"/>
      <c r="BE33" s="93"/>
      <c r="BF33" s="92"/>
      <c r="BG33" s="93"/>
      <c r="BH33" s="92"/>
      <c r="BI33" s="93"/>
      <c r="BJ33" s="92"/>
      <c r="BK33" s="93"/>
      <c r="BL33" s="92"/>
      <c r="BM33" s="93"/>
      <c r="BN33" s="92"/>
      <c r="BO33" s="93"/>
      <c r="BP33" s="92"/>
      <c r="BQ33" s="93"/>
      <c r="BR33" s="92"/>
      <c r="BS33" s="93"/>
      <c r="BT33" s="92"/>
      <c r="BU33" s="93"/>
      <c r="BV33" s="92"/>
      <c r="BW33" s="93"/>
      <c r="BX33" s="92"/>
      <c r="BY33" s="94"/>
      <c r="BZ33" s="182"/>
      <c r="CA33" s="183"/>
      <c r="CB33" s="184"/>
      <c r="CC33" s="182"/>
      <c r="CD33" s="183"/>
      <c r="CE33" s="184"/>
    </row>
    <row r="34" spans="1:83" ht="84.95" customHeight="1" x14ac:dyDescent="0.2">
      <c r="A34" s="261" t="s">
        <v>0</v>
      </c>
      <c r="B34" s="262">
        <v>2017</v>
      </c>
      <c r="C34" s="262" t="s">
        <v>2</v>
      </c>
      <c r="D34" s="262" t="s">
        <v>20</v>
      </c>
      <c r="E34" s="262" t="s">
        <v>1918</v>
      </c>
      <c r="F34" s="263" t="s">
        <v>2002</v>
      </c>
      <c r="G34" s="247" t="s">
        <v>1447</v>
      </c>
      <c r="H34" s="247" t="s">
        <v>1453</v>
      </c>
      <c r="I34" s="264" t="s">
        <v>2072</v>
      </c>
      <c r="J34" s="247" t="s">
        <v>2073</v>
      </c>
      <c r="K34" s="247" t="s">
        <v>25</v>
      </c>
      <c r="L34" s="247" t="s">
        <v>194</v>
      </c>
      <c r="M34" s="265">
        <v>2</v>
      </c>
      <c r="N34" s="246">
        <v>5</v>
      </c>
      <c r="O34" s="247" t="s">
        <v>2074</v>
      </c>
      <c r="P34" s="247" t="s">
        <v>2035</v>
      </c>
      <c r="Q34" s="266" t="s">
        <v>3456</v>
      </c>
      <c r="R34" s="267">
        <v>0</v>
      </c>
      <c r="S34" s="267"/>
      <c r="T34" s="267">
        <v>0</v>
      </c>
      <c r="U34" s="267"/>
      <c r="V34" s="98"/>
      <c r="W34" s="87"/>
      <c r="X34" s="87"/>
      <c r="Y34" s="87"/>
      <c r="Z34" s="87"/>
      <c r="AA34" s="87"/>
      <c r="AB34" s="87"/>
      <c r="AC34" s="88"/>
      <c r="AD34" s="162" t="s">
        <v>161</v>
      </c>
      <c r="AE34" s="162" t="s">
        <v>1834</v>
      </c>
      <c r="AF34" s="162" t="s">
        <v>195</v>
      </c>
      <c r="AG34" s="162" t="s">
        <v>195</v>
      </c>
      <c r="AH34" s="162" t="s">
        <v>195</v>
      </c>
      <c r="AI34" s="162" t="s">
        <v>195</v>
      </c>
      <c r="AJ34" s="162" t="s">
        <v>2033</v>
      </c>
      <c r="AK34" s="162" t="s">
        <v>3446</v>
      </c>
      <c r="AL34" s="162" t="s">
        <v>3457</v>
      </c>
      <c r="AM34" s="162" t="s">
        <v>1834</v>
      </c>
      <c r="AN34" s="162" t="s">
        <v>1834</v>
      </c>
      <c r="AO34" s="162" t="s">
        <v>195</v>
      </c>
      <c r="AP34" s="162" t="s">
        <v>195</v>
      </c>
      <c r="AQ34" s="162" t="s">
        <v>262</v>
      </c>
      <c r="AR34" s="162" t="s">
        <v>195</v>
      </c>
      <c r="AS34" s="165">
        <v>48900000</v>
      </c>
      <c r="AT34" s="162" t="s">
        <v>278</v>
      </c>
      <c r="AU34" s="162" t="s">
        <v>278</v>
      </c>
      <c r="AV34" s="162" t="s">
        <v>195</v>
      </c>
      <c r="AW34" s="162" t="s">
        <v>278</v>
      </c>
      <c r="AX34" s="162" t="s">
        <v>195</v>
      </c>
      <c r="AY34" s="164" t="s">
        <v>1378</v>
      </c>
      <c r="AZ34" s="162">
        <v>5</v>
      </c>
      <c r="BA34" s="91" t="s">
        <v>3002</v>
      </c>
      <c r="BB34" s="92" t="s">
        <v>2008</v>
      </c>
      <c r="BC34" s="93">
        <v>0</v>
      </c>
      <c r="BD34" s="92" t="s">
        <v>2008</v>
      </c>
      <c r="BE34" s="93">
        <v>0</v>
      </c>
      <c r="BF34" s="92" t="s">
        <v>3458</v>
      </c>
      <c r="BG34" s="93">
        <v>10</v>
      </c>
      <c r="BH34" s="92" t="s">
        <v>3458</v>
      </c>
      <c r="BI34" s="93">
        <v>10</v>
      </c>
      <c r="BJ34" s="92" t="s">
        <v>3458</v>
      </c>
      <c r="BK34" s="93">
        <v>10</v>
      </c>
      <c r="BL34" s="92" t="s">
        <v>3458</v>
      </c>
      <c r="BM34" s="93">
        <v>10</v>
      </c>
      <c r="BN34" s="92" t="s">
        <v>3459</v>
      </c>
      <c r="BO34" s="93">
        <v>60</v>
      </c>
      <c r="BP34" s="92" t="s">
        <v>3459</v>
      </c>
      <c r="BQ34" s="93">
        <v>60</v>
      </c>
      <c r="BR34" s="92" t="s">
        <v>3460</v>
      </c>
      <c r="BS34" s="93">
        <v>75</v>
      </c>
      <c r="BT34" s="92" t="s">
        <v>3460</v>
      </c>
      <c r="BU34" s="93">
        <v>80</v>
      </c>
      <c r="BV34" s="92" t="s">
        <v>3461</v>
      </c>
      <c r="BW34" s="93">
        <v>100</v>
      </c>
      <c r="BX34" s="92" t="s">
        <v>3461</v>
      </c>
      <c r="BY34" s="94">
        <v>100</v>
      </c>
      <c r="BZ34" s="182"/>
      <c r="CA34" s="183"/>
      <c r="CB34" s="184"/>
      <c r="CC34" s="182"/>
      <c r="CD34" s="183"/>
      <c r="CE34" s="184"/>
    </row>
    <row r="35" spans="1:83" ht="84.95" customHeight="1" x14ac:dyDescent="0.2">
      <c r="A35" s="261" t="s">
        <v>0</v>
      </c>
      <c r="B35" s="262">
        <v>2017</v>
      </c>
      <c r="C35" s="262" t="s">
        <v>2</v>
      </c>
      <c r="D35" s="262" t="s">
        <v>20</v>
      </c>
      <c r="E35" s="262" t="s">
        <v>1918</v>
      </c>
      <c r="F35" s="263" t="s">
        <v>2002</v>
      </c>
      <c r="G35" s="247" t="s">
        <v>1447</v>
      </c>
      <c r="H35" s="247" t="s">
        <v>1453</v>
      </c>
      <c r="I35" s="264" t="s">
        <v>2072</v>
      </c>
      <c r="J35" s="247" t="s">
        <v>2075</v>
      </c>
      <c r="K35" s="247" t="s">
        <v>25</v>
      </c>
      <c r="L35" s="247" t="s">
        <v>1948</v>
      </c>
      <c r="M35" s="265">
        <v>2</v>
      </c>
      <c r="N35" s="246">
        <v>2</v>
      </c>
      <c r="O35" s="247" t="s">
        <v>2076</v>
      </c>
      <c r="P35" s="247" t="s">
        <v>2035</v>
      </c>
      <c r="Q35" s="266" t="s">
        <v>2077</v>
      </c>
      <c r="R35" s="267">
        <v>0</v>
      </c>
      <c r="S35" s="267"/>
      <c r="T35" s="267">
        <v>0</v>
      </c>
      <c r="U35" s="267"/>
      <c r="V35" s="98"/>
      <c r="W35" s="87"/>
      <c r="X35" s="87"/>
      <c r="Y35" s="87"/>
      <c r="Z35" s="87"/>
      <c r="AA35" s="87"/>
      <c r="AB35" s="87"/>
      <c r="AC35" s="88"/>
      <c r="AD35" s="162" t="s">
        <v>150</v>
      </c>
      <c r="AE35" s="162" t="s">
        <v>1834</v>
      </c>
      <c r="AF35" s="162" t="s">
        <v>195</v>
      </c>
      <c r="AG35" s="162" t="s">
        <v>195</v>
      </c>
      <c r="AH35" s="162" t="s">
        <v>195</v>
      </c>
      <c r="AI35" s="162" t="s">
        <v>195</v>
      </c>
      <c r="AJ35" s="162" t="s">
        <v>2033</v>
      </c>
      <c r="AK35" s="162" t="s">
        <v>3446</v>
      </c>
      <c r="AL35" s="162" t="s">
        <v>3457</v>
      </c>
      <c r="AM35" s="162" t="s">
        <v>1834</v>
      </c>
      <c r="AN35" s="162" t="s">
        <v>1834</v>
      </c>
      <c r="AO35" s="162" t="s">
        <v>195</v>
      </c>
      <c r="AP35" s="162" t="s">
        <v>195</v>
      </c>
      <c r="AQ35" s="162" t="s">
        <v>262</v>
      </c>
      <c r="AR35" s="162" t="s">
        <v>195</v>
      </c>
      <c r="AS35" s="165">
        <v>48900000</v>
      </c>
      <c r="AT35" s="162" t="s">
        <v>278</v>
      </c>
      <c r="AU35" s="162" t="s">
        <v>278</v>
      </c>
      <c r="AV35" s="162" t="s">
        <v>195</v>
      </c>
      <c r="AW35" s="162" t="s">
        <v>195</v>
      </c>
      <c r="AX35" s="162" t="s">
        <v>195</v>
      </c>
      <c r="AY35" s="164" t="s">
        <v>1378</v>
      </c>
      <c r="AZ35" s="162">
        <v>2</v>
      </c>
      <c r="BA35" s="91" t="s">
        <v>3002</v>
      </c>
      <c r="BB35" s="92" t="s">
        <v>2008</v>
      </c>
      <c r="BC35" s="93">
        <v>0</v>
      </c>
      <c r="BD35" s="92" t="s">
        <v>2008</v>
      </c>
      <c r="BE35" s="93">
        <v>0</v>
      </c>
      <c r="BF35" s="92" t="s">
        <v>3462</v>
      </c>
      <c r="BG35" s="93">
        <v>25</v>
      </c>
      <c r="BH35" s="92" t="s">
        <v>3462</v>
      </c>
      <c r="BI35" s="93">
        <v>25</v>
      </c>
      <c r="BJ35" s="92" t="s">
        <v>3462</v>
      </c>
      <c r="BK35" s="93">
        <v>25</v>
      </c>
      <c r="BL35" s="92" t="s">
        <v>3463</v>
      </c>
      <c r="BM35" s="93">
        <v>50</v>
      </c>
      <c r="BN35" s="92" t="s">
        <v>3463</v>
      </c>
      <c r="BO35" s="93">
        <v>50</v>
      </c>
      <c r="BP35" s="92" t="s">
        <v>3463</v>
      </c>
      <c r="BQ35" s="93">
        <v>50</v>
      </c>
      <c r="BR35" s="92" t="s">
        <v>3460</v>
      </c>
      <c r="BS35" s="93">
        <v>75</v>
      </c>
      <c r="BT35" s="92" t="s">
        <v>3460</v>
      </c>
      <c r="BU35" s="93">
        <v>75</v>
      </c>
      <c r="BV35" s="92" t="s">
        <v>3460</v>
      </c>
      <c r="BW35" s="93">
        <v>75</v>
      </c>
      <c r="BX35" s="92" t="s">
        <v>3464</v>
      </c>
      <c r="BY35" s="94">
        <v>100</v>
      </c>
      <c r="BZ35" s="182"/>
      <c r="CA35" s="183"/>
      <c r="CB35" s="184"/>
      <c r="CC35" s="182"/>
      <c r="CD35" s="183"/>
      <c r="CE35" s="184"/>
    </row>
    <row r="36" spans="1:83" ht="84.95" customHeight="1" x14ac:dyDescent="0.2">
      <c r="A36" s="261" t="s">
        <v>0</v>
      </c>
      <c r="B36" s="262">
        <v>2017</v>
      </c>
      <c r="C36" s="262" t="s">
        <v>2</v>
      </c>
      <c r="D36" s="262" t="s">
        <v>20</v>
      </c>
      <c r="E36" s="262" t="s">
        <v>1918</v>
      </c>
      <c r="F36" s="263" t="s">
        <v>2002</v>
      </c>
      <c r="G36" s="247" t="s">
        <v>1447</v>
      </c>
      <c r="H36" s="247" t="s">
        <v>1453</v>
      </c>
      <c r="I36" s="264" t="s">
        <v>2072</v>
      </c>
      <c r="J36" s="247" t="s">
        <v>2078</v>
      </c>
      <c r="K36" s="247" t="s">
        <v>25</v>
      </c>
      <c r="L36" s="247" t="s">
        <v>194</v>
      </c>
      <c r="M36" s="265">
        <v>1</v>
      </c>
      <c r="N36" s="246">
        <v>5</v>
      </c>
      <c r="O36" s="247" t="s">
        <v>2079</v>
      </c>
      <c r="P36" s="247" t="s">
        <v>2035</v>
      </c>
      <c r="Q36" s="266" t="s">
        <v>2080</v>
      </c>
      <c r="R36" s="267">
        <v>0</v>
      </c>
      <c r="S36" s="267"/>
      <c r="T36" s="267">
        <v>0</v>
      </c>
      <c r="U36" s="267"/>
      <c r="V36" s="98"/>
      <c r="W36" s="87"/>
      <c r="X36" s="87"/>
      <c r="Y36" s="87"/>
      <c r="Z36" s="87"/>
      <c r="AA36" s="87"/>
      <c r="AB36" s="87"/>
      <c r="AC36" s="88"/>
      <c r="AD36" s="162" t="s">
        <v>136</v>
      </c>
      <c r="AE36" s="162" t="s">
        <v>1834</v>
      </c>
      <c r="AF36" s="162" t="s">
        <v>195</v>
      </c>
      <c r="AG36" s="162" t="s">
        <v>195</v>
      </c>
      <c r="AH36" s="162" t="s">
        <v>195</v>
      </c>
      <c r="AI36" s="162" t="s">
        <v>195</v>
      </c>
      <c r="AJ36" s="162" t="s">
        <v>2033</v>
      </c>
      <c r="AK36" s="162" t="s">
        <v>3446</v>
      </c>
      <c r="AL36" s="162" t="s">
        <v>3457</v>
      </c>
      <c r="AM36" s="162" t="s">
        <v>1834</v>
      </c>
      <c r="AN36" s="162" t="s">
        <v>1834</v>
      </c>
      <c r="AO36" s="162" t="s">
        <v>195</v>
      </c>
      <c r="AP36" s="162" t="s">
        <v>195</v>
      </c>
      <c r="AQ36" s="162" t="s">
        <v>262</v>
      </c>
      <c r="AR36" s="162" t="s">
        <v>195</v>
      </c>
      <c r="AS36" s="165">
        <v>48900000</v>
      </c>
      <c r="AT36" s="162" t="s">
        <v>278</v>
      </c>
      <c r="AU36" s="162" t="s">
        <v>278</v>
      </c>
      <c r="AV36" s="162" t="s">
        <v>195</v>
      </c>
      <c r="AW36" s="162" t="s">
        <v>278</v>
      </c>
      <c r="AX36" s="162" t="s">
        <v>195</v>
      </c>
      <c r="AY36" s="164" t="s">
        <v>1378</v>
      </c>
      <c r="AZ36" s="162">
        <v>5</v>
      </c>
      <c r="BA36" s="91" t="s">
        <v>3002</v>
      </c>
      <c r="BB36" s="92" t="s">
        <v>3465</v>
      </c>
      <c r="BC36" s="93">
        <v>8</v>
      </c>
      <c r="BD36" s="92" t="s">
        <v>3465</v>
      </c>
      <c r="BE36" s="93">
        <v>16</v>
      </c>
      <c r="BF36" s="92" t="s">
        <v>3465</v>
      </c>
      <c r="BG36" s="93">
        <v>24</v>
      </c>
      <c r="BH36" s="92" t="s">
        <v>3465</v>
      </c>
      <c r="BI36" s="93">
        <v>32</v>
      </c>
      <c r="BJ36" s="92" t="s">
        <v>3465</v>
      </c>
      <c r="BK36" s="93">
        <v>40</v>
      </c>
      <c r="BL36" s="92" t="s">
        <v>3465</v>
      </c>
      <c r="BM36" s="93">
        <v>48</v>
      </c>
      <c r="BN36" s="92" t="s">
        <v>3465</v>
      </c>
      <c r="BO36" s="93">
        <v>56</v>
      </c>
      <c r="BP36" s="92" t="s">
        <v>3465</v>
      </c>
      <c r="BQ36" s="93">
        <v>64</v>
      </c>
      <c r="BR36" s="92" t="s">
        <v>3465</v>
      </c>
      <c r="BS36" s="93">
        <v>72</v>
      </c>
      <c r="BT36" s="92" t="s">
        <v>3465</v>
      </c>
      <c r="BU36" s="93">
        <v>80</v>
      </c>
      <c r="BV36" s="92" t="s">
        <v>3465</v>
      </c>
      <c r="BW36" s="93">
        <v>88</v>
      </c>
      <c r="BX36" s="92" t="s">
        <v>3466</v>
      </c>
      <c r="BY36" s="94">
        <v>100</v>
      </c>
      <c r="BZ36" s="182"/>
      <c r="CA36" s="183"/>
      <c r="CB36" s="184"/>
      <c r="CC36" s="182"/>
      <c r="CD36" s="183"/>
      <c r="CE36" s="184"/>
    </row>
    <row r="37" spans="1:83" ht="84.95" customHeight="1" x14ac:dyDescent="0.2">
      <c r="A37" s="261" t="s">
        <v>0</v>
      </c>
      <c r="B37" s="262">
        <v>2017</v>
      </c>
      <c r="C37" s="262" t="s">
        <v>2</v>
      </c>
      <c r="D37" s="262" t="s">
        <v>20</v>
      </c>
      <c r="E37" s="262" t="s">
        <v>1918</v>
      </c>
      <c r="F37" s="263" t="s">
        <v>2002</v>
      </c>
      <c r="G37" s="247" t="s">
        <v>1447</v>
      </c>
      <c r="H37" s="247" t="s">
        <v>1453</v>
      </c>
      <c r="I37" s="271" t="s">
        <v>2081</v>
      </c>
      <c r="J37" s="247"/>
      <c r="K37" s="247"/>
      <c r="L37" s="247"/>
      <c r="M37" s="265"/>
      <c r="N37" s="246"/>
      <c r="O37" s="247"/>
      <c r="P37" s="247"/>
      <c r="Q37" s="266"/>
      <c r="R37" s="267"/>
      <c r="S37" s="267"/>
      <c r="T37" s="267"/>
      <c r="U37" s="267"/>
      <c r="V37" s="98"/>
      <c r="W37" s="87"/>
      <c r="X37" s="87"/>
      <c r="Y37" s="87"/>
      <c r="Z37" s="87"/>
      <c r="AA37" s="87"/>
      <c r="AB37" s="87"/>
      <c r="AC37" s="88"/>
      <c r="AD37" s="162"/>
      <c r="AE37" s="162"/>
      <c r="AF37" s="162"/>
      <c r="AG37" s="162"/>
      <c r="AH37" s="162"/>
      <c r="AI37" s="162"/>
      <c r="AJ37" s="162"/>
      <c r="AK37" s="162"/>
      <c r="AL37" s="162"/>
      <c r="AM37" s="162"/>
      <c r="AN37" s="162"/>
      <c r="AO37" s="162"/>
      <c r="AP37" s="162"/>
      <c r="AQ37" s="162"/>
      <c r="AR37" s="162"/>
      <c r="AS37" s="86"/>
      <c r="AT37" s="162"/>
      <c r="AU37" s="162"/>
      <c r="AV37" s="162"/>
      <c r="AW37" s="162"/>
      <c r="AX37" s="162"/>
      <c r="AY37" s="164"/>
      <c r="AZ37" s="162"/>
      <c r="BA37" s="91"/>
      <c r="BB37" s="92"/>
      <c r="BC37" s="93"/>
      <c r="BD37" s="92"/>
      <c r="BE37" s="93"/>
      <c r="BF37" s="92"/>
      <c r="BG37" s="93"/>
      <c r="BH37" s="92"/>
      <c r="BI37" s="93"/>
      <c r="BJ37" s="92"/>
      <c r="BK37" s="93"/>
      <c r="BL37" s="92"/>
      <c r="BM37" s="93"/>
      <c r="BN37" s="92"/>
      <c r="BO37" s="93"/>
      <c r="BP37" s="92"/>
      <c r="BQ37" s="93"/>
      <c r="BR37" s="92"/>
      <c r="BS37" s="93"/>
      <c r="BT37" s="92"/>
      <c r="BU37" s="93"/>
      <c r="BV37" s="92"/>
      <c r="BW37" s="93"/>
      <c r="BX37" s="92"/>
      <c r="BY37" s="94"/>
      <c r="BZ37" s="182"/>
      <c r="CA37" s="183"/>
      <c r="CB37" s="184"/>
      <c r="CC37" s="182"/>
      <c r="CD37" s="183"/>
      <c r="CE37" s="184"/>
    </row>
    <row r="38" spans="1:83" ht="84.95" customHeight="1" x14ac:dyDescent="0.2">
      <c r="A38" s="261" t="s">
        <v>0</v>
      </c>
      <c r="B38" s="262">
        <v>2017</v>
      </c>
      <c r="C38" s="262" t="s">
        <v>2</v>
      </c>
      <c r="D38" s="262" t="s">
        <v>20</v>
      </c>
      <c r="E38" s="262" t="s">
        <v>1918</v>
      </c>
      <c r="F38" s="263" t="s">
        <v>2002</v>
      </c>
      <c r="G38" s="247" t="s">
        <v>1447</v>
      </c>
      <c r="H38" s="247" t="s">
        <v>1453</v>
      </c>
      <c r="I38" s="264" t="s">
        <v>2081</v>
      </c>
      <c r="J38" s="246" t="s">
        <v>2082</v>
      </c>
      <c r="K38" s="247" t="s">
        <v>25</v>
      </c>
      <c r="L38" s="247" t="s">
        <v>194</v>
      </c>
      <c r="M38" s="265">
        <v>2</v>
      </c>
      <c r="N38" s="246">
        <v>4</v>
      </c>
      <c r="O38" s="247" t="s">
        <v>2083</v>
      </c>
      <c r="P38" s="247" t="s">
        <v>1920</v>
      </c>
      <c r="Q38" s="266" t="s">
        <v>2084</v>
      </c>
      <c r="R38" s="267">
        <v>0</v>
      </c>
      <c r="S38" s="267">
        <v>450000000</v>
      </c>
      <c r="T38" s="267">
        <v>40000000</v>
      </c>
      <c r="U38" s="267"/>
      <c r="V38" s="98"/>
      <c r="W38" s="87"/>
      <c r="X38" s="87"/>
      <c r="Y38" s="87"/>
      <c r="Z38" s="87"/>
      <c r="AA38" s="87"/>
      <c r="AB38" s="87"/>
      <c r="AC38" s="88"/>
      <c r="AD38" s="162" t="s">
        <v>140</v>
      </c>
      <c r="AE38" s="162" t="s">
        <v>1834</v>
      </c>
      <c r="AF38" s="162" t="s">
        <v>195</v>
      </c>
      <c r="AG38" s="162" t="s">
        <v>195</v>
      </c>
      <c r="AH38" s="162" t="s">
        <v>1383</v>
      </c>
      <c r="AI38" s="162" t="s">
        <v>195</v>
      </c>
      <c r="AJ38" s="162" t="s">
        <v>2033</v>
      </c>
      <c r="AK38" s="162" t="s">
        <v>3374</v>
      </c>
      <c r="AL38" s="162" t="s">
        <v>2085</v>
      </c>
      <c r="AM38" s="162" t="s">
        <v>1834</v>
      </c>
      <c r="AN38" s="162" t="s">
        <v>1834</v>
      </c>
      <c r="AO38" s="162" t="s">
        <v>264</v>
      </c>
      <c r="AP38" s="162" t="s">
        <v>1838</v>
      </c>
      <c r="AQ38" s="162" t="s">
        <v>1929</v>
      </c>
      <c r="AR38" s="162" t="s">
        <v>195</v>
      </c>
      <c r="AS38" s="165">
        <v>400000</v>
      </c>
      <c r="AT38" s="162" t="s">
        <v>278</v>
      </c>
      <c r="AU38" s="162" t="s">
        <v>278</v>
      </c>
      <c r="AV38" s="162" t="s">
        <v>195</v>
      </c>
      <c r="AW38" s="162" t="s">
        <v>278</v>
      </c>
      <c r="AX38" s="162" t="s">
        <v>195</v>
      </c>
      <c r="AY38" s="164" t="s">
        <v>1377</v>
      </c>
      <c r="AZ38" s="162">
        <v>4</v>
      </c>
      <c r="BA38" s="91" t="s">
        <v>3002</v>
      </c>
      <c r="BB38" s="92" t="s">
        <v>3402</v>
      </c>
      <c r="BC38" s="93">
        <v>0</v>
      </c>
      <c r="BD38" s="92" t="s">
        <v>3402</v>
      </c>
      <c r="BE38" s="93">
        <v>0</v>
      </c>
      <c r="BF38" s="92" t="s">
        <v>3402</v>
      </c>
      <c r="BG38" s="93">
        <v>0</v>
      </c>
      <c r="BH38" s="92" t="s">
        <v>3467</v>
      </c>
      <c r="BI38" s="93">
        <v>10</v>
      </c>
      <c r="BJ38" s="92" t="s">
        <v>3468</v>
      </c>
      <c r="BK38" s="93">
        <v>20</v>
      </c>
      <c r="BL38" s="92" t="s">
        <v>3469</v>
      </c>
      <c r="BM38" s="93">
        <v>30</v>
      </c>
      <c r="BN38" s="92" t="s">
        <v>3470</v>
      </c>
      <c r="BO38" s="93">
        <v>40</v>
      </c>
      <c r="BP38" s="92" t="s">
        <v>3471</v>
      </c>
      <c r="BQ38" s="93">
        <v>50</v>
      </c>
      <c r="BR38" s="92" t="s">
        <v>3472</v>
      </c>
      <c r="BS38" s="93">
        <v>70</v>
      </c>
      <c r="BT38" s="92" t="s">
        <v>3473</v>
      </c>
      <c r="BU38" s="93">
        <v>80</v>
      </c>
      <c r="BV38" s="92" t="s">
        <v>3474</v>
      </c>
      <c r="BW38" s="93">
        <v>90</v>
      </c>
      <c r="BX38" s="92" t="s">
        <v>3475</v>
      </c>
      <c r="BY38" s="94">
        <v>100</v>
      </c>
      <c r="BZ38" s="182"/>
      <c r="CA38" s="183"/>
      <c r="CB38" s="184"/>
      <c r="CC38" s="182"/>
      <c r="CD38" s="183"/>
      <c r="CE38" s="184"/>
    </row>
    <row r="39" spans="1:83" ht="84.95" customHeight="1" x14ac:dyDescent="0.2">
      <c r="A39" s="261" t="s">
        <v>0</v>
      </c>
      <c r="B39" s="262">
        <v>2017</v>
      </c>
      <c r="C39" s="262" t="s">
        <v>2</v>
      </c>
      <c r="D39" s="262" t="s">
        <v>20</v>
      </c>
      <c r="E39" s="262" t="s">
        <v>1918</v>
      </c>
      <c r="F39" s="263" t="s">
        <v>2002</v>
      </c>
      <c r="G39" s="247" t="s">
        <v>1447</v>
      </c>
      <c r="H39" s="247" t="s">
        <v>1453</v>
      </c>
      <c r="I39" s="264" t="s">
        <v>2081</v>
      </c>
      <c r="J39" s="247" t="s">
        <v>2086</v>
      </c>
      <c r="K39" s="247" t="s">
        <v>25</v>
      </c>
      <c r="L39" s="247" t="s">
        <v>194</v>
      </c>
      <c r="M39" s="265">
        <v>1</v>
      </c>
      <c r="N39" s="246">
        <v>1</v>
      </c>
      <c r="O39" s="247" t="s">
        <v>2087</v>
      </c>
      <c r="P39" s="247" t="s">
        <v>2035</v>
      </c>
      <c r="Q39" s="266" t="s">
        <v>3476</v>
      </c>
      <c r="R39" s="267">
        <v>0</v>
      </c>
      <c r="S39" s="267"/>
      <c r="T39" s="267">
        <v>0</v>
      </c>
      <c r="U39" s="267"/>
      <c r="V39" s="98"/>
      <c r="W39" s="87"/>
      <c r="X39" s="87"/>
      <c r="Y39" s="87"/>
      <c r="Z39" s="87"/>
      <c r="AA39" s="87"/>
      <c r="AB39" s="87"/>
      <c r="AC39" s="88"/>
      <c r="AD39" s="162" t="s">
        <v>140</v>
      </c>
      <c r="AE39" s="162" t="s">
        <v>1834</v>
      </c>
      <c r="AF39" s="162" t="s">
        <v>195</v>
      </c>
      <c r="AG39" s="162" t="s">
        <v>195</v>
      </c>
      <c r="AH39" s="162" t="s">
        <v>195</v>
      </c>
      <c r="AI39" s="162" t="s">
        <v>195</v>
      </c>
      <c r="AJ39" s="162" t="s">
        <v>2033</v>
      </c>
      <c r="AK39" s="162" t="s">
        <v>3374</v>
      </c>
      <c r="AL39" s="162" t="s">
        <v>2085</v>
      </c>
      <c r="AM39" s="162" t="s">
        <v>1834</v>
      </c>
      <c r="AN39" s="162" t="s">
        <v>2381</v>
      </c>
      <c r="AO39" s="162" t="s">
        <v>195</v>
      </c>
      <c r="AP39" s="162" t="s">
        <v>195</v>
      </c>
      <c r="AQ39" s="162" t="s">
        <v>262</v>
      </c>
      <c r="AR39" s="162" t="s">
        <v>195</v>
      </c>
      <c r="AS39" s="165">
        <v>48900000</v>
      </c>
      <c r="AT39" s="162" t="s">
        <v>278</v>
      </c>
      <c r="AU39" s="162" t="s">
        <v>278</v>
      </c>
      <c r="AV39" s="162" t="s">
        <v>195</v>
      </c>
      <c r="AW39" s="162" t="s">
        <v>278</v>
      </c>
      <c r="AX39" s="162" t="s">
        <v>195</v>
      </c>
      <c r="AY39" s="164" t="s">
        <v>1378</v>
      </c>
      <c r="AZ39" s="162">
        <v>1</v>
      </c>
      <c r="BA39" s="91" t="s">
        <v>3002</v>
      </c>
      <c r="BB39" s="92" t="s">
        <v>3408</v>
      </c>
      <c r="BC39" s="93">
        <v>0</v>
      </c>
      <c r="BD39" s="92" t="s">
        <v>3408</v>
      </c>
      <c r="BE39" s="93">
        <v>0</v>
      </c>
      <c r="BF39" s="92" t="s">
        <v>3477</v>
      </c>
      <c r="BG39" s="93">
        <v>25</v>
      </c>
      <c r="BH39" s="92" t="s">
        <v>3477</v>
      </c>
      <c r="BI39" s="93">
        <v>25</v>
      </c>
      <c r="BJ39" s="92" t="s">
        <v>3477</v>
      </c>
      <c r="BK39" s="93">
        <v>25</v>
      </c>
      <c r="BL39" s="92" t="s">
        <v>3477</v>
      </c>
      <c r="BM39" s="93">
        <v>50</v>
      </c>
      <c r="BN39" s="92" t="s">
        <v>3477</v>
      </c>
      <c r="BO39" s="93">
        <v>50</v>
      </c>
      <c r="BP39" s="92" t="s">
        <v>3477</v>
      </c>
      <c r="BQ39" s="93">
        <v>50</v>
      </c>
      <c r="BR39" s="92" t="s">
        <v>3477</v>
      </c>
      <c r="BS39" s="93">
        <v>75</v>
      </c>
      <c r="BT39" s="92" t="s">
        <v>3477</v>
      </c>
      <c r="BU39" s="93">
        <v>75</v>
      </c>
      <c r="BV39" s="92" t="s">
        <v>3477</v>
      </c>
      <c r="BW39" s="92">
        <v>75</v>
      </c>
      <c r="BX39" s="92" t="s">
        <v>3478</v>
      </c>
      <c r="BY39" s="94">
        <v>100</v>
      </c>
      <c r="BZ39" s="182"/>
      <c r="CA39" s="183"/>
      <c r="CB39" s="184"/>
      <c r="CC39" s="182"/>
      <c r="CD39" s="183"/>
      <c r="CE39" s="184"/>
    </row>
    <row r="40" spans="1:83" ht="84.95" customHeight="1" x14ac:dyDescent="0.2">
      <c r="A40" s="261" t="s">
        <v>0</v>
      </c>
      <c r="B40" s="262">
        <v>2017</v>
      </c>
      <c r="C40" s="262" t="s">
        <v>2</v>
      </c>
      <c r="D40" s="262" t="s">
        <v>20</v>
      </c>
      <c r="E40" s="262" t="s">
        <v>1918</v>
      </c>
      <c r="F40" s="263" t="s">
        <v>2002</v>
      </c>
      <c r="G40" s="247" t="s">
        <v>1447</v>
      </c>
      <c r="H40" s="247" t="s">
        <v>1453</v>
      </c>
      <c r="I40" s="271" t="s">
        <v>2088</v>
      </c>
      <c r="J40" s="247"/>
      <c r="K40" s="247"/>
      <c r="L40" s="247"/>
      <c r="M40" s="265"/>
      <c r="N40" s="246"/>
      <c r="O40" s="247"/>
      <c r="P40" s="247"/>
      <c r="Q40" s="266"/>
      <c r="R40" s="267"/>
      <c r="S40" s="267"/>
      <c r="T40" s="267"/>
      <c r="U40" s="267"/>
      <c r="V40" s="98"/>
      <c r="W40" s="87"/>
      <c r="X40" s="87"/>
      <c r="Y40" s="87"/>
      <c r="Z40" s="87"/>
      <c r="AA40" s="87"/>
      <c r="AB40" s="87"/>
      <c r="AC40" s="88"/>
      <c r="AD40" s="162"/>
      <c r="AE40" s="162"/>
      <c r="AF40" s="162"/>
      <c r="AG40" s="162"/>
      <c r="AH40" s="162"/>
      <c r="AI40" s="162"/>
      <c r="AJ40" s="162"/>
      <c r="AK40" s="162"/>
      <c r="AL40" s="162"/>
      <c r="AM40" s="162"/>
      <c r="AN40" s="162"/>
      <c r="AO40" s="162"/>
      <c r="AP40" s="162"/>
      <c r="AQ40" s="162"/>
      <c r="AR40" s="162"/>
      <c r="AS40" s="86"/>
      <c r="AT40" s="162"/>
      <c r="AU40" s="162"/>
      <c r="AV40" s="162"/>
      <c r="AW40" s="162"/>
      <c r="AX40" s="162"/>
      <c r="AY40" s="164"/>
      <c r="AZ40" s="162"/>
      <c r="BA40" s="91"/>
      <c r="BB40" s="92"/>
      <c r="BC40" s="93"/>
      <c r="BD40" s="92"/>
      <c r="BE40" s="93"/>
      <c r="BF40" s="92"/>
      <c r="BG40" s="93"/>
      <c r="BH40" s="92"/>
      <c r="BI40" s="93"/>
      <c r="BJ40" s="92"/>
      <c r="BK40" s="93"/>
      <c r="BL40" s="92"/>
      <c r="BM40" s="93"/>
      <c r="BN40" s="92"/>
      <c r="BO40" s="93"/>
      <c r="BP40" s="92"/>
      <c r="BQ40" s="93"/>
      <c r="BR40" s="92"/>
      <c r="BS40" s="93"/>
      <c r="BT40" s="92"/>
      <c r="BU40" s="93"/>
      <c r="BV40" s="92"/>
      <c r="BW40" s="93"/>
      <c r="BX40" s="92"/>
      <c r="BY40" s="94"/>
      <c r="BZ40" s="182"/>
      <c r="CA40" s="183"/>
      <c r="CB40" s="184"/>
      <c r="CC40" s="182"/>
      <c r="CD40" s="183"/>
      <c r="CE40" s="184"/>
    </row>
    <row r="41" spans="1:83" ht="84.95" customHeight="1" x14ac:dyDescent="0.2">
      <c r="A41" s="261" t="s">
        <v>0</v>
      </c>
      <c r="B41" s="262">
        <v>2017</v>
      </c>
      <c r="C41" s="262" t="s">
        <v>2</v>
      </c>
      <c r="D41" s="262" t="s">
        <v>20</v>
      </c>
      <c r="E41" s="262" t="s">
        <v>1918</v>
      </c>
      <c r="F41" s="263" t="s">
        <v>2002</v>
      </c>
      <c r="G41" s="247" t="s">
        <v>1447</v>
      </c>
      <c r="H41" s="247" t="s">
        <v>1453</v>
      </c>
      <c r="I41" s="264" t="s">
        <v>2088</v>
      </c>
      <c r="J41" s="247" t="s">
        <v>2089</v>
      </c>
      <c r="K41" s="247" t="s">
        <v>25</v>
      </c>
      <c r="L41" s="247" t="s">
        <v>194</v>
      </c>
      <c r="M41" s="265">
        <v>3</v>
      </c>
      <c r="N41" s="246">
        <v>12</v>
      </c>
      <c r="O41" s="247" t="s">
        <v>2090</v>
      </c>
      <c r="P41" s="247" t="s">
        <v>2035</v>
      </c>
      <c r="Q41" s="266" t="s">
        <v>3479</v>
      </c>
      <c r="R41" s="267">
        <v>250000000</v>
      </c>
      <c r="S41" s="267"/>
      <c r="T41" s="267">
        <v>0</v>
      </c>
      <c r="U41" s="267"/>
      <c r="V41" s="98"/>
      <c r="W41" s="87"/>
      <c r="X41" s="87"/>
      <c r="Y41" s="87"/>
      <c r="Z41" s="87"/>
      <c r="AA41" s="87"/>
      <c r="AB41" s="87"/>
      <c r="AC41" s="88"/>
      <c r="AD41" s="167" t="s">
        <v>99</v>
      </c>
      <c r="AE41" s="168">
        <v>172</v>
      </c>
      <c r="AF41" s="167" t="s">
        <v>1835</v>
      </c>
      <c r="AG41" s="167" t="s">
        <v>195</v>
      </c>
      <c r="AH41" s="167" t="s">
        <v>195</v>
      </c>
      <c r="AI41" s="167" t="s">
        <v>1835</v>
      </c>
      <c r="AJ41" s="162" t="s">
        <v>2033</v>
      </c>
      <c r="AK41" s="162" t="s">
        <v>2091</v>
      </c>
      <c r="AL41" s="162" t="s">
        <v>2092</v>
      </c>
      <c r="AM41" s="162" t="s">
        <v>1834</v>
      </c>
      <c r="AN41" s="162" t="s">
        <v>1834</v>
      </c>
      <c r="AO41" s="162" t="s">
        <v>195</v>
      </c>
      <c r="AP41" s="162" t="s">
        <v>195</v>
      </c>
      <c r="AQ41" s="162" t="s">
        <v>262</v>
      </c>
      <c r="AR41" s="162" t="s">
        <v>195</v>
      </c>
      <c r="AS41" s="165">
        <v>48900000</v>
      </c>
      <c r="AT41" s="162" t="s">
        <v>278</v>
      </c>
      <c r="AU41" s="162" t="s">
        <v>278</v>
      </c>
      <c r="AV41" s="162" t="s">
        <v>195</v>
      </c>
      <c r="AW41" s="162" t="s">
        <v>278</v>
      </c>
      <c r="AX41" s="162" t="s">
        <v>195</v>
      </c>
      <c r="AY41" s="164" t="s">
        <v>1378</v>
      </c>
      <c r="AZ41" s="162">
        <v>12</v>
      </c>
      <c r="BA41" s="91" t="s">
        <v>3002</v>
      </c>
      <c r="BB41" s="92" t="s">
        <v>3480</v>
      </c>
      <c r="BC41" s="93">
        <v>4</v>
      </c>
      <c r="BD41" s="92" t="s">
        <v>3481</v>
      </c>
      <c r="BE41" s="93">
        <v>12</v>
      </c>
      <c r="BF41" s="92" t="s">
        <v>3482</v>
      </c>
      <c r="BG41" s="93">
        <v>25</v>
      </c>
      <c r="BH41" s="92" t="s">
        <v>3483</v>
      </c>
      <c r="BI41" s="93">
        <v>33</v>
      </c>
      <c r="BJ41" s="92" t="s">
        <v>3484</v>
      </c>
      <c r="BK41" s="93">
        <v>41</v>
      </c>
      <c r="BL41" s="92" t="s">
        <v>3485</v>
      </c>
      <c r="BM41" s="93">
        <v>50</v>
      </c>
      <c r="BN41" s="92" t="s">
        <v>3486</v>
      </c>
      <c r="BO41" s="93">
        <v>58</v>
      </c>
      <c r="BP41" s="92" t="s">
        <v>3487</v>
      </c>
      <c r="BQ41" s="93">
        <v>66</v>
      </c>
      <c r="BR41" s="92" t="s">
        <v>3488</v>
      </c>
      <c r="BS41" s="93">
        <v>75</v>
      </c>
      <c r="BT41" s="92" t="s">
        <v>3489</v>
      </c>
      <c r="BU41" s="93">
        <v>83</v>
      </c>
      <c r="BV41" s="92" t="s">
        <v>3490</v>
      </c>
      <c r="BW41" s="93">
        <v>92</v>
      </c>
      <c r="BX41" s="92" t="s">
        <v>3491</v>
      </c>
      <c r="BY41" s="94">
        <v>100</v>
      </c>
      <c r="BZ41" s="182"/>
      <c r="CA41" s="183"/>
      <c r="CB41" s="184"/>
      <c r="CC41" s="182"/>
      <c r="CD41" s="183"/>
      <c r="CE41" s="184"/>
    </row>
    <row r="42" spans="1:83" ht="84.95" customHeight="1" x14ac:dyDescent="0.2">
      <c r="A42" s="261" t="s">
        <v>0</v>
      </c>
      <c r="B42" s="262">
        <v>2017</v>
      </c>
      <c r="C42" s="262" t="s">
        <v>2</v>
      </c>
      <c r="D42" s="262" t="s">
        <v>20</v>
      </c>
      <c r="E42" s="262" t="s">
        <v>1918</v>
      </c>
      <c r="F42" s="263" t="s">
        <v>2002</v>
      </c>
      <c r="G42" s="247" t="s">
        <v>1447</v>
      </c>
      <c r="H42" s="247" t="s">
        <v>1453</v>
      </c>
      <c r="I42" s="264" t="s">
        <v>2088</v>
      </c>
      <c r="J42" s="247" t="s">
        <v>2093</v>
      </c>
      <c r="K42" s="247" t="s">
        <v>25</v>
      </c>
      <c r="L42" s="247" t="s">
        <v>194</v>
      </c>
      <c r="M42" s="265">
        <v>3</v>
      </c>
      <c r="N42" s="246">
        <v>1</v>
      </c>
      <c r="O42" s="247" t="s">
        <v>2094</v>
      </c>
      <c r="P42" s="269" t="s">
        <v>2035</v>
      </c>
      <c r="Q42" s="266" t="s">
        <v>2095</v>
      </c>
      <c r="R42" s="267">
        <v>150000000</v>
      </c>
      <c r="S42" s="267"/>
      <c r="T42" s="267">
        <v>0</v>
      </c>
      <c r="U42" s="267"/>
      <c r="V42" s="98"/>
      <c r="W42" s="87"/>
      <c r="X42" s="87"/>
      <c r="Y42" s="87"/>
      <c r="Z42" s="87"/>
      <c r="AA42" s="87"/>
      <c r="AB42" s="87"/>
      <c r="AC42" s="88"/>
      <c r="AD42" s="167" t="s">
        <v>99</v>
      </c>
      <c r="AE42" s="168">
        <v>172</v>
      </c>
      <c r="AF42" s="167" t="s">
        <v>1836</v>
      </c>
      <c r="AG42" s="167" t="s">
        <v>195</v>
      </c>
      <c r="AH42" s="167" t="s">
        <v>195</v>
      </c>
      <c r="AI42" s="167" t="s">
        <v>1836</v>
      </c>
      <c r="AJ42" s="162" t="s">
        <v>2033</v>
      </c>
      <c r="AK42" s="162" t="s">
        <v>3446</v>
      </c>
      <c r="AL42" s="162" t="s">
        <v>2092</v>
      </c>
      <c r="AM42" s="162" t="s">
        <v>1834</v>
      </c>
      <c r="AN42" s="162" t="s">
        <v>1834</v>
      </c>
      <c r="AO42" s="162" t="s">
        <v>195</v>
      </c>
      <c r="AP42" s="162" t="s">
        <v>195</v>
      </c>
      <c r="AQ42" s="162" t="s">
        <v>262</v>
      </c>
      <c r="AR42" s="162" t="s">
        <v>195</v>
      </c>
      <c r="AS42" s="165">
        <v>48900000</v>
      </c>
      <c r="AT42" s="162" t="s">
        <v>195</v>
      </c>
      <c r="AU42" s="162" t="s">
        <v>285</v>
      </c>
      <c r="AV42" s="162" t="s">
        <v>195</v>
      </c>
      <c r="AW42" s="162" t="s">
        <v>993</v>
      </c>
      <c r="AX42" s="162" t="s">
        <v>785</v>
      </c>
      <c r="AY42" s="164" t="s">
        <v>1378</v>
      </c>
      <c r="AZ42" s="162">
        <v>1</v>
      </c>
      <c r="BA42" s="91" t="s">
        <v>3002</v>
      </c>
      <c r="BB42" s="92" t="s">
        <v>3492</v>
      </c>
      <c r="BC42" s="93">
        <v>10</v>
      </c>
      <c r="BD42" s="92" t="s">
        <v>3493</v>
      </c>
      <c r="BE42" s="93">
        <v>20</v>
      </c>
      <c r="BF42" s="92" t="s">
        <v>3494</v>
      </c>
      <c r="BG42" s="93">
        <v>30</v>
      </c>
      <c r="BH42" s="92" t="s">
        <v>3495</v>
      </c>
      <c r="BI42" s="93">
        <v>40</v>
      </c>
      <c r="BJ42" s="92" t="s">
        <v>3496</v>
      </c>
      <c r="BK42" s="93">
        <v>50</v>
      </c>
      <c r="BL42" s="92" t="s">
        <v>3497</v>
      </c>
      <c r="BM42" s="93">
        <v>60</v>
      </c>
      <c r="BN42" s="92" t="s">
        <v>3498</v>
      </c>
      <c r="BO42" s="93">
        <v>70</v>
      </c>
      <c r="BP42" s="92" t="s">
        <v>3499</v>
      </c>
      <c r="BQ42" s="93">
        <v>80</v>
      </c>
      <c r="BR42" s="92" t="s">
        <v>3500</v>
      </c>
      <c r="BS42" s="93">
        <v>90</v>
      </c>
      <c r="BT42" s="92" t="s">
        <v>3501</v>
      </c>
      <c r="BU42" s="93">
        <v>100</v>
      </c>
      <c r="BV42" s="92" t="s">
        <v>3501</v>
      </c>
      <c r="BW42" s="93">
        <v>100</v>
      </c>
      <c r="BX42" s="92" t="s">
        <v>3501</v>
      </c>
      <c r="BY42" s="94">
        <v>100</v>
      </c>
      <c r="BZ42" s="182"/>
      <c r="CA42" s="183"/>
      <c r="CB42" s="184"/>
      <c r="CC42" s="182"/>
      <c r="CD42" s="183"/>
      <c r="CE42" s="184"/>
    </row>
    <row r="43" spans="1:83" ht="84.95" customHeight="1" x14ac:dyDescent="0.2">
      <c r="A43" s="261" t="s">
        <v>0</v>
      </c>
      <c r="B43" s="262">
        <v>2017</v>
      </c>
      <c r="C43" s="262" t="s">
        <v>2</v>
      </c>
      <c r="D43" s="262" t="s">
        <v>20</v>
      </c>
      <c r="E43" s="262" t="s">
        <v>1918</v>
      </c>
      <c r="F43" s="263" t="s">
        <v>2002</v>
      </c>
      <c r="G43" s="247" t="s">
        <v>1447</v>
      </c>
      <c r="H43" s="247" t="s">
        <v>1453</v>
      </c>
      <c r="I43" s="264" t="s">
        <v>2088</v>
      </c>
      <c r="J43" s="247" t="s">
        <v>3502</v>
      </c>
      <c r="K43" s="247" t="s">
        <v>25</v>
      </c>
      <c r="L43" s="247" t="s">
        <v>194</v>
      </c>
      <c r="M43" s="265">
        <v>1</v>
      </c>
      <c r="N43" s="246">
        <v>1</v>
      </c>
      <c r="O43" s="247" t="s">
        <v>3503</v>
      </c>
      <c r="P43" s="269" t="s">
        <v>2035</v>
      </c>
      <c r="Q43" s="266" t="s">
        <v>3504</v>
      </c>
      <c r="R43" s="267">
        <v>0</v>
      </c>
      <c r="S43" s="267"/>
      <c r="T43" s="267">
        <v>0</v>
      </c>
      <c r="U43" s="267"/>
      <c r="V43" s="98"/>
      <c r="W43" s="87"/>
      <c r="X43" s="87"/>
      <c r="Y43" s="87"/>
      <c r="Z43" s="87"/>
      <c r="AA43" s="87"/>
      <c r="AB43" s="87"/>
      <c r="AC43" s="88"/>
      <c r="AD43" s="167" t="s">
        <v>99</v>
      </c>
      <c r="AE43" s="167" t="s">
        <v>1834</v>
      </c>
      <c r="AF43" s="167" t="s">
        <v>195</v>
      </c>
      <c r="AG43" s="167" t="s">
        <v>195</v>
      </c>
      <c r="AH43" s="167" t="s">
        <v>195</v>
      </c>
      <c r="AI43" s="167" t="s">
        <v>195</v>
      </c>
      <c r="AJ43" s="162" t="s">
        <v>2033</v>
      </c>
      <c r="AK43" s="162" t="s">
        <v>3505</v>
      </c>
      <c r="AL43" s="162" t="s">
        <v>3457</v>
      </c>
      <c r="AM43" s="162" t="s">
        <v>1834</v>
      </c>
      <c r="AN43" s="162" t="s">
        <v>2096</v>
      </c>
      <c r="AO43" s="162" t="s">
        <v>195</v>
      </c>
      <c r="AP43" s="162" t="s">
        <v>195</v>
      </c>
      <c r="AQ43" s="162" t="s">
        <v>262</v>
      </c>
      <c r="AR43" s="162" t="s">
        <v>195</v>
      </c>
      <c r="AS43" s="165">
        <v>48900000</v>
      </c>
      <c r="AT43" s="162" t="s">
        <v>278</v>
      </c>
      <c r="AU43" s="162" t="s">
        <v>278</v>
      </c>
      <c r="AV43" s="162" t="s">
        <v>195</v>
      </c>
      <c r="AW43" s="162" t="s">
        <v>278</v>
      </c>
      <c r="AX43" s="162" t="s">
        <v>195</v>
      </c>
      <c r="AY43" s="164" t="s">
        <v>1378</v>
      </c>
      <c r="AZ43" s="162">
        <v>1</v>
      </c>
      <c r="BA43" s="91" t="s">
        <v>3002</v>
      </c>
      <c r="BB43" s="92" t="s">
        <v>3506</v>
      </c>
      <c r="BC43" s="93">
        <v>0</v>
      </c>
      <c r="BD43" s="92" t="s">
        <v>3506</v>
      </c>
      <c r="BE43" s="93">
        <v>0</v>
      </c>
      <c r="BF43" s="92" t="s">
        <v>3507</v>
      </c>
      <c r="BG43" s="93">
        <v>25</v>
      </c>
      <c r="BH43" s="92" t="s">
        <v>3507</v>
      </c>
      <c r="BI43" s="93">
        <v>25</v>
      </c>
      <c r="BJ43" s="92" t="s">
        <v>3507</v>
      </c>
      <c r="BK43" s="93">
        <v>25</v>
      </c>
      <c r="BL43" s="92" t="s">
        <v>3508</v>
      </c>
      <c r="BM43" s="93">
        <v>50</v>
      </c>
      <c r="BN43" s="92" t="s">
        <v>3508</v>
      </c>
      <c r="BO43" s="93">
        <v>50</v>
      </c>
      <c r="BP43" s="92" t="s">
        <v>3508</v>
      </c>
      <c r="BQ43" s="93">
        <v>50</v>
      </c>
      <c r="BR43" s="92" t="s">
        <v>3509</v>
      </c>
      <c r="BS43" s="93">
        <v>75</v>
      </c>
      <c r="BT43" s="92" t="s">
        <v>3509</v>
      </c>
      <c r="BU43" s="93">
        <v>75</v>
      </c>
      <c r="BV43" s="92" t="s">
        <v>3509</v>
      </c>
      <c r="BW43" s="93">
        <v>75</v>
      </c>
      <c r="BX43" s="92" t="s">
        <v>3510</v>
      </c>
      <c r="BY43" s="94">
        <v>100</v>
      </c>
      <c r="BZ43" s="182"/>
      <c r="CA43" s="183"/>
      <c r="CB43" s="184"/>
      <c r="CC43" s="182"/>
      <c r="CD43" s="183"/>
      <c r="CE43" s="184"/>
    </row>
    <row r="44" spans="1:83" ht="84.95" customHeight="1" x14ac:dyDescent="0.2">
      <c r="A44" s="261" t="s">
        <v>0</v>
      </c>
      <c r="B44" s="262">
        <v>2017</v>
      </c>
      <c r="C44" s="262" t="s">
        <v>2</v>
      </c>
      <c r="D44" s="262" t="s">
        <v>20</v>
      </c>
      <c r="E44" s="262" t="s">
        <v>1918</v>
      </c>
      <c r="F44" s="263" t="s">
        <v>2002</v>
      </c>
      <c r="G44" s="247" t="s">
        <v>1447</v>
      </c>
      <c r="H44" s="247" t="s">
        <v>1453</v>
      </c>
      <c r="I44" s="271" t="s">
        <v>2097</v>
      </c>
      <c r="J44" s="247"/>
      <c r="K44" s="247"/>
      <c r="L44" s="247"/>
      <c r="M44" s="265"/>
      <c r="N44" s="246"/>
      <c r="O44" s="247"/>
      <c r="P44" s="247"/>
      <c r="Q44" s="266"/>
      <c r="R44" s="267"/>
      <c r="S44" s="267"/>
      <c r="T44" s="267"/>
      <c r="U44" s="267"/>
      <c r="V44" s="98"/>
      <c r="W44" s="87"/>
      <c r="X44" s="87"/>
      <c r="Y44" s="87"/>
      <c r="Z44" s="87"/>
      <c r="AA44" s="87"/>
      <c r="AB44" s="87"/>
      <c r="AC44" s="88"/>
      <c r="AD44" s="162"/>
      <c r="AE44" s="162"/>
      <c r="AF44" s="162"/>
      <c r="AG44" s="162"/>
      <c r="AH44" s="162"/>
      <c r="AI44" s="162"/>
      <c r="AJ44" s="162"/>
      <c r="AK44" s="162"/>
      <c r="AL44" s="162"/>
      <c r="AM44" s="162"/>
      <c r="AN44" s="162"/>
      <c r="AO44" s="162"/>
      <c r="AP44" s="162"/>
      <c r="AQ44" s="162"/>
      <c r="AR44" s="162"/>
      <c r="AS44" s="86"/>
      <c r="AT44" s="162"/>
      <c r="AU44" s="162"/>
      <c r="AV44" s="162"/>
      <c r="AW44" s="162"/>
      <c r="AX44" s="162"/>
      <c r="AY44" s="164"/>
      <c r="AZ44" s="162"/>
      <c r="BA44" s="91"/>
      <c r="BB44" s="92"/>
      <c r="BC44" s="93"/>
      <c r="BD44" s="92"/>
      <c r="BE44" s="93"/>
      <c r="BF44" s="92"/>
      <c r="BG44" s="93"/>
      <c r="BH44" s="92"/>
      <c r="BI44" s="93"/>
      <c r="BJ44" s="92"/>
      <c r="BK44" s="93"/>
      <c r="BL44" s="92"/>
      <c r="BM44" s="93"/>
      <c r="BN44" s="92"/>
      <c r="BO44" s="93"/>
      <c r="BP44" s="92"/>
      <c r="BQ44" s="93"/>
      <c r="BR44" s="92"/>
      <c r="BS44" s="93"/>
      <c r="BT44" s="92"/>
      <c r="BU44" s="93"/>
      <c r="BV44" s="92"/>
      <c r="BW44" s="93"/>
      <c r="BX44" s="92"/>
      <c r="BY44" s="94"/>
      <c r="BZ44" s="182"/>
      <c r="CA44" s="183"/>
      <c r="CB44" s="184"/>
      <c r="CC44" s="182"/>
      <c r="CD44" s="183"/>
      <c r="CE44" s="184"/>
    </row>
    <row r="45" spans="1:83" ht="84.95" customHeight="1" x14ac:dyDescent="0.2">
      <c r="A45" s="261" t="s">
        <v>0</v>
      </c>
      <c r="B45" s="262">
        <v>2017</v>
      </c>
      <c r="C45" s="262" t="s">
        <v>2</v>
      </c>
      <c r="D45" s="262" t="s">
        <v>20</v>
      </c>
      <c r="E45" s="262" t="s">
        <v>1918</v>
      </c>
      <c r="F45" s="263" t="s">
        <v>2002</v>
      </c>
      <c r="G45" s="247" t="s">
        <v>1447</v>
      </c>
      <c r="H45" s="247" t="s">
        <v>1453</v>
      </c>
      <c r="I45" s="264" t="s">
        <v>2097</v>
      </c>
      <c r="J45" s="247" t="s">
        <v>2098</v>
      </c>
      <c r="K45" s="247" t="s">
        <v>25</v>
      </c>
      <c r="L45" s="247" t="s">
        <v>194</v>
      </c>
      <c r="M45" s="265">
        <v>1</v>
      </c>
      <c r="N45" s="246">
        <v>800</v>
      </c>
      <c r="O45" s="247" t="s">
        <v>2099</v>
      </c>
      <c r="P45" s="247" t="s">
        <v>2035</v>
      </c>
      <c r="Q45" s="266" t="s">
        <v>3511</v>
      </c>
      <c r="R45" s="267">
        <v>0</v>
      </c>
      <c r="S45" s="267"/>
      <c r="T45" s="267">
        <v>510834000</v>
      </c>
      <c r="U45" s="267"/>
      <c r="V45" s="98"/>
      <c r="W45" s="87"/>
      <c r="X45" s="87"/>
      <c r="Y45" s="87"/>
      <c r="Z45" s="87"/>
      <c r="AA45" s="87"/>
      <c r="AB45" s="87"/>
      <c r="AC45" s="88"/>
      <c r="AD45" s="162" t="s">
        <v>195</v>
      </c>
      <c r="AE45" s="162" t="s">
        <v>1834</v>
      </c>
      <c r="AF45" s="162" t="s">
        <v>195</v>
      </c>
      <c r="AG45" s="162" t="s">
        <v>195</v>
      </c>
      <c r="AH45" s="162" t="s">
        <v>195</v>
      </c>
      <c r="AI45" s="162" t="s">
        <v>195</v>
      </c>
      <c r="AJ45" s="162" t="s">
        <v>2033</v>
      </c>
      <c r="AK45" s="162" t="s">
        <v>2100</v>
      </c>
      <c r="AL45" s="162" t="s">
        <v>2101</v>
      </c>
      <c r="AM45" s="162" t="s">
        <v>1834</v>
      </c>
      <c r="AN45" s="162" t="s">
        <v>1834</v>
      </c>
      <c r="AO45" s="162" t="s">
        <v>195</v>
      </c>
      <c r="AP45" s="162" t="s">
        <v>195</v>
      </c>
      <c r="AQ45" s="162" t="s">
        <v>195</v>
      </c>
      <c r="AR45" s="162" t="s">
        <v>195</v>
      </c>
      <c r="AS45" s="165">
        <v>48900000</v>
      </c>
      <c r="AT45" s="162" t="s">
        <v>278</v>
      </c>
      <c r="AU45" s="162" t="s">
        <v>278</v>
      </c>
      <c r="AV45" s="162" t="s">
        <v>195</v>
      </c>
      <c r="AW45" s="162" t="s">
        <v>278</v>
      </c>
      <c r="AX45" s="162" t="s">
        <v>195</v>
      </c>
      <c r="AY45" s="164" t="s">
        <v>1376</v>
      </c>
      <c r="AZ45" s="162">
        <v>800</v>
      </c>
      <c r="BA45" s="91" t="s">
        <v>3002</v>
      </c>
      <c r="BB45" s="92" t="s">
        <v>3512</v>
      </c>
      <c r="BC45" s="93">
        <v>5</v>
      </c>
      <c r="BD45" s="92" t="s">
        <v>3513</v>
      </c>
      <c r="BE45" s="93">
        <v>12</v>
      </c>
      <c r="BF45" s="92" t="s">
        <v>3514</v>
      </c>
      <c r="BG45" s="93">
        <v>22</v>
      </c>
      <c r="BH45" s="92" t="s">
        <v>3515</v>
      </c>
      <c r="BI45" s="93">
        <v>33</v>
      </c>
      <c r="BJ45" s="92" t="s">
        <v>3516</v>
      </c>
      <c r="BK45" s="93">
        <v>41</v>
      </c>
      <c r="BL45" s="92" t="s">
        <v>3517</v>
      </c>
      <c r="BM45" s="93">
        <v>49</v>
      </c>
      <c r="BN45" s="92" t="s">
        <v>3518</v>
      </c>
      <c r="BO45" s="93">
        <v>58</v>
      </c>
      <c r="BP45" s="92" t="s">
        <v>3519</v>
      </c>
      <c r="BQ45" s="93">
        <v>67</v>
      </c>
      <c r="BR45" s="92" t="s">
        <v>3520</v>
      </c>
      <c r="BS45" s="93">
        <v>74</v>
      </c>
      <c r="BT45" s="92" t="s">
        <v>3521</v>
      </c>
      <c r="BU45" s="93">
        <v>85</v>
      </c>
      <c r="BV45" s="92" t="s">
        <v>3522</v>
      </c>
      <c r="BW45" s="93">
        <v>91</v>
      </c>
      <c r="BX45" s="92" t="s">
        <v>3523</v>
      </c>
      <c r="BY45" s="94">
        <v>100</v>
      </c>
      <c r="BZ45" s="182"/>
      <c r="CA45" s="183"/>
      <c r="CB45" s="184"/>
      <c r="CC45" s="182"/>
      <c r="CD45" s="183"/>
      <c r="CE45" s="184"/>
    </row>
    <row r="46" spans="1:83" s="169" customFormat="1" ht="84.95" customHeight="1" x14ac:dyDescent="0.25">
      <c r="A46" s="261" t="s">
        <v>0</v>
      </c>
      <c r="B46" s="262">
        <v>2017</v>
      </c>
      <c r="C46" s="262" t="s">
        <v>2</v>
      </c>
      <c r="D46" s="262" t="s">
        <v>20</v>
      </c>
      <c r="E46" s="262" t="s">
        <v>1918</v>
      </c>
      <c r="F46" s="263" t="s">
        <v>2002</v>
      </c>
      <c r="G46" s="247" t="s">
        <v>1447</v>
      </c>
      <c r="H46" s="247" t="s">
        <v>1453</v>
      </c>
      <c r="I46" s="264" t="s">
        <v>2097</v>
      </c>
      <c r="J46" s="247" t="s">
        <v>2102</v>
      </c>
      <c r="K46" s="247" t="s">
        <v>25</v>
      </c>
      <c r="L46" s="247" t="s">
        <v>1948</v>
      </c>
      <c r="M46" s="265">
        <v>1</v>
      </c>
      <c r="N46" s="246">
        <v>60</v>
      </c>
      <c r="O46" s="247" t="s">
        <v>2103</v>
      </c>
      <c r="P46" s="247" t="s">
        <v>1920</v>
      </c>
      <c r="Q46" s="272" t="s">
        <v>2104</v>
      </c>
      <c r="R46" s="267">
        <v>3835900000</v>
      </c>
      <c r="S46" s="267">
        <v>158000000</v>
      </c>
      <c r="T46" s="267">
        <v>88166000</v>
      </c>
      <c r="U46" s="273">
        <v>133085333</v>
      </c>
      <c r="V46" s="224"/>
      <c r="W46" s="87"/>
      <c r="X46" s="87"/>
      <c r="Y46" s="87"/>
      <c r="Z46" s="87"/>
      <c r="AA46" s="87"/>
      <c r="AB46" s="87"/>
      <c r="AC46" s="88"/>
      <c r="AD46" s="162" t="s">
        <v>195</v>
      </c>
      <c r="AE46" s="162" t="s">
        <v>1834</v>
      </c>
      <c r="AF46" s="162" t="s">
        <v>195</v>
      </c>
      <c r="AG46" s="162" t="s">
        <v>195</v>
      </c>
      <c r="AH46" s="162" t="s">
        <v>195</v>
      </c>
      <c r="AI46" s="162" t="s">
        <v>195</v>
      </c>
      <c r="AJ46" s="162" t="s">
        <v>2033</v>
      </c>
      <c r="AK46" s="162" t="s">
        <v>3524</v>
      </c>
      <c r="AL46" s="162" t="s">
        <v>1834</v>
      </c>
      <c r="AM46" s="162" t="s">
        <v>1834</v>
      </c>
      <c r="AN46" s="162" t="s">
        <v>1834</v>
      </c>
      <c r="AO46" s="162" t="s">
        <v>195</v>
      </c>
      <c r="AP46" s="162" t="s">
        <v>195</v>
      </c>
      <c r="AQ46" s="162" t="s">
        <v>195</v>
      </c>
      <c r="AR46" s="162" t="s">
        <v>195</v>
      </c>
      <c r="AS46" s="165"/>
      <c r="AT46" s="162" t="s">
        <v>195</v>
      </c>
      <c r="AU46" s="162" t="s">
        <v>195</v>
      </c>
      <c r="AV46" s="162" t="s">
        <v>195</v>
      </c>
      <c r="AW46" s="162" t="s">
        <v>195</v>
      </c>
      <c r="AX46" s="162" t="s">
        <v>195</v>
      </c>
      <c r="AY46" s="164" t="s">
        <v>1376</v>
      </c>
      <c r="AZ46" s="162">
        <v>60</v>
      </c>
      <c r="BA46" s="91" t="s">
        <v>3002</v>
      </c>
      <c r="BB46" s="92" t="s">
        <v>3525</v>
      </c>
      <c r="BC46" s="93">
        <v>10</v>
      </c>
      <c r="BD46" s="92" t="s">
        <v>3525</v>
      </c>
      <c r="BE46" s="93">
        <v>20</v>
      </c>
      <c r="BF46" s="92" t="s">
        <v>3525</v>
      </c>
      <c r="BG46" s="93">
        <v>35</v>
      </c>
      <c r="BH46" s="92" t="s">
        <v>3525</v>
      </c>
      <c r="BI46" s="93">
        <v>50</v>
      </c>
      <c r="BJ46" s="92" t="s">
        <v>3525</v>
      </c>
      <c r="BK46" s="93">
        <v>60</v>
      </c>
      <c r="BL46" s="92" t="s">
        <v>3525</v>
      </c>
      <c r="BM46" s="93">
        <v>70</v>
      </c>
      <c r="BN46" s="92" t="s">
        <v>3525</v>
      </c>
      <c r="BO46" s="93">
        <v>80</v>
      </c>
      <c r="BP46" s="92" t="s">
        <v>3525</v>
      </c>
      <c r="BQ46" s="93">
        <v>90</v>
      </c>
      <c r="BR46" s="92" t="s">
        <v>3525</v>
      </c>
      <c r="BS46" s="93">
        <v>100</v>
      </c>
      <c r="BT46" s="92" t="s">
        <v>3525</v>
      </c>
      <c r="BU46" s="93">
        <v>100</v>
      </c>
      <c r="BV46" s="92" t="s">
        <v>3525</v>
      </c>
      <c r="BW46" s="93">
        <v>100</v>
      </c>
      <c r="BX46" s="92" t="s">
        <v>3525</v>
      </c>
      <c r="BY46" s="94">
        <v>100</v>
      </c>
      <c r="BZ46" s="182"/>
      <c r="CA46" s="183"/>
      <c r="CB46" s="184"/>
      <c r="CC46" s="182"/>
      <c r="CD46" s="183"/>
      <c r="CE46" s="184"/>
    </row>
    <row r="47" spans="1:83" s="172" customFormat="1" ht="42" customHeight="1" x14ac:dyDescent="0.3">
      <c r="A47" s="537" t="s">
        <v>1956</v>
      </c>
      <c r="B47" s="537"/>
      <c r="C47" s="537"/>
      <c r="D47" s="537"/>
      <c r="E47" s="537"/>
      <c r="F47" s="537"/>
      <c r="G47" s="537"/>
      <c r="H47" s="537"/>
      <c r="I47" s="537"/>
      <c r="J47" s="537"/>
      <c r="K47" s="537"/>
      <c r="L47" s="537"/>
      <c r="M47" s="537"/>
      <c r="N47" s="537"/>
      <c r="O47" s="537"/>
      <c r="P47" s="537"/>
      <c r="Q47" s="537"/>
      <c r="R47" s="274">
        <f t="shared" ref="R47:AC47" si="0">+SUM(R6:R46)</f>
        <v>6580000000</v>
      </c>
      <c r="S47" s="274">
        <f t="shared" si="0"/>
        <v>808000000</v>
      </c>
      <c r="T47" s="274">
        <f t="shared" si="0"/>
        <v>639000000</v>
      </c>
      <c r="U47" s="274">
        <f t="shared" si="0"/>
        <v>133085333</v>
      </c>
      <c r="V47" s="170"/>
      <c r="W47" s="171">
        <f t="shared" si="0"/>
        <v>0</v>
      </c>
      <c r="X47" s="171">
        <f t="shared" si="0"/>
        <v>0</v>
      </c>
      <c r="Y47" s="171">
        <f t="shared" si="0"/>
        <v>0</v>
      </c>
      <c r="Z47" s="171">
        <f t="shared" si="0"/>
        <v>0</v>
      </c>
      <c r="AA47" s="171">
        <f t="shared" si="0"/>
        <v>0</v>
      </c>
      <c r="AB47" s="171">
        <f t="shared" si="0"/>
        <v>0</v>
      </c>
      <c r="AC47" s="171">
        <f t="shared" si="0"/>
        <v>0</v>
      </c>
    </row>
    <row r="48" spans="1:83" x14ac:dyDescent="0.2">
      <c r="A48" s="252"/>
      <c r="B48" s="252"/>
      <c r="C48" s="252"/>
      <c r="D48" s="252"/>
      <c r="E48" s="252"/>
      <c r="F48" s="252"/>
      <c r="G48" s="252"/>
      <c r="H48" s="252"/>
      <c r="I48" s="252"/>
      <c r="J48" s="252"/>
      <c r="K48" s="252"/>
      <c r="L48" s="252"/>
      <c r="M48" s="252"/>
      <c r="N48" s="252"/>
      <c r="O48" s="252"/>
      <c r="P48" s="252"/>
      <c r="Q48" s="252"/>
      <c r="R48" s="252"/>
      <c r="S48" s="252"/>
      <c r="T48" s="252"/>
      <c r="U48" s="252"/>
    </row>
    <row r="49" spans="1:22" x14ac:dyDescent="0.2">
      <c r="A49" s="252"/>
      <c r="B49" s="252"/>
      <c r="C49" s="252"/>
      <c r="D49" s="252"/>
      <c r="E49" s="252"/>
      <c r="F49" s="252"/>
      <c r="G49" s="252"/>
      <c r="H49" s="252"/>
      <c r="I49" s="252"/>
      <c r="J49" s="252"/>
      <c r="K49" s="252"/>
      <c r="L49" s="252"/>
      <c r="M49" s="252"/>
      <c r="N49" s="252"/>
      <c r="O49" s="252"/>
      <c r="P49" s="252"/>
      <c r="Q49" s="252"/>
      <c r="R49" s="252"/>
      <c r="S49" s="252"/>
      <c r="T49" s="252"/>
      <c r="U49" s="252"/>
    </row>
    <row r="50" spans="1:22" ht="21.75" customHeight="1" x14ac:dyDescent="0.3">
      <c r="A50" s="252"/>
      <c r="B50" s="252"/>
      <c r="C50" s="252"/>
      <c r="D50" s="252"/>
      <c r="E50" s="252"/>
      <c r="F50" s="252"/>
      <c r="G50" s="252"/>
      <c r="H50" s="252"/>
      <c r="I50" s="252"/>
      <c r="J50" s="252"/>
      <c r="K50" s="252"/>
      <c r="L50" s="252"/>
      <c r="M50" s="252"/>
      <c r="N50" s="252"/>
      <c r="O50" s="252"/>
      <c r="P50" s="252"/>
      <c r="Q50" s="275" t="s">
        <v>2986</v>
      </c>
      <c r="R50" s="276">
        <v>6580000000</v>
      </c>
      <c r="S50" s="277">
        <v>808000000</v>
      </c>
      <c r="T50" s="277">
        <v>639000000</v>
      </c>
      <c r="U50" s="278">
        <v>133085333</v>
      </c>
      <c r="V50" s="173"/>
    </row>
    <row r="51" spans="1:22" x14ac:dyDescent="0.2">
      <c r="A51" s="252"/>
      <c r="B51" s="252"/>
      <c r="C51" s="252"/>
      <c r="D51" s="252"/>
      <c r="E51" s="252"/>
      <c r="F51" s="252"/>
      <c r="G51" s="252"/>
      <c r="H51" s="252"/>
      <c r="I51" s="252"/>
      <c r="J51" s="252"/>
      <c r="K51" s="252"/>
      <c r="L51" s="252"/>
      <c r="M51" s="252"/>
      <c r="N51" s="252"/>
      <c r="O51" s="252"/>
      <c r="P51" s="252"/>
      <c r="Q51" s="252"/>
      <c r="R51" s="252"/>
      <c r="S51" s="252"/>
      <c r="T51" s="252"/>
      <c r="U51" s="252"/>
    </row>
    <row r="52" spans="1:22" x14ac:dyDescent="0.2">
      <c r="A52" s="252"/>
      <c r="B52" s="252"/>
      <c r="C52" s="252"/>
      <c r="D52" s="252"/>
      <c r="E52" s="252"/>
      <c r="F52" s="252"/>
      <c r="G52" s="252"/>
      <c r="H52" s="252"/>
      <c r="I52" s="252"/>
      <c r="J52" s="252"/>
      <c r="K52" s="252"/>
      <c r="L52" s="252"/>
      <c r="M52" s="252"/>
      <c r="N52" s="252"/>
      <c r="O52" s="252"/>
      <c r="P52" s="252"/>
      <c r="Q52" s="252"/>
      <c r="R52" s="252"/>
      <c r="S52" s="252"/>
      <c r="T52" s="252"/>
      <c r="U52" s="252"/>
    </row>
    <row r="53" spans="1:22" x14ac:dyDescent="0.2">
      <c r="A53" s="252"/>
      <c r="B53" s="252"/>
      <c r="C53" s="252"/>
      <c r="D53" s="252"/>
      <c r="E53" s="252"/>
      <c r="F53" s="252"/>
      <c r="G53" s="252"/>
      <c r="H53" s="252"/>
      <c r="I53" s="252"/>
      <c r="J53" s="252"/>
      <c r="K53" s="252"/>
      <c r="L53" s="252"/>
      <c r="M53" s="252"/>
      <c r="N53" s="252"/>
      <c r="O53" s="252"/>
      <c r="P53" s="252"/>
      <c r="Q53" s="252"/>
      <c r="R53" s="252"/>
      <c r="S53" s="252"/>
      <c r="T53" s="252"/>
      <c r="U53" s="252"/>
    </row>
    <row r="54" spans="1:22" x14ac:dyDescent="0.2">
      <c r="A54" s="252"/>
      <c r="B54" s="252"/>
      <c r="C54" s="252"/>
      <c r="D54" s="252"/>
      <c r="E54" s="252"/>
      <c r="F54" s="252"/>
      <c r="G54" s="252"/>
      <c r="H54" s="252"/>
      <c r="I54" s="252"/>
      <c r="J54" s="252"/>
      <c r="K54" s="252"/>
      <c r="L54" s="252"/>
      <c r="M54" s="252"/>
      <c r="N54" s="252"/>
      <c r="O54" s="252"/>
      <c r="P54" s="252"/>
      <c r="Q54" s="252"/>
      <c r="R54" s="252"/>
      <c r="S54" s="252"/>
      <c r="T54" s="252"/>
      <c r="U54" s="252"/>
    </row>
    <row r="55" spans="1:22" x14ac:dyDescent="0.2">
      <c r="A55" s="252"/>
      <c r="B55" s="252"/>
      <c r="C55" s="252"/>
      <c r="D55" s="252"/>
      <c r="E55" s="252"/>
      <c r="F55" s="252"/>
      <c r="G55" s="252"/>
      <c r="H55" s="252"/>
      <c r="I55" s="252"/>
      <c r="J55" s="252"/>
      <c r="K55" s="252"/>
      <c r="L55" s="252"/>
      <c r="M55" s="252"/>
      <c r="N55" s="252"/>
      <c r="O55" s="252"/>
      <c r="P55" s="252"/>
      <c r="Q55" s="252"/>
      <c r="R55" s="252"/>
      <c r="S55" s="252"/>
      <c r="T55" s="252"/>
      <c r="U55" s="252"/>
    </row>
    <row r="56" spans="1:22" x14ac:dyDescent="0.2">
      <c r="A56" s="252"/>
      <c r="B56" s="252"/>
      <c r="C56" s="252"/>
      <c r="D56" s="252"/>
      <c r="E56" s="252"/>
      <c r="F56" s="252"/>
      <c r="G56" s="252"/>
      <c r="H56" s="252"/>
      <c r="I56" s="252"/>
      <c r="J56" s="252"/>
      <c r="K56" s="252"/>
      <c r="L56" s="252"/>
      <c r="M56" s="252"/>
      <c r="N56" s="252"/>
      <c r="O56" s="252"/>
      <c r="P56" s="252"/>
      <c r="Q56" s="252"/>
      <c r="R56" s="252"/>
      <c r="S56" s="252"/>
      <c r="T56" s="252"/>
      <c r="U56" s="252"/>
    </row>
    <row r="57" spans="1:22" x14ac:dyDescent="0.2">
      <c r="A57" s="252"/>
      <c r="B57" s="252"/>
      <c r="C57" s="252"/>
      <c r="D57" s="252"/>
      <c r="E57" s="252"/>
      <c r="F57" s="252"/>
      <c r="G57" s="252"/>
      <c r="H57" s="252"/>
      <c r="I57" s="252"/>
      <c r="J57" s="252"/>
      <c r="K57" s="252"/>
      <c r="L57" s="252"/>
      <c r="M57" s="252"/>
      <c r="N57" s="252"/>
      <c r="O57" s="252"/>
      <c r="P57" s="252"/>
      <c r="Q57" s="252"/>
      <c r="R57" s="252"/>
      <c r="S57" s="252"/>
      <c r="T57" s="252"/>
      <c r="U57" s="252"/>
    </row>
    <row r="58" spans="1:22" x14ac:dyDescent="0.2">
      <c r="A58" s="252"/>
      <c r="B58" s="252"/>
      <c r="C58" s="252"/>
      <c r="D58" s="252"/>
      <c r="E58" s="252"/>
      <c r="F58" s="252"/>
      <c r="G58" s="252"/>
      <c r="H58" s="252"/>
      <c r="I58" s="252"/>
      <c r="J58" s="252"/>
      <c r="K58" s="252"/>
      <c r="L58" s="252"/>
      <c r="M58" s="252"/>
      <c r="N58" s="252"/>
      <c r="O58" s="252"/>
      <c r="P58" s="252"/>
      <c r="Q58" s="252"/>
      <c r="R58" s="252"/>
      <c r="S58" s="252"/>
      <c r="T58" s="252"/>
      <c r="U58" s="252"/>
    </row>
    <row r="59" spans="1:22" x14ac:dyDescent="0.2">
      <c r="A59" s="252"/>
      <c r="B59" s="252"/>
      <c r="C59" s="252"/>
      <c r="D59" s="252"/>
      <c r="E59" s="252"/>
      <c r="F59" s="252"/>
      <c r="G59" s="252"/>
      <c r="H59" s="252"/>
      <c r="I59" s="252"/>
      <c r="J59" s="252"/>
      <c r="K59" s="252"/>
      <c r="L59" s="252"/>
      <c r="M59" s="252"/>
      <c r="N59" s="252"/>
      <c r="O59" s="252"/>
      <c r="P59" s="252"/>
      <c r="Q59" s="252"/>
      <c r="R59" s="252"/>
      <c r="S59" s="252"/>
      <c r="T59" s="252"/>
      <c r="U59" s="252"/>
    </row>
    <row r="60" spans="1:22" x14ac:dyDescent="0.2">
      <c r="A60" s="252"/>
      <c r="B60" s="252"/>
      <c r="C60" s="252"/>
      <c r="D60" s="252"/>
      <c r="E60" s="252"/>
      <c r="F60" s="252"/>
      <c r="G60" s="252"/>
      <c r="H60" s="252"/>
      <c r="I60" s="252"/>
      <c r="J60" s="252"/>
      <c r="K60" s="252"/>
      <c r="L60" s="252"/>
      <c r="M60" s="252"/>
      <c r="N60" s="252"/>
      <c r="O60" s="252"/>
      <c r="P60" s="252"/>
      <c r="Q60" s="252"/>
      <c r="R60" s="252"/>
      <c r="S60" s="252"/>
      <c r="T60" s="252"/>
      <c r="U60" s="252"/>
    </row>
    <row r="61" spans="1:22" ht="20.25" x14ac:dyDescent="0.3">
      <c r="A61" s="252"/>
      <c r="B61" s="252"/>
      <c r="C61" s="252"/>
      <c r="D61" s="252"/>
      <c r="E61" s="252"/>
      <c r="F61" s="252"/>
      <c r="G61" s="252"/>
      <c r="H61" s="252"/>
      <c r="I61" s="252"/>
      <c r="J61" s="252"/>
      <c r="K61" s="252"/>
      <c r="L61" s="252"/>
      <c r="M61" s="252"/>
      <c r="N61" s="252"/>
      <c r="O61" s="252"/>
      <c r="P61" s="252"/>
      <c r="Q61" s="252"/>
      <c r="R61" s="252"/>
      <c r="S61" s="252"/>
      <c r="T61" s="279">
        <f>R46+U46</f>
        <v>3968985333</v>
      </c>
      <c r="U61" s="252"/>
    </row>
    <row r="62" spans="1:22" x14ac:dyDescent="0.2">
      <c r="A62" s="252"/>
      <c r="B62" s="252"/>
      <c r="C62" s="252"/>
      <c r="D62" s="252"/>
      <c r="E62" s="252"/>
      <c r="F62" s="252"/>
      <c r="G62" s="252"/>
      <c r="H62" s="252"/>
      <c r="I62" s="252"/>
      <c r="J62" s="252"/>
      <c r="K62" s="252"/>
      <c r="L62" s="252"/>
      <c r="M62" s="252"/>
      <c r="N62" s="252"/>
      <c r="O62" s="252"/>
      <c r="P62" s="252"/>
      <c r="Q62" s="252"/>
      <c r="R62" s="252"/>
      <c r="S62" s="252"/>
      <c r="T62" s="252"/>
      <c r="U62" s="252"/>
    </row>
    <row r="63" spans="1:22" x14ac:dyDescent="0.2">
      <c r="A63" s="252"/>
      <c r="B63" s="252"/>
      <c r="C63" s="252"/>
      <c r="D63" s="252"/>
      <c r="E63" s="252"/>
      <c r="F63" s="252"/>
      <c r="G63" s="252"/>
      <c r="H63" s="252"/>
      <c r="I63" s="252"/>
      <c r="J63" s="252"/>
      <c r="K63" s="252"/>
      <c r="L63" s="252"/>
      <c r="M63" s="252"/>
      <c r="N63" s="252"/>
      <c r="O63" s="252"/>
      <c r="P63" s="252"/>
      <c r="Q63" s="252"/>
      <c r="R63" s="252"/>
      <c r="S63" s="252"/>
      <c r="T63" s="252"/>
      <c r="U63" s="252"/>
    </row>
    <row r="64" spans="1:22" x14ac:dyDescent="0.2">
      <c r="A64" s="252"/>
      <c r="B64" s="252"/>
      <c r="C64" s="252"/>
      <c r="D64" s="252"/>
      <c r="E64" s="252"/>
      <c r="F64" s="252"/>
      <c r="G64" s="252"/>
      <c r="H64" s="252"/>
      <c r="I64" s="252"/>
      <c r="J64" s="252"/>
      <c r="K64" s="252"/>
      <c r="L64" s="252"/>
      <c r="M64" s="252"/>
      <c r="N64" s="252"/>
      <c r="O64" s="252"/>
      <c r="P64" s="252"/>
      <c r="Q64" s="252"/>
      <c r="R64" s="252"/>
      <c r="S64" s="252"/>
      <c r="T64" s="252"/>
      <c r="U64" s="252"/>
    </row>
    <row r="65" spans="1:21" x14ac:dyDescent="0.2">
      <c r="A65" s="252"/>
      <c r="B65" s="252"/>
      <c r="C65" s="252"/>
      <c r="D65" s="252"/>
      <c r="E65" s="252"/>
      <c r="F65" s="252"/>
      <c r="G65" s="252"/>
      <c r="H65" s="252"/>
      <c r="I65" s="252"/>
      <c r="J65" s="252"/>
      <c r="K65" s="252"/>
      <c r="L65" s="252"/>
      <c r="M65" s="252"/>
      <c r="N65" s="252"/>
      <c r="O65" s="252"/>
      <c r="P65" s="252"/>
      <c r="Q65" s="252"/>
      <c r="R65" s="252"/>
      <c r="S65" s="252"/>
      <c r="T65" s="252"/>
      <c r="U65" s="252"/>
    </row>
    <row r="66" spans="1:21" x14ac:dyDescent="0.2">
      <c r="A66" s="252"/>
      <c r="B66" s="252"/>
      <c r="C66" s="252"/>
      <c r="D66" s="252"/>
      <c r="E66" s="252"/>
      <c r="F66" s="252"/>
      <c r="G66" s="252"/>
      <c r="H66" s="252"/>
      <c r="I66" s="252"/>
      <c r="J66" s="252"/>
      <c r="K66" s="252"/>
      <c r="L66" s="252"/>
      <c r="M66" s="252"/>
      <c r="N66" s="252"/>
      <c r="O66" s="252"/>
      <c r="P66" s="252"/>
      <c r="Q66" s="252"/>
      <c r="R66" s="252"/>
      <c r="S66" s="252"/>
      <c r="T66" s="252"/>
      <c r="U66" s="252"/>
    </row>
    <row r="67" spans="1:21" x14ac:dyDescent="0.2">
      <c r="A67" s="252"/>
      <c r="B67" s="252"/>
      <c r="C67" s="252"/>
      <c r="D67" s="252"/>
      <c r="E67" s="252"/>
      <c r="F67" s="252"/>
      <c r="G67" s="252"/>
      <c r="H67" s="252"/>
      <c r="I67" s="252"/>
      <c r="J67" s="252"/>
      <c r="K67" s="252"/>
      <c r="L67" s="252"/>
      <c r="M67" s="252"/>
      <c r="N67" s="252"/>
      <c r="O67" s="252"/>
      <c r="P67" s="252"/>
      <c r="Q67" s="252"/>
      <c r="R67" s="252"/>
      <c r="S67" s="252"/>
      <c r="T67" s="252"/>
      <c r="U67" s="252"/>
    </row>
    <row r="68" spans="1:21" x14ac:dyDescent="0.2">
      <c r="A68" s="252"/>
      <c r="B68" s="252"/>
      <c r="C68" s="252"/>
      <c r="D68" s="252"/>
      <c r="E68" s="252"/>
      <c r="F68" s="252"/>
      <c r="G68" s="252"/>
      <c r="H68" s="252"/>
      <c r="I68" s="252"/>
      <c r="J68" s="252"/>
      <c r="K68" s="252"/>
      <c r="L68" s="252"/>
      <c r="M68" s="252"/>
      <c r="N68" s="252"/>
      <c r="O68" s="252"/>
      <c r="P68" s="252"/>
      <c r="Q68" s="252"/>
      <c r="R68" s="252"/>
      <c r="S68" s="252"/>
      <c r="T68" s="252"/>
      <c r="U68" s="252"/>
    </row>
    <row r="69" spans="1:21" x14ac:dyDescent="0.2">
      <c r="A69" s="252"/>
      <c r="B69" s="252"/>
      <c r="C69" s="252"/>
      <c r="D69" s="252"/>
      <c r="E69" s="252"/>
      <c r="F69" s="252"/>
      <c r="G69" s="252"/>
      <c r="H69" s="252"/>
      <c r="I69" s="252"/>
      <c r="J69" s="252"/>
      <c r="K69" s="252"/>
      <c r="L69" s="252"/>
      <c r="M69" s="252"/>
      <c r="N69" s="252"/>
      <c r="O69" s="252"/>
      <c r="P69" s="252"/>
      <c r="Q69" s="252"/>
      <c r="R69" s="252"/>
      <c r="S69" s="252"/>
      <c r="T69" s="252"/>
      <c r="U69" s="252"/>
    </row>
    <row r="70" spans="1:21" x14ac:dyDescent="0.2">
      <c r="A70" s="252"/>
      <c r="B70" s="252"/>
      <c r="C70" s="252"/>
      <c r="D70" s="252"/>
      <c r="E70" s="252"/>
      <c r="F70" s="252"/>
      <c r="G70" s="252"/>
      <c r="H70" s="252"/>
      <c r="I70" s="252"/>
      <c r="J70" s="252"/>
      <c r="K70" s="252"/>
      <c r="L70" s="252"/>
      <c r="M70" s="252"/>
      <c r="N70" s="252"/>
      <c r="O70" s="252"/>
      <c r="P70" s="252"/>
      <c r="Q70" s="252"/>
      <c r="R70" s="252"/>
      <c r="S70" s="252"/>
      <c r="T70" s="252"/>
      <c r="U70" s="252"/>
    </row>
    <row r="71" spans="1:21" x14ac:dyDescent="0.2">
      <c r="A71" s="252"/>
      <c r="B71" s="252"/>
      <c r="C71" s="252"/>
      <c r="D71" s="252"/>
      <c r="E71" s="252"/>
      <c r="F71" s="252"/>
      <c r="G71" s="252"/>
      <c r="H71" s="252"/>
      <c r="I71" s="252"/>
      <c r="J71" s="252"/>
      <c r="K71" s="252"/>
      <c r="L71" s="252"/>
      <c r="M71" s="252"/>
      <c r="N71" s="252"/>
      <c r="O71" s="252"/>
      <c r="P71" s="252"/>
      <c r="Q71" s="252"/>
      <c r="R71" s="252"/>
      <c r="S71" s="252"/>
      <c r="T71" s="252"/>
      <c r="U71" s="252"/>
    </row>
    <row r="72" spans="1:21" x14ac:dyDescent="0.2">
      <c r="A72" s="252"/>
      <c r="B72" s="252"/>
      <c r="C72" s="252"/>
      <c r="D72" s="252"/>
      <c r="E72" s="252"/>
      <c r="F72" s="252"/>
      <c r="G72" s="252"/>
      <c r="H72" s="252"/>
      <c r="I72" s="252"/>
      <c r="J72" s="252"/>
      <c r="K72" s="252"/>
      <c r="L72" s="252"/>
      <c r="M72" s="252"/>
      <c r="N72" s="252"/>
      <c r="O72" s="252"/>
      <c r="P72" s="252"/>
      <c r="Q72" s="252"/>
      <c r="R72" s="252"/>
      <c r="S72" s="252"/>
      <c r="T72" s="252"/>
      <c r="U72" s="252"/>
    </row>
    <row r="73" spans="1:21" x14ac:dyDescent="0.2">
      <c r="A73" s="252"/>
      <c r="B73" s="252"/>
      <c r="C73" s="252"/>
      <c r="D73" s="252"/>
      <c r="E73" s="252"/>
      <c r="F73" s="252"/>
      <c r="G73" s="252"/>
      <c r="H73" s="252"/>
      <c r="I73" s="252"/>
      <c r="J73" s="252"/>
      <c r="K73" s="252"/>
      <c r="L73" s="252"/>
      <c r="M73" s="252"/>
      <c r="N73" s="252"/>
      <c r="O73" s="252"/>
      <c r="P73" s="252"/>
      <c r="Q73" s="252"/>
      <c r="R73" s="252"/>
      <c r="S73" s="252"/>
      <c r="T73" s="252"/>
      <c r="U73" s="252"/>
    </row>
    <row r="74" spans="1:21" x14ac:dyDescent="0.2">
      <c r="A74" s="252"/>
      <c r="B74" s="252"/>
      <c r="C74" s="252"/>
      <c r="D74" s="252"/>
      <c r="E74" s="252"/>
      <c r="F74" s="252"/>
      <c r="G74" s="252"/>
      <c r="H74" s="252"/>
      <c r="I74" s="252"/>
      <c r="J74" s="252"/>
      <c r="K74" s="252"/>
      <c r="L74" s="252"/>
      <c r="M74" s="252"/>
      <c r="N74" s="252"/>
      <c r="O74" s="252"/>
      <c r="P74" s="252"/>
      <c r="Q74" s="252"/>
      <c r="R74" s="252"/>
      <c r="S74" s="252"/>
      <c r="T74" s="252"/>
      <c r="U74" s="252"/>
    </row>
    <row r="75" spans="1:21" x14ac:dyDescent="0.2">
      <c r="A75" s="252"/>
      <c r="B75" s="252"/>
      <c r="C75" s="252"/>
      <c r="D75" s="252"/>
      <c r="E75" s="252"/>
      <c r="F75" s="252"/>
      <c r="G75" s="252"/>
      <c r="H75" s="252"/>
      <c r="I75" s="252"/>
      <c r="J75" s="252"/>
      <c r="K75" s="252"/>
      <c r="L75" s="252"/>
      <c r="M75" s="252"/>
      <c r="N75" s="252"/>
      <c r="O75" s="252"/>
      <c r="P75" s="252"/>
      <c r="Q75" s="252"/>
      <c r="R75" s="252"/>
      <c r="S75" s="252"/>
      <c r="T75" s="252"/>
      <c r="U75" s="252"/>
    </row>
    <row r="76" spans="1:21" x14ac:dyDescent="0.2">
      <c r="A76" s="252"/>
      <c r="B76" s="252"/>
      <c r="C76" s="252"/>
      <c r="D76" s="252"/>
      <c r="E76" s="252"/>
      <c r="F76" s="252"/>
      <c r="G76" s="252"/>
      <c r="H76" s="252"/>
      <c r="I76" s="252"/>
      <c r="J76" s="252"/>
      <c r="K76" s="252"/>
      <c r="L76" s="252"/>
      <c r="M76" s="252"/>
      <c r="N76" s="252"/>
      <c r="O76" s="252"/>
      <c r="P76" s="252"/>
      <c r="Q76" s="252"/>
      <c r="R76" s="252"/>
      <c r="S76" s="252"/>
      <c r="T76" s="252"/>
      <c r="U76" s="252"/>
    </row>
    <row r="77" spans="1:21" x14ac:dyDescent="0.2">
      <c r="A77" s="252"/>
      <c r="B77" s="252"/>
      <c r="C77" s="252"/>
      <c r="D77" s="252"/>
      <c r="E77" s="252"/>
      <c r="F77" s="252"/>
      <c r="G77" s="252"/>
      <c r="H77" s="252"/>
      <c r="I77" s="252"/>
      <c r="J77" s="252"/>
      <c r="K77" s="252"/>
      <c r="L77" s="252"/>
      <c r="M77" s="252"/>
      <c r="N77" s="252"/>
      <c r="O77" s="252"/>
      <c r="P77" s="252"/>
      <c r="Q77" s="252"/>
      <c r="R77" s="252"/>
      <c r="S77" s="252"/>
      <c r="T77" s="252"/>
      <c r="U77" s="252"/>
    </row>
    <row r="78" spans="1:21" x14ac:dyDescent="0.2">
      <c r="A78" s="252"/>
      <c r="B78" s="252"/>
      <c r="C78" s="252"/>
      <c r="D78" s="252"/>
      <c r="E78" s="252"/>
      <c r="F78" s="252"/>
      <c r="G78" s="252"/>
      <c r="H78" s="252"/>
      <c r="I78" s="252"/>
      <c r="J78" s="252"/>
      <c r="K78" s="252"/>
      <c r="L78" s="252"/>
      <c r="M78" s="252"/>
      <c r="N78" s="252"/>
      <c r="O78" s="252"/>
      <c r="P78" s="252"/>
      <c r="Q78" s="252"/>
      <c r="R78" s="252"/>
      <c r="S78" s="252"/>
      <c r="T78" s="252"/>
      <c r="U78" s="252"/>
    </row>
    <row r="79" spans="1:21" x14ac:dyDescent="0.2">
      <c r="A79" s="252"/>
      <c r="B79" s="252"/>
      <c r="C79" s="252"/>
      <c r="D79" s="252"/>
      <c r="E79" s="252"/>
      <c r="F79" s="252"/>
      <c r="G79" s="252"/>
      <c r="H79" s="252"/>
      <c r="I79" s="252"/>
      <c r="J79" s="252"/>
      <c r="K79" s="252"/>
      <c r="L79" s="252"/>
      <c r="M79" s="252"/>
      <c r="N79" s="252"/>
      <c r="O79" s="252"/>
      <c r="P79" s="252"/>
      <c r="Q79" s="252"/>
      <c r="R79" s="252"/>
      <c r="S79" s="252"/>
      <c r="T79" s="252"/>
      <c r="U79" s="252"/>
    </row>
    <row r="80" spans="1:21" x14ac:dyDescent="0.2">
      <c r="A80" s="252"/>
      <c r="B80" s="252"/>
      <c r="C80" s="252"/>
      <c r="D80" s="252"/>
      <c r="E80" s="252"/>
      <c r="F80" s="252"/>
      <c r="G80" s="252"/>
      <c r="H80" s="252"/>
      <c r="I80" s="252"/>
      <c r="J80" s="252"/>
      <c r="K80" s="252"/>
      <c r="L80" s="252"/>
      <c r="M80" s="252"/>
      <c r="N80" s="252"/>
      <c r="O80" s="252"/>
      <c r="P80" s="252"/>
      <c r="Q80" s="252"/>
      <c r="R80" s="252"/>
      <c r="S80" s="252"/>
      <c r="T80" s="252"/>
      <c r="U80" s="252"/>
    </row>
    <row r="81" spans="1:21" x14ac:dyDescent="0.2">
      <c r="A81" s="252"/>
      <c r="B81" s="252"/>
      <c r="C81" s="252"/>
      <c r="D81" s="252"/>
      <c r="E81" s="252"/>
      <c r="F81" s="252"/>
      <c r="G81" s="252"/>
      <c r="H81" s="252"/>
      <c r="I81" s="252"/>
      <c r="J81" s="252"/>
      <c r="K81" s="252"/>
      <c r="L81" s="252"/>
      <c r="M81" s="252"/>
      <c r="N81" s="252"/>
      <c r="O81" s="252"/>
      <c r="P81" s="252"/>
      <c r="Q81" s="252"/>
      <c r="R81" s="252"/>
      <c r="S81" s="252"/>
      <c r="T81" s="252"/>
      <c r="U81" s="252"/>
    </row>
    <row r="82" spans="1:21" x14ac:dyDescent="0.2">
      <c r="A82" s="252"/>
      <c r="B82" s="252"/>
      <c r="C82" s="252"/>
      <c r="D82" s="252"/>
      <c r="E82" s="252"/>
      <c r="F82" s="252"/>
      <c r="G82" s="252"/>
      <c r="H82" s="252"/>
      <c r="I82" s="252"/>
      <c r="J82" s="252"/>
      <c r="K82" s="252"/>
      <c r="L82" s="252"/>
      <c r="M82" s="252"/>
      <c r="N82" s="252"/>
      <c r="O82" s="252"/>
      <c r="P82" s="252"/>
      <c r="Q82" s="252"/>
      <c r="R82" s="252"/>
      <c r="S82" s="252"/>
      <c r="T82" s="252"/>
      <c r="U82" s="252"/>
    </row>
    <row r="83" spans="1:21" x14ac:dyDescent="0.2">
      <c r="A83" s="252"/>
      <c r="B83" s="252"/>
      <c r="C83" s="252"/>
      <c r="D83" s="252"/>
      <c r="E83" s="252"/>
      <c r="F83" s="252"/>
      <c r="G83" s="252"/>
      <c r="H83" s="252"/>
      <c r="I83" s="252"/>
      <c r="J83" s="252"/>
      <c r="K83" s="252"/>
      <c r="L83" s="252"/>
      <c r="M83" s="252"/>
      <c r="N83" s="252"/>
      <c r="O83" s="252"/>
      <c r="P83" s="252"/>
      <c r="Q83" s="252"/>
      <c r="R83" s="252"/>
      <c r="S83" s="252"/>
      <c r="T83" s="252"/>
      <c r="U83" s="252"/>
    </row>
    <row r="84" spans="1:21" x14ac:dyDescent="0.2">
      <c r="A84" s="252"/>
      <c r="B84" s="252"/>
      <c r="C84" s="252"/>
      <c r="D84" s="252"/>
      <c r="E84" s="252"/>
      <c r="F84" s="252"/>
      <c r="G84" s="252"/>
      <c r="H84" s="252"/>
      <c r="I84" s="252"/>
      <c r="J84" s="252"/>
      <c r="K84" s="252"/>
      <c r="L84" s="252"/>
      <c r="M84" s="252"/>
      <c r="N84" s="252"/>
      <c r="O84" s="252"/>
      <c r="P84" s="252"/>
      <c r="Q84" s="252"/>
      <c r="R84" s="252"/>
      <c r="S84" s="252"/>
      <c r="T84" s="252"/>
      <c r="U84" s="252"/>
    </row>
    <row r="85" spans="1:21" x14ac:dyDescent="0.2">
      <c r="A85" s="252"/>
      <c r="B85" s="252"/>
      <c r="C85" s="252"/>
      <c r="D85" s="252"/>
      <c r="E85" s="252"/>
      <c r="F85" s="252"/>
      <c r="G85" s="252"/>
      <c r="H85" s="252"/>
      <c r="I85" s="252"/>
      <c r="J85" s="252"/>
      <c r="K85" s="252"/>
      <c r="L85" s="252"/>
      <c r="M85" s="252"/>
      <c r="N85" s="252"/>
      <c r="O85" s="252"/>
      <c r="P85" s="252"/>
      <c r="Q85" s="252"/>
      <c r="R85" s="252"/>
      <c r="S85" s="252"/>
      <c r="T85" s="252"/>
      <c r="U85" s="252"/>
    </row>
    <row r="86" spans="1:21" x14ac:dyDescent="0.2">
      <c r="A86" s="252"/>
      <c r="B86" s="252"/>
      <c r="C86" s="252"/>
      <c r="D86" s="252"/>
      <c r="E86" s="252"/>
      <c r="F86" s="252"/>
      <c r="G86" s="252"/>
      <c r="H86" s="252"/>
      <c r="I86" s="252"/>
      <c r="J86" s="252"/>
      <c r="K86" s="252"/>
      <c r="L86" s="252"/>
      <c r="M86" s="252"/>
      <c r="N86" s="252"/>
      <c r="O86" s="252"/>
      <c r="P86" s="252"/>
      <c r="Q86" s="252"/>
      <c r="R86" s="252"/>
      <c r="S86" s="252"/>
      <c r="T86" s="252"/>
      <c r="U86" s="252"/>
    </row>
    <row r="87" spans="1:21" x14ac:dyDescent="0.2">
      <c r="A87" s="252"/>
      <c r="B87" s="252"/>
      <c r="C87" s="252"/>
      <c r="D87" s="252"/>
      <c r="E87" s="252"/>
      <c r="F87" s="252"/>
      <c r="G87" s="252"/>
      <c r="H87" s="252"/>
      <c r="I87" s="252"/>
      <c r="J87" s="252"/>
      <c r="K87" s="252"/>
      <c r="L87" s="252"/>
      <c r="M87" s="252"/>
      <c r="N87" s="252"/>
      <c r="O87" s="252"/>
      <c r="P87" s="252"/>
      <c r="Q87" s="252"/>
      <c r="R87" s="252"/>
      <c r="S87" s="252"/>
      <c r="T87" s="252"/>
      <c r="U87" s="252"/>
    </row>
    <row r="88" spans="1:21" x14ac:dyDescent="0.2">
      <c r="A88" s="252"/>
      <c r="B88" s="252"/>
      <c r="C88" s="252"/>
      <c r="D88" s="252"/>
      <c r="E88" s="252"/>
      <c r="F88" s="252"/>
      <c r="G88" s="252"/>
      <c r="H88" s="252"/>
      <c r="I88" s="252"/>
      <c r="J88" s="252"/>
      <c r="K88" s="252"/>
      <c r="L88" s="252"/>
      <c r="M88" s="252"/>
      <c r="N88" s="252"/>
      <c r="O88" s="252"/>
      <c r="P88" s="252"/>
      <c r="Q88" s="252"/>
      <c r="R88" s="252"/>
      <c r="S88" s="252"/>
      <c r="T88" s="252"/>
      <c r="U88" s="252"/>
    </row>
    <row r="89" spans="1:21" x14ac:dyDescent="0.2">
      <c r="A89" s="252"/>
      <c r="B89" s="252"/>
      <c r="C89" s="252"/>
      <c r="D89" s="252"/>
      <c r="E89" s="252"/>
      <c r="F89" s="252"/>
      <c r="G89" s="252"/>
      <c r="H89" s="252"/>
      <c r="I89" s="252"/>
      <c r="J89" s="252"/>
      <c r="K89" s="252"/>
      <c r="L89" s="252"/>
      <c r="M89" s="252"/>
      <c r="N89" s="252"/>
      <c r="O89" s="252"/>
      <c r="P89" s="252"/>
      <c r="Q89" s="252"/>
      <c r="R89" s="252"/>
      <c r="S89" s="252"/>
      <c r="T89" s="252"/>
      <c r="U89" s="252"/>
    </row>
    <row r="90" spans="1:21" x14ac:dyDescent="0.2">
      <c r="A90" s="252"/>
      <c r="B90" s="252"/>
      <c r="C90" s="252"/>
      <c r="D90" s="252"/>
      <c r="E90" s="252"/>
      <c r="F90" s="252"/>
      <c r="G90" s="252"/>
      <c r="H90" s="252"/>
      <c r="I90" s="252"/>
      <c r="J90" s="252"/>
      <c r="K90" s="252"/>
      <c r="L90" s="252"/>
      <c r="M90" s="252"/>
      <c r="N90" s="252"/>
      <c r="O90" s="252"/>
      <c r="P90" s="252"/>
      <c r="Q90" s="252"/>
      <c r="R90" s="252"/>
      <c r="S90" s="252"/>
      <c r="T90" s="252"/>
      <c r="U90" s="252"/>
    </row>
    <row r="91" spans="1:21" x14ac:dyDescent="0.2">
      <c r="A91" s="252"/>
      <c r="B91" s="252"/>
      <c r="C91" s="252"/>
      <c r="D91" s="252"/>
      <c r="E91" s="252"/>
      <c r="F91" s="252"/>
      <c r="G91" s="252"/>
      <c r="H91" s="252"/>
      <c r="I91" s="252"/>
      <c r="J91" s="252"/>
      <c r="K91" s="252"/>
      <c r="L91" s="252"/>
      <c r="M91" s="252"/>
      <c r="N91" s="252"/>
      <c r="O91" s="252"/>
      <c r="P91" s="252"/>
      <c r="Q91" s="252"/>
      <c r="R91" s="252"/>
      <c r="S91" s="252"/>
      <c r="T91" s="252"/>
      <c r="U91" s="252"/>
    </row>
    <row r="92" spans="1:21" x14ac:dyDescent="0.2">
      <c r="A92" s="252"/>
      <c r="B92" s="252"/>
      <c r="C92" s="252"/>
      <c r="D92" s="252"/>
      <c r="E92" s="252"/>
      <c r="F92" s="252"/>
      <c r="G92" s="252"/>
      <c r="H92" s="252"/>
      <c r="I92" s="252"/>
      <c r="J92" s="252"/>
      <c r="K92" s="252"/>
      <c r="L92" s="252"/>
      <c r="M92" s="252"/>
      <c r="N92" s="252"/>
      <c r="O92" s="252"/>
      <c r="P92" s="252"/>
      <c r="Q92" s="252"/>
      <c r="R92" s="252"/>
      <c r="S92" s="252"/>
      <c r="T92" s="252"/>
      <c r="U92" s="252"/>
    </row>
    <row r="93" spans="1:21" x14ac:dyDescent="0.2">
      <c r="A93" s="252"/>
      <c r="B93" s="252"/>
      <c r="C93" s="252"/>
      <c r="D93" s="252"/>
      <c r="E93" s="252"/>
      <c r="F93" s="252"/>
      <c r="G93" s="252"/>
      <c r="H93" s="252"/>
      <c r="I93" s="252"/>
      <c r="J93" s="252"/>
      <c r="K93" s="252"/>
      <c r="L93" s="252"/>
      <c r="M93" s="252"/>
      <c r="N93" s="252"/>
      <c r="O93" s="252"/>
      <c r="P93" s="252"/>
      <c r="Q93" s="252"/>
      <c r="R93" s="252"/>
      <c r="S93" s="252"/>
      <c r="T93" s="252"/>
      <c r="U93" s="252"/>
    </row>
    <row r="94" spans="1:21" x14ac:dyDescent="0.2">
      <c r="A94" s="252"/>
      <c r="B94" s="252"/>
      <c r="C94" s="252"/>
      <c r="D94" s="252"/>
      <c r="E94" s="252"/>
      <c r="F94" s="252"/>
      <c r="G94" s="252"/>
      <c r="H94" s="252"/>
      <c r="I94" s="252"/>
      <c r="J94" s="252"/>
      <c r="K94" s="252"/>
      <c r="L94" s="252"/>
      <c r="M94" s="252"/>
      <c r="N94" s="252"/>
      <c r="O94" s="252"/>
      <c r="P94" s="252"/>
      <c r="Q94" s="252"/>
      <c r="R94" s="252"/>
      <c r="S94" s="252"/>
      <c r="T94" s="252"/>
      <c r="U94" s="252"/>
    </row>
    <row r="95" spans="1:21" x14ac:dyDescent="0.2">
      <c r="A95" s="252"/>
      <c r="B95" s="252"/>
      <c r="C95" s="252"/>
      <c r="D95" s="252"/>
      <c r="E95" s="252"/>
      <c r="F95" s="252"/>
      <c r="G95" s="252"/>
      <c r="H95" s="252"/>
      <c r="I95" s="252"/>
      <c r="J95" s="252"/>
      <c r="K95" s="252"/>
      <c r="L95" s="252"/>
      <c r="M95" s="252"/>
      <c r="N95" s="252"/>
      <c r="O95" s="252"/>
      <c r="P95" s="252"/>
      <c r="Q95" s="252"/>
      <c r="R95" s="252"/>
      <c r="S95" s="252"/>
      <c r="T95" s="252"/>
      <c r="U95" s="252"/>
    </row>
    <row r="96" spans="1:21" x14ac:dyDescent="0.2">
      <c r="A96" s="252"/>
      <c r="B96" s="252"/>
      <c r="C96" s="252"/>
      <c r="D96" s="252"/>
      <c r="E96" s="252"/>
      <c r="F96" s="252"/>
      <c r="G96" s="252"/>
      <c r="H96" s="252"/>
      <c r="I96" s="252"/>
      <c r="J96" s="252"/>
      <c r="K96" s="252"/>
      <c r="L96" s="252"/>
      <c r="M96" s="252"/>
      <c r="N96" s="252"/>
      <c r="O96" s="252"/>
      <c r="P96" s="252"/>
      <c r="Q96" s="252"/>
      <c r="R96" s="252"/>
      <c r="S96" s="252"/>
      <c r="T96" s="252"/>
      <c r="U96" s="252"/>
    </row>
    <row r="97" spans="1:21" x14ac:dyDescent="0.2">
      <c r="A97" s="252"/>
      <c r="B97" s="252"/>
      <c r="C97" s="252"/>
      <c r="D97" s="252"/>
      <c r="E97" s="252"/>
      <c r="F97" s="252"/>
      <c r="G97" s="252"/>
      <c r="H97" s="252"/>
      <c r="I97" s="252"/>
      <c r="J97" s="252"/>
      <c r="K97" s="252"/>
      <c r="L97" s="252"/>
      <c r="M97" s="252"/>
      <c r="N97" s="252"/>
      <c r="O97" s="252"/>
      <c r="P97" s="252"/>
      <c r="Q97" s="252"/>
      <c r="R97" s="252"/>
      <c r="S97" s="252"/>
      <c r="T97" s="252"/>
      <c r="U97" s="252"/>
    </row>
    <row r="98" spans="1:21" x14ac:dyDescent="0.2">
      <c r="A98" s="252"/>
      <c r="B98" s="252"/>
      <c r="C98" s="252"/>
      <c r="D98" s="252"/>
      <c r="E98" s="252"/>
      <c r="F98" s="252"/>
      <c r="G98" s="252"/>
      <c r="H98" s="252"/>
      <c r="I98" s="252"/>
      <c r="J98" s="252"/>
      <c r="K98" s="252"/>
      <c r="L98" s="252"/>
      <c r="M98" s="252"/>
      <c r="N98" s="252"/>
      <c r="O98" s="252"/>
      <c r="P98" s="252"/>
      <c r="Q98" s="252"/>
      <c r="R98" s="252"/>
      <c r="S98" s="252"/>
      <c r="T98" s="252"/>
      <c r="U98" s="252"/>
    </row>
    <row r="99" spans="1:21" x14ac:dyDescent="0.2">
      <c r="A99" s="252"/>
      <c r="B99" s="252"/>
      <c r="C99" s="252"/>
      <c r="D99" s="252"/>
      <c r="E99" s="252"/>
      <c r="F99" s="252"/>
      <c r="G99" s="252"/>
      <c r="H99" s="252"/>
      <c r="I99" s="252"/>
      <c r="J99" s="252"/>
      <c r="K99" s="252"/>
      <c r="L99" s="252"/>
      <c r="M99" s="252"/>
      <c r="N99" s="252"/>
      <c r="O99" s="252"/>
      <c r="P99" s="252"/>
      <c r="Q99" s="252"/>
      <c r="R99" s="252"/>
      <c r="S99" s="252"/>
      <c r="T99" s="252"/>
      <c r="U99" s="252"/>
    </row>
    <row r="100" spans="1:21" x14ac:dyDescent="0.2">
      <c r="A100" s="252"/>
      <c r="B100" s="252"/>
      <c r="C100" s="252"/>
      <c r="D100" s="252"/>
      <c r="E100" s="252"/>
      <c r="F100" s="252"/>
      <c r="G100" s="252"/>
      <c r="H100" s="252"/>
      <c r="I100" s="252"/>
      <c r="J100" s="252"/>
      <c r="K100" s="252"/>
      <c r="L100" s="252"/>
      <c r="M100" s="252"/>
      <c r="N100" s="252"/>
      <c r="O100" s="252"/>
      <c r="P100" s="252"/>
      <c r="Q100" s="252"/>
      <c r="R100" s="252"/>
      <c r="S100" s="252"/>
      <c r="T100" s="252"/>
      <c r="U100" s="252"/>
    </row>
    <row r="101" spans="1:21" x14ac:dyDescent="0.2">
      <c r="A101" s="252"/>
      <c r="B101" s="252"/>
      <c r="C101" s="252"/>
      <c r="D101" s="252"/>
      <c r="E101" s="252"/>
      <c r="F101" s="252"/>
      <c r="G101" s="252"/>
      <c r="H101" s="252"/>
      <c r="I101" s="252"/>
      <c r="J101" s="252"/>
      <c r="K101" s="252"/>
      <c r="L101" s="252"/>
      <c r="M101" s="252"/>
      <c r="N101" s="252"/>
      <c r="O101" s="252"/>
      <c r="P101" s="252"/>
      <c r="Q101" s="252"/>
      <c r="R101" s="252"/>
      <c r="S101" s="252"/>
      <c r="T101" s="252"/>
      <c r="U101" s="252"/>
    </row>
    <row r="102" spans="1:21" x14ac:dyDescent="0.2">
      <c r="A102" s="252"/>
      <c r="B102" s="252"/>
      <c r="C102" s="252"/>
      <c r="D102" s="252"/>
      <c r="E102" s="252"/>
      <c r="F102" s="252"/>
      <c r="G102" s="252"/>
      <c r="H102" s="252"/>
      <c r="I102" s="252"/>
      <c r="J102" s="252"/>
      <c r="K102" s="252"/>
      <c r="L102" s="252"/>
      <c r="M102" s="252"/>
      <c r="N102" s="252"/>
      <c r="O102" s="252"/>
      <c r="P102" s="252"/>
      <c r="Q102" s="252"/>
      <c r="R102" s="252"/>
      <c r="S102" s="252"/>
      <c r="T102" s="252"/>
      <c r="U102" s="252"/>
    </row>
    <row r="103" spans="1:21" x14ac:dyDescent="0.2">
      <c r="A103" s="252"/>
      <c r="B103" s="252"/>
      <c r="C103" s="252"/>
      <c r="D103" s="252"/>
      <c r="E103" s="252"/>
      <c r="F103" s="252"/>
      <c r="G103" s="252"/>
      <c r="H103" s="252"/>
      <c r="I103" s="252"/>
      <c r="J103" s="252"/>
      <c r="K103" s="252"/>
      <c r="L103" s="252"/>
      <c r="M103" s="252"/>
      <c r="N103" s="252"/>
      <c r="O103" s="252"/>
      <c r="P103" s="252"/>
      <c r="Q103" s="252"/>
      <c r="R103" s="252"/>
      <c r="S103" s="252"/>
      <c r="T103" s="252"/>
      <c r="U103" s="252"/>
    </row>
    <row r="104" spans="1:21" x14ac:dyDescent="0.2">
      <c r="A104" s="252"/>
      <c r="B104" s="252"/>
      <c r="C104" s="252"/>
      <c r="D104" s="252"/>
      <c r="E104" s="252"/>
      <c r="F104" s="252"/>
      <c r="G104" s="252"/>
      <c r="H104" s="252"/>
      <c r="I104" s="252"/>
      <c r="J104" s="252"/>
      <c r="K104" s="252"/>
      <c r="L104" s="252"/>
      <c r="M104" s="252"/>
      <c r="N104" s="252"/>
      <c r="O104" s="252"/>
      <c r="P104" s="252"/>
      <c r="Q104" s="252"/>
      <c r="R104" s="252"/>
      <c r="S104" s="252"/>
      <c r="T104" s="252"/>
      <c r="U104" s="252"/>
    </row>
    <row r="105" spans="1:21" x14ac:dyDescent="0.2">
      <c r="A105" s="252"/>
      <c r="B105" s="252"/>
      <c r="C105" s="252"/>
      <c r="D105" s="252"/>
      <c r="E105" s="252"/>
      <c r="F105" s="252"/>
      <c r="G105" s="252"/>
      <c r="H105" s="252"/>
      <c r="I105" s="252"/>
      <c r="J105" s="252"/>
      <c r="K105" s="252"/>
      <c r="L105" s="252"/>
      <c r="M105" s="252"/>
      <c r="N105" s="252"/>
      <c r="O105" s="252"/>
      <c r="P105" s="252"/>
      <c r="Q105" s="252"/>
      <c r="R105" s="252"/>
      <c r="S105" s="252"/>
      <c r="T105" s="252"/>
      <c r="U105" s="252"/>
    </row>
    <row r="106" spans="1:21" x14ac:dyDescent="0.2">
      <c r="A106" s="252"/>
      <c r="B106" s="252"/>
      <c r="C106" s="252"/>
      <c r="D106" s="252"/>
      <c r="E106" s="252"/>
      <c r="F106" s="252"/>
      <c r="G106" s="252"/>
      <c r="H106" s="252"/>
      <c r="I106" s="252"/>
      <c r="J106" s="252"/>
      <c r="K106" s="252"/>
      <c r="L106" s="252"/>
      <c r="M106" s="252"/>
      <c r="N106" s="252"/>
      <c r="O106" s="252"/>
      <c r="P106" s="252"/>
      <c r="Q106" s="252"/>
      <c r="R106" s="252"/>
      <c r="S106" s="252"/>
      <c r="T106" s="252"/>
      <c r="U106" s="252"/>
    </row>
    <row r="107" spans="1:21" x14ac:dyDescent="0.2">
      <c r="A107" s="252"/>
      <c r="B107" s="252"/>
      <c r="C107" s="252"/>
      <c r="D107" s="252"/>
      <c r="E107" s="252"/>
      <c r="F107" s="252"/>
      <c r="G107" s="252"/>
      <c r="H107" s="252"/>
      <c r="I107" s="252"/>
      <c r="J107" s="252"/>
      <c r="K107" s="252"/>
      <c r="L107" s="252"/>
      <c r="M107" s="252"/>
      <c r="N107" s="252"/>
      <c r="O107" s="252"/>
      <c r="P107" s="252"/>
      <c r="Q107" s="252"/>
      <c r="R107" s="252"/>
      <c r="S107" s="252"/>
      <c r="T107" s="252"/>
      <c r="U107" s="252"/>
    </row>
    <row r="108" spans="1:21" x14ac:dyDescent="0.2">
      <c r="A108" s="252"/>
      <c r="B108" s="252"/>
      <c r="C108" s="252"/>
      <c r="D108" s="252"/>
      <c r="E108" s="252"/>
      <c r="F108" s="252"/>
      <c r="G108" s="252"/>
      <c r="H108" s="252"/>
      <c r="I108" s="252"/>
      <c r="J108" s="252"/>
      <c r="K108" s="252"/>
      <c r="L108" s="252"/>
      <c r="M108" s="252"/>
      <c r="N108" s="252"/>
      <c r="O108" s="252"/>
      <c r="P108" s="252"/>
      <c r="Q108" s="252"/>
      <c r="R108" s="252"/>
      <c r="S108" s="252"/>
      <c r="T108" s="252"/>
      <c r="U108" s="252"/>
    </row>
    <row r="109" spans="1:21" x14ac:dyDescent="0.2">
      <c r="A109" s="252"/>
      <c r="B109" s="252"/>
      <c r="C109" s="252"/>
      <c r="D109" s="252"/>
      <c r="E109" s="252"/>
      <c r="F109" s="252"/>
      <c r="G109" s="252"/>
      <c r="H109" s="252"/>
      <c r="I109" s="252"/>
      <c r="J109" s="252"/>
      <c r="K109" s="252"/>
      <c r="L109" s="252"/>
      <c r="M109" s="252"/>
      <c r="N109" s="252"/>
      <c r="O109" s="252"/>
      <c r="P109" s="252"/>
      <c r="Q109" s="252"/>
      <c r="R109" s="252"/>
      <c r="S109" s="252"/>
      <c r="T109" s="252"/>
      <c r="U109" s="252"/>
    </row>
    <row r="110" spans="1:21" x14ac:dyDescent="0.2">
      <c r="A110" s="252"/>
      <c r="B110" s="252"/>
      <c r="C110" s="252"/>
      <c r="D110" s="252"/>
      <c r="E110" s="252"/>
      <c r="F110" s="252"/>
      <c r="G110" s="252"/>
      <c r="H110" s="252"/>
      <c r="I110" s="252"/>
      <c r="J110" s="252"/>
      <c r="K110" s="252"/>
      <c r="L110" s="252"/>
      <c r="M110" s="252"/>
      <c r="N110" s="252"/>
      <c r="O110" s="252"/>
      <c r="P110" s="252"/>
      <c r="Q110" s="252"/>
      <c r="R110" s="252"/>
      <c r="S110" s="252"/>
      <c r="T110" s="252"/>
      <c r="U110" s="252"/>
    </row>
    <row r="111" spans="1:21" x14ac:dyDescent="0.2">
      <c r="A111" s="252"/>
      <c r="B111" s="252"/>
      <c r="C111" s="252"/>
      <c r="D111" s="252"/>
      <c r="E111" s="252"/>
      <c r="F111" s="252"/>
      <c r="G111" s="252"/>
      <c r="H111" s="252"/>
      <c r="I111" s="252"/>
      <c r="J111" s="252"/>
      <c r="K111" s="252"/>
      <c r="L111" s="252"/>
      <c r="M111" s="252"/>
      <c r="N111" s="252"/>
      <c r="O111" s="252"/>
      <c r="P111" s="252"/>
      <c r="Q111" s="252"/>
      <c r="R111" s="252"/>
      <c r="S111" s="252"/>
      <c r="T111" s="252"/>
      <c r="U111" s="252"/>
    </row>
    <row r="112" spans="1:21" x14ac:dyDescent="0.2">
      <c r="A112" s="252"/>
      <c r="B112" s="252"/>
      <c r="C112" s="252"/>
      <c r="D112" s="252"/>
      <c r="E112" s="252"/>
      <c r="F112" s="252"/>
      <c r="G112" s="252"/>
      <c r="H112" s="252"/>
      <c r="I112" s="252"/>
      <c r="J112" s="252"/>
      <c r="K112" s="252"/>
      <c r="L112" s="252"/>
      <c r="M112" s="252"/>
      <c r="N112" s="252"/>
      <c r="O112" s="252"/>
      <c r="P112" s="252"/>
      <c r="Q112" s="252"/>
      <c r="R112" s="252"/>
      <c r="S112" s="252"/>
      <c r="T112" s="252"/>
      <c r="U112" s="252"/>
    </row>
    <row r="113" spans="1:21" x14ac:dyDescent="0.2">
      <c r="A113" s="252"/>
      <c r="B113" s="252"/>
      <c r="C113" s="252"/>
      <c r="D113" s="252"/>
      <c r="E113" s="252"/>
      <c r="F113" s="252"/>
      <c r="G113" s="252"/>
      <c r="H113" s="252"/>
      <c r="I113" s="252"/>
      <c r="J113" s="252"/>
      <c r="K113" s="252"/>
      <c r="L113" s="252"/>
      <c r="M113" s="252"/>
      <c r="N113" s="252"/>
      <c r="O113" s="252"/>
      <c r="P113" s="252"/>
      <c r="Q113" s="252"/>
      <c r="R113" s="252"/>
      <c r="S113" s="252"/>
      <c r="T113" s="252"/>
      <c r="U113" s="252"/>
    </row>
    <row r="114" spans="1:21" x14ac:dyDescent="0.2">
      <c r="A114" s="252"/>
      <c r="B114" s="252"/>
      <c r="C114" s="252"/>
      <c r="D114" s="252"/>
      <c r="E114" s="252"/>
      <c r="F114" s="252"/>
      <c r="G114" s="252"/>
      <c r="H114" s="252"/>
      <c r="I114" s="252"/>
      <c r="J114" s="252"/>
      <c r="K114" s="252"/>
      <c r="L114" s="252"/>
      <c r="M114" s="252"/>
      <c r="N114" s="252"/>
      <c r="O114" s="252"/>
      <c r="P114" s="252"/>
      <c r="Q114" s="252"/>
      <c r="R114" s="252"/>
      <c r="S114" s="252"/>
      <c r="T114" s="252"/>
      <c r="U114" s="252"/>
    </row>
    <row r="115" spans="1:21" x14ac:dyDescent="0.2">
      <c r="A115" s="252"/>
      <c r="B115" s="252"/>
      <c r="C115" s="252"/>
      <c r="D115" s="252"/>
      <c r="E115" s="252"/>
      <c r="F115" s="252"/>
      <c r="G115" s="252"/>
      <c r="H115" s="252"/>
      <c r="I115" s="252"/>
      <c r="J115" s="252"/>
      <c r="K115" s="252"/>
      <c r="L115" s="252"/>
      <c r="M115" s="252"/>
      <c r="N115" s="252"/>
      <c r="O115" s="252"/>
      <c r="P115" s="252"/>
      <c r="Q115" s="252"/>
      <c r="R115" s="252"/>
      <c r="S115" s="252"/>
      <c r="T115" s="252"/>
      <c r="U115" s="252"/>
    </row>
    <row r="116" spans="1:21" x14ac:dyDescent="0.2">
      <c r="A116" s="252"/>
      <c r="B116" s="252"/>
      <c r="C116" s="252"/>
      <c r="D116" s="252"/>
      <c r="E116" s="252"/>
      <c r="F116" s="252"/>
      <c r="G116" s="252"/>
      <c r="H116" s="252"/>
      <c r="I116" s="252"/>
      <c r="J116" s="252"/>
      <c r="K116" s="252"/>
      <c r="L116" s="252"/>
      <c r="M116" s="252"/>
      <c r="N116" s="252"/>
      <c r="O116" s="252"/>
      <c r="P116" s="252"/>
      <c r="Q116" s="252"/>
      <c r="R116" s="252"/>
      <c r="S116" s="252"/>
      <c r="T116" s="252"/>
      <c r="U116" s="252"/>
    </row>
    <row r="117" spans="1:21" x14ac:dyDescent="0.2">
      <c r="A117" s="252"/>
      <c r="B117" s="252"/>
      <c r="C117" s="252"/>
      <c r="D117" s="252"/>
      <c r="E117" s="252"/>
      <c r="F117" s="252"/>
      <c r="G117" s="252"/>
      <c r="H117" s="252"/>
      <c r="I117" s="252"/>
      <c r="J117" s="252"/>
      <c r="K117" s="252"/>
      <c r="L117" s="252"/>
      <c r="M117" s="252"/>
      <c r="N117" s="252"/>
      <c r="O117" s="252"/>
      <c r="P117" s="252"/>
      <c r="Q117" s="252"/>
      <c r="R117" s="252"/>
      <c r="S117" s="252"/>
      <c r="T117" s="252"/>
      <c r="U117" s="252"/>
    </row>
    <row r="118" spans="1:21" x14ac:dyDescent="0.2">
      <c r="A118" s="252"/>
      <c r="B118" s="252"/>
      <c r="C118" s="252"/>
      <c r="D118" s="252"/>
      <c r="E118" s="252"/>
      <c r="F118" s="252"/>
      <c r="G118" s="252"/>
      <c r="H118" s="252"/>
      <c r="I118" s="252"/>
      <c r="J118" s="252"/>
      <c r="K118" s="252"/>
      <c r="L118" s="252"/>
      <c r="M118" s="252"/>
      <c r="N118" s="252"/>
      <c r="O118" s="252"/>
      <c r="P118" s="252"/>
      <c r="Q118" s="252"/>
      <c r="R118" s="252"/>
      <c r="S118" s="252"/>
      <c r="T118" s="252"/>
      <c r="U118" s="252"/>
    </row>
    <row r="119" spans="1:21" x14ac:dyDescent="0.2">
      <c r="A119" s="252"/>
      <c r="B119" s="252"/>
      <c r="C119" s="252"/>
      <c r="D119" s="252"/>
      <c r="E119" s="252"/>
      <c r="F119" s="252"/>
      <c r="G119" s="252"/>
      <c r="H119" s="252"/>
      <c r="I119" s="252"/>
      <c r="J119" s="252"/>
      <c r="K119" s="252"/>
      <c r="L119" s="252"/>
      <c r="M119" s="252"/>
      <c r="N119" s="252"/>
      <c r="O119" s="252"/>
      <c r="P119" s="252"/>
      <c r="Q119" s="252"/>
      <c r="R119" s="252"/>
      <c r="S119" s="252"/>
      <c r="T119" s="252"/>
      <c r="U119" s="252"/>
    </row>
    <row r="120" spans="1:21" x14ac:dyDescent="0.2">
      <c r="A120" s="252"/>
      <c r="B120" s="252"/>
      <c r="C120" s="252"/>
      <c r="D120" s="252"/>
      <c r="E120" s="252"/>
      <c r="F120" s="252"/>
      <c r="G120" s="252"/>
      <c r="H120" s="252"/>
      <c r="I120" s="252"/>
      <c r="J120" s="252"/>
      <c r="K120" s="252"/>
      <c r="L120" s="252"/>
      <c r="M120" s="252"/>
      <c r="N120" s="252"/>
      <c r="O120" s="252"/>
      <c r="P120" s="252"/>
      <c r="Q120" s="252"/>
      <c r="R120" s="252"/>
      <c r="S120" s="252"/>
      <c r="T120" s="252"/>
      <c r="U120" s="252"/>
    </row>
    <row r="121" spans="1:21" x14ac:dyDescent="0.2">
      <c r="A121" s="252"/>
      <c r="B121" s="252"/>
      <c r="C121" s="252"/>
      <c r="D121" s="252"/>
      <c r="E121" s="252"/>
      <c r="F121" s="252"/>
      <c r="G121" s="252"/>
      <c r="H121" s="252"/>
      <c r="I121" s="252"/>
      <c r="J121" s="252"/>
      <c r="K121" s="252"/>
      <c r="L121" s="252"/>
      <c r="M121" s="252"/>
      <c r="N121" s="252"/>
      <c r="O121" s="252"/>
      <c r="P121" s="252"/>
      <c r="Q121" s="252"/>
      <c r="R121" s="252"/>
      <c r="S121" s="252"/>
      <c r="T121" s="252"/>
      <c r="U121" s="252"/>
    </row>
    <row r="122" spans="1:21" x14ac:dyDescent="0.2">
      <c r="A122" s="252"/>
      <c r="B122" s="252"/>
      <c r="C122" s="252"/>
      <c r="D122" s="252"/>
      <c r="E122" s="252"/>
      <c r="F122" s="252"/>
      <c r="G122" s="252"/>
      <c r="H122" s="252"/>
      <c r="I122" s="252"/>
      <c r="J122" s="252"/>
      <c r="K122" s="252"/>
      <c r="L122" s="252"/>
      <c r="M122" s="252"/>
      <c r="N122" s="252"/>
      <c r="O122" s="252"/>
      <c r="P122" s="252"/>
      <c r="Q122" s="252"/>
      <c r="R122" s="252"/>
      <c r="S122" s="252"/>
      <c r="T122" s="252"/>
      <c r="U122" s="252"/>
    </row>
    <row r="123" spans="1:21" x14ac:dyDescent="0.2">
      <c r="A123" s="252"/>
      <c r="B123" s="252"/>
      <c r="C123" s="252"/>
      <c r="D123" s="252"/>
      <c r="E123" s="252"/>
      <c r="F123" s="252"/>
      <c r="G123" s="252"/>
      <c r="H123" s="252"/>
      <c r="I123" s="252"/>
      <c r="J123" s="252"/>
      <c r="K123" s="252"/>
      <c r="L123" s="252"/>
      <c r="M123" s="252"/>
      <c r="N123" s="252"/>
      <c r="O123" s="252"/>
      <c r="P123" s="252"/>
      <c r="Q123" s="252"/>
      <c r="R123" s="252"/>
      <c r="S123" s="252"/>
      <c r="T123" s="252"/>
      <c r="U123" s="252"/>
    </row>
    <row r="124" spans="1:21" x14ac:dyDescent="0.2">
      <c r="A124" s="252"/>
      <c r="B124" s="252"/>
      <c r="C124" s="252"/>
      <c r="D124" s="252"/>
      <c r="E124" s="252"/>
      <c r="F124" s="252"/>
      <c r="G124" s="252"/>
      <c r="H124" s="252"/>
      <c r="I124" s="252"/>
      <c r="J124" s="252"/>
      <c r="K124" s="252"/>
      <c r="L124" s="252"/>
      <c r="M124" s="252"/>
      <c r="N124" s="252"/>
      <c r="O124" s="252"/>
      <c r="P124" s="252"/>
      <c r="Q124" s="252"/>
      <c r="R124" s="252"/>
      <c r="S124" s="252"/>
      <c r="T124" s="252"/>
      <c r="U124" s="252"/>
    </row>
    <row r="125" spans="1:21" x14ac:dyDescent="0.2">
      <c r="A125" s="252"/>
      <c r="B125" s="252"/>
      <c r="C125" s="252"/>
      <c r="D125" s="252"/>
      <c r="E125" s="252"/>
      <c r="F125" s="252"/>
      <c r="G125" s="252"/>
      <c r="H125" s="252"/>
      <c r="I125" s="252"/>
      <c r="J125" s="252"/>
      <c r="K125" s="252"/>
      <c r="L125" s="252"/>
      <c r="M125" s="252"/>
      <c r="N125" s="252"/>
      <c r="O125" s="252"/>
      <c r="P125" s="252"/>
      <c r="Q125" s="252"/>
      <c r="R125" s="252"/>
      <c r="S125" s="252"/>
      <c r="T125" s="252"/>
      <c r="U125" s="252"/>
    </row>
    <row r="126" spans="1:21" x14ac:dyDescent="0.2">
      <c r="A126" s="252"/>
      <c r="B126" s="252"/>
      <c r="C126" s="252"/>
      <c r="D126" s="252"/>
      <c r="E126" s="252"/>
      <c r="F126" s="252"/>
      <c r="G126" s="252"/>
      <c r="H126" s="252"/>
      <c r="I126" s="252"/>
      <c r="J126" s="252"/>
      <c r="K126" s="252"/>
      <c r="L126" s="252"/>
      <c r="M126" s="252"/>
      <c r="N126" s="252"/>
      <c r="O126" s="252"/>
      <c r="P126" s="252"/>
      <c r="Q126" s="252"/>
      <c r="R126" s="252"/>
      <c r="S126" s="252"/>
      <c r="T126" s="252"/>
      <c r="U126" s="252"/>
    </row>
    <row r="127" spans="1:21" x14ac:dyDescent="0.2">
      <c r="A127" s="252"/>
      <c r="B127" s="252"/>
      <c r="C127" s="252"/>
      <c r="D127" s="252"/>
      <c r="E127" s="252"/>
      <c r="F127" s="252"/>
      <c r="G127" s="252"/>
      <c r="H127" s="252"/>
      <c r="I127" s="252"/>
      <c r="J127" s="252"/>
      <c r="K127" s="252"/>
      <c r="L127" s="252"/>
      <c r="M127" s="252"/>
      <c r="N127" s="252"/>
      <c r="O127" s="252"/>
      <c r="P127" s="252"/>
      <c r="Q127" s="252"/>
      <c r="R127" s="252"/>
      <c r="S127" s="252"/>
      <c r="T127" s="252"/>
      <c r="U127" s="252"/>
    </row>
    <row r="128" spans="1:21" x14ac:dyDescent="0.2">
      <c r="A128" s="252"/>
      <c r="B128" s="252"/>
      <c r="C128" s="252"/>
      <c r="D128" s="252"/>
      <c r="E128" s="252"/>
      <c r="F128" s="252"/>
      <c r="G128" s="252"/>
      <c r="H128" s="252"/>
      <c r="I128" s="252"/>
      <c r="J128" s="252"/>
      <c r="K128" s="252"/>
      <c r="L128" s="252"/>
      <c r="M128" s="252"/>
      <c r="N128" s="252"/>
      <c r="O128" s="252"/>
      <c r="P128" s="252"/>
      <c r="Q128" s="252"/>
      <c r="R128" s="252"/>
      <c r="S128" s="252"/>
      <c r="T128" s="252"/>
      <c r="U128" s="252"/>
    </row>
    <row r="129" spans="1:21" x14ac:dyDescent="0.2">
      <c r="A129" s="252"/>
      <c r="B129" s="252"/>
      <c r="C129" s="252"/>
      <c r="D129" s="252"/>
      <c r="E129" s="252"/>
      <c r="F129" s="252"/>
      <c r="G129" s="252"/>
      <c r="H129" s="252"/>
      <c r="I129" s="252"/>
      <c r="J129" s="252"/>
      <c r="K129" s="252"/>
      <c r="L129" s="252"/>
      <c r="M129" s="252"/>
      <c r="N129" s="252"/>
      <c r="O129" s="252"/>
      <c r="P129" s="252"/>
      <c r="Q129" s="252"/>
      <c r="R129" s="252"/>
      <c r="S129" s="252"/>
      <c r="T129" s="252"/>
      <c r="U129" s="252"/>
    </row>
    <row r="130" spans="1:21" x14ac:dyDescent="0.2">
      <c r="A130" s="252"/>
      <c r="B130" s="252"/>
      <c r="C130" s="252"/>
      <c r="D130" s="252"/>
      <c r="E130" s="252"/>
      <c r="F130" s="252"/>
      <c r="G130" s="252"/>
      <c r="H130" s="252"/>
      <c r="I130" s="252"/>
      <c r="J130" s="252"/>
      <c r="K130" s="252"/>
      <c r="L130" s="252"/>
      <c r="M130" s="252"/>
      <c r="N130" s="252"/>
      <c r="O130" s="252"/>
      <c r="P130" s="252"/>
      <c r="Q130" s="252"/>
      <c r="R130" s="252"/>
      <c r="S130" s="252"/>
      <c r="T130" s="252"/>
      <c r="U130" s="252"/>
    </row>
    <row r="131" spans="1:21" x14ac:dyDescent="0.2">
      <c r="A131" s="252"/>
      <c r="B131" s="252"/>
      <c r="C131" s="252"/>
      <c r="D131" s="252"/>
      <c r="E131" s="252"/>
      <c r="F131" s="252"/>
      <c r="G131" s="252"/>
      <c r="H131" s="252"/>
      <c r="I131" s="252"/>
      <c r="J131" s="252"/>
      <c r="K131" s="252"/>
      <c r="L131" s="252"/>
      <c r="M131" s="252"/>
      <c r="N131" s="252"/>
      <c r="O131" s="252"/>
      <c r="P131" s="252"/>
      <c r="Q131" s="252"/>
      <c r="R131" s="252"/>
      <c r="S131" s="252"/>
      <c r="T131" s="252"/>
      <c r="U131" s="252"/>
    </row>
    <row r="132" spans="1:21" x14ac:dyDescent="0.2">
      <c r="A132" s="252"/>
      <c r="B132" s="252"/>
      <c r="C132" s="252"/>
      <c r="D132" s="252"/>
      <c r="E132" s="252"/>
      <c r="F132" s="252"/>
      <c r="G132" s="252"/>
      <c r="H132" s="252"/>
      <c r="I132" s="252"/>
      <c r="J132" s="252"/>
      <c r="K132" s="252"/>
      <c r="L132" s="252"/>
      <c r="M132" s="252"/>
      <c r="N132" s="252"/>
      <c r="O132" s="252"/>
      <c r="P132" s="252"/>
      <c r="Q132" s="252"/>
      <c r="R132" s="252"/>
      <c r="S132" s="252"/>
      <c r="T132" s="252"/>
      <c r="U132" s="252"/>
    </row>
    <row r="133" spans="1:21" x14ac:dyDescent="0.2">
      <c r="A133" s="252"/>
      <c r="B133" s="252"/>
      <c r="C133" s="252"/>
      <c r="D133" s="252"/>
      <c r="E133" s="252"/>
      <c r="F133" s="252"/>
      <c r="G133" s="252"/>
      <c r="H133" s="252"/>
      <c r="I133" s="252"/>
      <c r="J133" s="252"/>
      <c r="K133" s="252"/>
      <c r="L133" s="252"/>
      <c r="M133" s="252"/>
      <c r="N133" s="252"/>
      <c r="O133" s="252"/>
      <c r="P133" s="252"/>
      <c r="Q133" s="252"/>
      <c r="R133" s="252"/>
      <c r="S133" s="252"/>
      <c r="T133" s="252"/>
      <c r="U133" s="252"/>
    </row>
    <row r="134" spans="1:2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row>
    <row r="135" spans="1:21" x14ac:dyDescent="0.2">
      <c r="A135" s="252"/>
      <c r="B135" s="252"/>
      <c r="C135" s="252"/>
      <c r="D135" s="252"/>
      <c r="E135" s="252"/>
      <c r="F135" s="252"/>
      <c r="G135" s="252"/>
      <c r="H135" s="252"/>
      <c r="I135" s="252"/>
      <c r="J135" s="252"/>
      <c r="K135" s="252"/>
      <c r="L135" s="252"/>
      <c r="M135" s="252"/>
      <c r="N135" s="252"/>
      <c r="O135" s="252"/>
      <c r="P135" s="252"/>
      <c r="Q135" s="252"/>
      <c r="R135" s="252"/>
      <c r="S135" s="252"/>
      <c r="T135" s="252"/>
      <c r="U135" s="252"/>
    </row>
    <row r="136" spans="1:21" x14ac:dyDescent="0.2">
      <c r="A136" s="252"/>
      <c r="B136" s="252"/>
      <c r="C136" s="252"/>
      <c r="D136" s="252"/>
      <c r="E136" s="252"/>
      <c r="F136" s="252"/>
      <c r="G136" s="252"/>
      <c r="H136" s="252"/>
      <c r="I136" s="252"/>
      <c r="J136" s="252"/>
      <c r="K136" s="252"/>
      <c r="L136" s="252"/>
      <c r="M136" s="252"/>
      <c r="N136" s="252"/>
      <c r="O136" s="252"/>
      <c r="P136" s="252"/>
      <c r="Q136" s="252"/>
      <c r="R136" s="252"/>
      <c r="S136" s="252"/>
      <c r="T136" s="252"/>
      <c r="U136" s="252"/>
    </row>
    <row r="137" spans="1:21" x14ac:dyDescent="0.2">
      <c r="A137" s="252"/>
      <c r="B137" s="252"/>
      <c r="C137" s="252"/>
      <c r="D137" s="252"/>
      <c r="E137" s="252"/>
      <c r="F137" s="252"/>
      <c r="G137" s="252"/>
      <c r="H137" s="252"/>
      <c r="I137" s="252"/>
      <c r="J137" s="252"/>
      <c r="K137" s="252"/>
      <c r="L137" s="252"/>
      <c r="M137" s="252"/>
      <c r="N137" s="252"/>
      <c r="O137" s="252"/>
      <c r="P137" s="252"/>
      <c r="Q137" s="252"/>
      <c r="R137" s="252"/>
      <c r="S137" s="252"/>
      <c r="T137" s="252"/>
      <c r="U137" s="252"/>
    </row>
    <row r="138" spans="1:21" x14ac:dyDescent="0.2">
      <c r="A138" s="252"/>
      <c r="B138" s="252"/>
      <c r="C138" s="252"/>
      <c r="D138" s="252"/>
      <c r="E138" s="252"/>
      <c r="F138" s="252"/>
      <c r="G138" s="252"/>
      <c r="H138" s="252"/>
      <c r="I138" s="252"/>
      <c r="J138" s="252"/>
      <c r="K138" s="252"/>
      <c r="L138" s="252"/>
      <c r="M138" s="252"/>
      <c r="N138" s="252"/>
      <c r="O138" s="252"/>
      <c r="P138" s="252"/>
      <c r="Q138" s="252"/>
      <c r="R138" s="252"/>
      <c r="S138" s="252"/>
      <c r="T138" s="252"/>
      <c r="U138" s="252"/>
    </row>
    <row r="139" spans="1:21" x14ac:dyDescent="0.2">
      <c r="A139" s="252"/>
      <c r="B139" s="252"/>
      <c r="C139" s="252"/>
      <c r="D139" s="252"/>
      <c r="E139" s="252"/>
      <c r="F139" s="252"/>
      <c r="G139" s="252"/>
      <c r="H139" s="252"/>
      <c r="I139" s="252"/>
      <c r="J139" s="252"/>
      <c r="K139" s="252"/>
      <c r="L139" s="252"/>
      <c r="M139" s="252"/>
      <c r="N139" s="252"/>
      <c r="O139" s="252"/>
      <c r="P139" s="252"/>
      <c r="Q139" s="252"/>
      <c r="R139" s="252"/>
      <c r="S139" s="252"/>
      <c r="T139" s="252"/>
      <c r="U139" s="252"/>
    </row>
    <row r="140" spans="1:21" x14ac:dyDescent="0.2">
      <c r="A140" s="252"/>
      <c r="B140" s="252"/>
      <c r="C140" s="252"/>
      <c r="D140" s="252"/>
      <c r="E140" s="252"/>
      <c r="F140" s="252"/>
      <c r="G140" s="252"/>
      <c r="H140" s="252"/>
      <c r="I140" s="252"/>
      <c r="J140" s="252"/>
      <c r="K140" s="252"/>
      <c r="L140" s="252"/>
      <c r="M140" s="252"/>
      <c r="N140" s="252"/>
      <c r="O140" s="252"/>
      <c r="P140" s="252"/>
      <c r="Q140" s="252"/>
      <c r="R140" s="252"/>
      <c r="S140" s="252"/>
      <c r="T140" s="252"/>
      <c r="U140" s="252"/>
    </row>
    <row r="141" spans="1:21" x14ac:dyDescent="0.2">
      <c r="A141" s="252"/>
      <c r="B141" s="252"/>
      <c r="C141" s="252"/>
      <c r="D141" s="252"/>
      <c r="E141" s="252"/>
      <c r="F141" s="252"/>
      <c r="G141" s="252"/>
      <c r="H141" s="252"/>
      <c r="I141" s="252"/>
      <c r="J141" s="252"/>
      <c r="K141" s="252"/>
      <c r="L141" s="252"/>
      <c r="M141" s="252"/>
      <c r="N141" s="252"/>
      <c r="O141" s="252"/>
      <c r="P141" s="252"/>
      <c r="Q141" s="252"/>
      <c r="R141" s="252"/>
      <c r="S141" s="252"/>
      <c r="T141" s="252"/>
      <c r="U141" s="252"/>
    </row>
    <row r="142" spans="1:21" x14ac:dyDescent="0.2">
      <c r="A142" s="252"/>
      <c r="B142" s="252"/>
      <c r="C142" s="252"/>
      <c r="D142" s="252"/>
      <c r="E142" s="252"/>
      <c r="F142" s="252"/>
      <c r="G142" s="252"/>
      <c r="H142" s="252"/>
      <c r="I142" s="252"/>
      <c r="J142" s="252"/>
      <c r="K142" s="252"/>
      <c r="L142" s="252"/>
      <c r="M142" s="252"/>
      <c r="N142" s="252"/>
      <c r="O142" s="252"/>
      <c r="P142" s="252"/>
      <c r="Q142" s="252"/>
      <c r="R142" s="252"/>
      <c r="S142" s="252"/>
      <c r="T142" s="252"/>
      <c r="U142" s="252"/>
    </row>
    <row r="143" spans="1:21" x14ac:dyDescent="0.2">
      <c r="A143" s="252"/>
      <c r="B143" s="252"/>
      <c r="C143" s="252"/>
      <c r="D143" s="252"/>
      <c r="E143" s="252"/>
      <c r="F143" s="252"/>
      <c r="G143" s="252"/>
      <c r="H143" s="252"/>
      <c r="I143" s="252"/>
      <c r="J143" s="252"/>
      <c r="K143" s="252"/>
      <c r="L143" s="252"/>
      <c r="M143" s="252"/>
      <c r="N143" s="252"/>
      <c r="O143" s="252"/>
      <c r="P143" s="252"/>
      <c r="Q143" s="252"/>
      <c r="R143" s="252"/>
      <c r="S143" s="252"/>
      <c r="T143" s="252"/>
      <c r="U143" s="252"/>
    </row>
    <row r="144" spans="1:21" x14ac:dyDescent="0.2">
      <c r="A144" s="252"/>
      <c r="B144" s="252"/>
      <c r="C144" s="252"/>
      <c r="D144" s="252"/>
      <c r="E144" s="252"/>
      <c r="F144" s="252"/>
      <c r="G144" s="252"/>
      <c r="H144" s="252"/>
      <c r="I144" s="252"/>
      <c r="J144" s="252"/>
      <c r="K144" s="252"/>
      <c r="L144" s="252"/>
      <c r="M144" s="252"/>
      <c r="N144" s="252"/>
      <c r="O144" s="252"/>
      <c r="P144" s="252"/>
      <c r="Q144" s="252"/>
      <c r="R144" s="252"/>
      <c r="S144" s="252"/>
      <c r="T144" s="252"/>
      <c r="U144" s="252"/>
    </row>
    <row r="145" spans="1:21" x14ac:dyDescent="0.2">
      <c r="A145" s="252"/>
      <c r="B145" s="252"/>
      <c r="C145" s="252"/>
      <c r="D145" s="252"/>
      <c r="E145" s="252"/>
      <c r="F145" s="252"/>
      <c r="G145" s="252"/>
      <c r="H145" s="252"/>
      <c r="I145" s="252"/>
      <c r="J145" s="252"/>
      <c r="K145" s="252"/>
      <c r="L145" s="252"/>
      <c r="M145" s="252"/>
      <c r="N145" s="252"/>
      <c r="O145" s="252"/>
      <c r="P145" s="252"/>
      <c r="Q145" s="252"/>
      <c r="R145" s="252"/>
      <c r="S145" s="252"/>
      <c r="T145" s="252"/>
      <c r="U145" s="252"/>
    </row>
    <row r="146" spans="1:21" x14ac:dyDescent="0.2">
      <c r="A146" s="252"/>
      <c r="B146" s="252"/>
      <c r="C146" s="252"/>
      <c r="D146" s="252"/>
      <c r="E146" s="252"/>
      <c r="F146" s="252"/>
      <c r="G146" s="252"/>
      <c r="H146" s="252"/>
      <c r="I146" s="252"/>
      <c r="J146" s="252"/>
      <c r="K146" s="252"/>
      <c r="L146" s="252"/>
      <c r="M146" s="252"/>
      <c r="N146" s="252"/>
      <c r="O146" s="252"/>
      <c r="P146" s="252"/>
      <c r="Q146" s="252"/>
      <c r="R146" s="252"/>
      <c r="S146" s="252"/>
      <c r="T146" s="252"/>
      <c r="U146" s="252"/>
    </row>
    <row r="147" spans="1:21" x14ac:dyDescent="0.2">
      <c r="A147" s="252"/>
      <c r="B147" s="252"/>
      <c r="C147" s="252"/>
      <c r="D147" s="252"/>
      <c r="E147" s="252"/>
      <c r="F147" s="252"/>
      <c r="G147" s="252"/>
      <c r="H147" s="252"/>
      <c r="I147" s="252"/>
      <c r="J147" s="252"/>
      <c r="K147" s="252"/>
      <c r="L147" s="252"/>
      <c r="M147" s="252"/>
      <c r="N147" s="252"/>
      <c r="O147" s="252"/>
      <c r="P147" s="252"/>
      <c r="Q147" s="252"/>
      <c r="R147" s="252"/>
      <c r="S147" s="252"/>
      <c r="T147" s="252"/>
      <c r="U147" s="252"/>
    </row>
    <row r="148" spans="1:21" x14ac:dyDescent="0.2">
      <c r="A148" s="252"/>
      <c r="B148" s="252"/>
      <c r="C148" s="252"/>
      <c r="D148" s="252"/>
      <c r="E148" s="252"/>
      <c r="F148" s="252"/>
      <c r="G148" s="252"/>
      <c r="H148" s="252"/>
      <c r="I148" s="252"/>
      <c r="J148" s="252"/>
      <c r="K148" s="252"/>
      <c r="L148" s="252"/>
      <c r="M148" s="252"/>
      <c r="N148" s="252"/>
      <c r="O148" s="252"/>
      <c r="P148" s="252"/>
      <c r="Q148" s="252"/>
      <c r="R148" s="252"/>
      <c r="S148" s="252"/>
      <c r="T148" s="252"/>
      <c r="U148" s="252"/>
    </row>
    <row r="149" spans="1:21" x14ac:dyDescent="0.2">
      <c r="A149" s="252"/>
      <c r="B149" s="252"/>
      <c r="C149" s="252"/>
      <c r="D149" s="252"/>
      <c r="E149" s="252"/>
      <c r="F149" s="252"/>
      <c r="G149" s="252"/>
      <c r="H149" s="252"/>
      <c r="I149" s="252"/>
      <c r="J149" s="252"/>
      <c r="K149" s="252"/>
      <c r="L149" s="252"/>
      <c r="M149" s="252"/>
      <c r="N149" s="252"/>
      <c r="O149" s="252"/>
      <c r="P149" s="252"/>
      <c r="Q149" s="252"/>
      <c r="R149" s="252"/>
      <c r="S149" s="252"/>
      <c r="T149" s="252"/>
      <c r="U149" s="252"/>
    </row>
    <row r="150" spans="1:21" x14ac:dyDescent="0.2">
      <c r="A150" s="252"/>
      <c r="B150" s="252"/>
      <c r="C150" s="252"/>
      <c r="D150" s="252"/>
      <c r="E150" s="252"/>
      <c r="F150" s="252"/>
      <c r="G150" s="252"/>
      <c r="H150" s="252"/>
      <c r="I150" s="252"/>
      <c r="J150" s="252"/>
      <c r="K150" s="252"/>
      <c r="L150" s="252"/>
      <c r="M150" s="252"/>
      <c r="N150" s="252"/>
      <c r="O150" s="252"/>
      <c r="P150" s="252"/>
      <c r="Q150" s="252"/>
      <c r="R150" s="252"/>
      <c r="S150" s="252"/>
      <c r="T150" s="252"/>
      <c r="U150" s="252"/>
    </row>
    <row r="151" spans="1:21" x14ac:dyDescent="0.2">
      <c r="A151" s="252"/>
      <c r="B151" s="252"/>
      <c r="C151" s="252"/>
      <c r="D151" s="252"/>
      <c r="E151" s="252"/>
      <c r="F151" s="252"/>
      <c r="G151" s="252"/>
      <c r="H151" s="252"/>
      <c r="I151" s="252"/>
      <c r="J151" s="252"/>
      <c r="K151" s="252"/>
      <c r="L151" s="252"/>
      <c r="M151" s="252"/>
      <c r="N151" s="252"/>
      <c r="O151" s="252"/>
      <c r="P151" s="252"/>
      <c r="Q151" s="252"/>
      <c r="R151" s="252"/>
      <c r="S151" s="252"/>
      <c r="T151" s="252"/>
      <c r="U151" s="252"/>
    </row>
    <row r="152" spans="1:21" x14ac:dyDescent="0.2">
      <c r="A152" s="252"/>
      <c r="B152" s="252"/>
      <c r="C152" s="252"/>
      <c r="D152" s="252"/>
      <c r="E152" s="252"/>
      <c r="F152" s="252"/>
      <c r="G152" s="252"/>
      <c r="H152" s="252"/>
      <c r="I152" s="252"/>
      <c r="J152" s="252"/>
      <c r="K152" s="252"/>
      <c r="L152" s="252"/>
      <c r="M152" s="252"/>
      <c r="N152" s="252"/>
      <c r="O152" s="252"/>
      <c r="P152" s="252"/>
      <c r="Q152" s="252"/>
      <c r="R152" s="252"/>
      <c r="S152" s="252"/>
      <c r="T152" s="252"/>
      <c r="U152" s="252"/>
    </row>
    <row r="153" spans="1:21" x14ac:dyDescent="0.2">
      <c r="A153" s="252"/>
      <c r="B153" s="252"/>
      <c r="C153" s="252"/>
      <c r="D153" s="252"/>
      <c r="E153" s="252"/>
      <c r="F153" s="252"/>
      <c r="G153" s="252"/>
      <c r="H153" s="252"/>
      <c r="I153" s="252"/>
      <c r="J153" s="252"/>
      <c r="K153" s="252"/>
      <c r="L153" s="252"/>
      <c r="M153" s="252"/>
      <c r="N153" s="252"/>
      <c r="O153" s="252"/>
      <c r="P153" s="252"/>
      <c r="Q153" s="252"/>
      <c r="R153" s="252"/>
      <c r="S153" s="252"/>
      <c r="T153" s="252"/>
      <c r="U153" s="252"/>
    </row>
    <row r="154" spans="1:21" x14ac:dyDescent="0.2">
      <c r="A154" s="252"/>
      <c r="B154" s="252"/>
      <c r="C154" s="252"/>
      <c r="D154" s="252"/>
      <c r="E154" s="252"/>
      <c r="F154" s="252"/>
      <c r="G154" s="252"/>
      <c r="H154" s="252"/>
      <c r="I154" s="252"/>
      <c r="J154" s="252"/>
      <c r="K154" s="252"/>
      <c r="L154" s="252"/>
      <c r="M154" s="252"/>
      <c r="N154" s="252"/>
      <c r="O154" s="252"/>
      <c r="P154" s="252"/>
      <c r="Q154" s="252"/>
      <c r="R154" s="252"/>
      <c r="S154" s="252"/>
      <c r="T154" s="252"/>
      <c r="U154" s="252"/>
    </row>
    <row r="155" spans="1:21" x14ac:dyDescent="0.2">
      <c r="A155" s="252"/>
      <c r="B155" s="252"/>
      <c r="C155" s="252"/>
      <c r="D155" s="252"/>
      <c r="E155" s="252"/>
      <c r="F155" s="252"/>
      <c r="G155" s="252"/>
      <c r="H155" s="252"/>
      <c r="I155" s="252"/>
      <c r="J155" s="252"/>
      <c r="K155" s="252"/>
      <c r="L155" s="252"/>
      <c r="M155" s="252"/>
      <c r="N155" s="252"/>
      <c r="O155" s="252"/>
      <c r="P155" s="252"/>
      <c r="Q155" s="252"/>
      <c r="R155" s="252"/>
      <c r="S155" s="252"/>
      <c r="T155" s="252"/>
      <c r="U155" s="252"/>
    </row>
    <row r="156" spans="1:21" x14ac:dyDescent="0.2">
      <c r="A156" s="252"/>
      <c r="B156" s="252"/>
      <c r="C156" s="252"/>
      <c r="D156" s="252"/>
      <c r="E156" s="252"/>
      <c r="F156" s="252"/>
      <c r="G156" s="252"/>
      <c r="H156" s="252"/>
      <c r="I156" s="252"/>
      <c r="J156" s="252"/>
      <c r="K156" s="252"/>
      <c r="L156" s="252"/>
      <c r="M156" s="252"/>
      <c r="N156" s="252"/>
      <c r="O156" s="252"/>
      <c r="P156" s="252"/>
      <c r="Q156" s="252"/>
      <c r="R156" s="252"/>
      <c r="S156" s="252"/>
      <c r="T156" s="252"/>
      <c r="U156" s="252"/>
    </row>
    <row r="157" spans="1:21" x14ac:dyDescent="0.2">
      <c r="A157" s="252"/>
      <c r="B157" s="252"/>
      <c r="C157" s="252"/>
      <c r="D157" s="252"/>
      <c r="E157" s="252"/>
      <c r="F157" s="252"/>
      <c r="G157" s="252"/>
      <c r="H157" s="252"/>
      <c r="I157" s="252"/>
      <c r="J157" s="252"/>
      <c r="K157" s="252"/>
      <c r="L157" s="252"/>
      <c r="M157" s="252"/>
      <c r="N157" s="252"/>
      <c r="O157" s="252"/>
      <c r="P157" s="252"/>
      <c r="Q157" s="252"/>
      <c r="R157" s="252"/>
      <c r="S157" s="252"/>
      <c r="T157" s="252"/>
      <c r="U157" s="252"/>
    </row>
    <row r="158" spans="1:21" x14ac:dyDescent="0.2">
      <c r="A158" s="252"/>
      <c r="B158" s="252"/>
      <c r="C158" s="252"/>
      <c r="D158" s="252"/>
      <c r="E158" s="252"/>
      <c r="F158" s="252"/>
      <c r="G158" s="252"/>
      <c r="H158" s="252"/>
      <c r="I158" s="252"/>
      <c r="J158" s="252"/>
      <c r="K158" s="252"/>
      <c r="L158" s="252"/>
      <c r="M158" s="252"/>
      <c r="N158" s="252"/>
      <c r="O158" s="252"/>
      <c r="P158" s="252"/>
      <c r="Q158" s="252"/>
      <c r="R158" s="252"/>
      <c r="S158" s="252"/>
      <c r="T158" s="252"/>
      <c r="U158" s="252"/>
    </row>
    <row r="159" spans="1:21" x14ac:dyDescent="0.2">
      <c r="A159" s="252"/>
      <c r="B159" s="252"/>
      <c r="C159" s="252"/>
      <c r="D159" s="252"/>
      <c r="E159" s="252"/>
      <c r="F159" s="252"/>
      <c r="G159" s="252"/>
      <c r="H159" s="252"/>
      <c r="I159" s="252"/>
      <c r="J159" s="252"/>
      <c r="K159" s="252"/>
      <c r="L159" s="252"/>
      <c r="M159" s="252"/>
      <c r="N159" s="252"/>
      <c r="O159" s="252"/>
      <c r="P159" s="252"/>
      <c r="Q159" s="252"/>
      <c r="R159" s="252"/>
      <c r="S159" s="252"/>
      <c r="T159" s="252"/>
      <c r="U159" s="252"/>
    </row>
    <row r="160" spans="1:21" x14ac:dyDescent="0.2">
      <c r="A160" s="252"/>
      <c r="B160" s="252"/>
      <c r="C160" s="252"/>
      <c r="D160" s="252"/>
      <c r="E160" s="252"/>
      <c r="F160" s="252"/>
      <c r="G160" s="252"/>
      <c r="H160" s="252"/>
      <c r="I160" s="252"/>
      <c r="J160" s="252"/>
      <c r="K160" s="252"/>
      <c r="L160" s="252"/>
      <c r="M160" s="252"/>
      <c r="N160" s="252"/>
      <c r="O160" s="252"/>
      <c r="P160" s="252"/>
      <c r="Q160" s="252"/>
      <c r="R160" s="252"/>
      <c r="S160" s="252"/>
      <c r="T160" s="252"/>
      <c r="U160" s="252"/>
    </row>
    <row r="161" spans="1:21" x14ac:dyDescent="0.2">
      <c r="A161" s="252"/>
      <c r="B161" s="252"/>
      <c r="C161" s="252"/>
      <c r="D161" s="252"/>
      <c r="E161" s="252"/>
      <c r="F161" s="252"/>
      <c r="G161" s="252"/>
      <c r="H161" s="252"/>
      <c r="I161" s="252"/>
      <c r="J161" s="252"/>
      <c r="K161" s="252"/>
      <c r="L161" s="252"/>
      <c r="M161" s="252"/>
      <c r="N161" s="252"/>
      <c r="O161" s="252"/>
      <c r="P161" s="252"/>
      <c r="Q161" s="252"/>
      <c r="R161" s="252"/>
      <c r="S161" s="252"/>
      <c r="T161" s="252"/>
      <c r="U161" s="252"/>
    </row>
    <row r="162" spans="1:21" x14ac:dyDescent="0.2">
      <c r="A162" s="252"/>
      <c r="B162" s="252"/>
      <c r="C162" s="252"/>
      <c r="D162" s="252"/>
      <c r="E162" s="252"/>
      <c r="F162" s="252"/>
      <c r="G162" s="252"/>
      <c r="H162" s="252"/>
      <c r="I162" s="252"/>
      <c r="J162" s="252"/>
      <c r="K162" s="252"/>
      <c r="L162" s="252"/>
      <c r="M162" s="252"/>
      <c r="N162" s="252"/>
      <c r="O162" s="252"/>
      <c r="P162" s="252"/>
      <c r="Q162" s="252"/>
      <c r="R162" s="252"/>
      <c r="S162" s="252"/>
      <c r="T162" s="252"/>
      <c r="U162" s="252"/>
    </row>
    <row r="163" spans="1:21" x14ac:dyDescent="0.2">
      <c r="A163" s="252"/>
      <c r="B163" s="252"/>
      <c r="C163" s="252"/>
      <c r="D163" s="252"/>
      <c r="E163" s="252"/>
      <c r="F163" s="252"/>
      <c r="G163" s="252"/>
      <c r="H163" s="252"/>
      <c r="I163" s="252"/>
      <c r="J163" s="252"/>
      <c r="K163" s="252"/>
      <c r="L163" s="252"/>
      <c r="M163" s="252"/>
      <c r="N163" s="252"/>
      <c r="O163" s="252"/>
      <c r="P163" s="252"/>
      <c r="Q163" s="252"/>
      <c r="R163" s="252"/>
      <c r="S163" s="252"/>
      <c r="T163" s="252"/>
      <c r="U163" s="252"/>
    </row>
    <row r="164" spans="1:21" x14ac:dyDescent="0.2">
      <c r="A164" s="252"/>
      <c r="B164" s="252"/>
      <c r="C164" s="252"/>
      <c r="D164" s="252"/>
      <c r="E164" s="252"/>
      <c r="F164" s="252"/>
      <c r="G164" s="252"/>
      <c r="H164" s="252"/>
      <c r="I164" s="252"/>
      <c r="J164" s="252"/>
      <c r="K164" s="252"/>
      <c r="L164" s="252"/>
      <c r="M164" s="252"/>
      <c r="N164" s="252"/>
      <c r="O164" s="252"/>
      <c r="P164" s="252"/>
      <c r="Q164" s="252"/>
      <c r="R164" s="252"/>
      <c r="S164" s="252"/>
      <c r="T164" s="252"/>
      <c r="U164" s="252"/>
    </row>
    <row r="165" spans="1:21" x14ac:dyDescent="0.2">
      <c r="A165" s="252"/>
      <c r="B165" s="252"/>
      <c r="C165" s="252"/>
      <c r="D165" s="252"/>
      <c r="E165" s="252"/>
      <c r="F165" s="252"/>
      <c r="G165" s="252"/>
      <c r="H165" s="252"/>
      <c r="I165" s="252"/>
      <c r="J165" s="252"/>
      <c r="K165" s="252"/>
      <c r="L165" s="252"/>
      <c r="M165" s="252"/>
      <c r="N165" s="252"/>
      <c r="O165" s="252"/>
      <c r="P165" s="252"/>
      <c r="Q165" s="252"/>
      <c r="R165" s="252"/>
      <c r="S165" s="252"/>
      <c r="T165" s="252"/>
      <c r="U165" s="252"/>
    </row>
    <row r="166" spans="1:21" x14ac:dyDescent="0.2">
      <c r="A166" s="252"/>
      <c r="B166" s="252"/>
      <c r="C166" s="252"/>
      <c r="D166" s="252"/>
      <c r="E166" s="252"/>
      <c r="F166" s="252"/>
      <c r="G166" s="252"/>
      <c r="H166" s="252"/>
      <c r="I166" s="252"/>
      <c r="J166" s="252"/>
      <c r="K166" s="252"/>
      <c r="L166" s="252"/>
      <c r="M166" s="252"/>
      <c r="N166" s="252"/>
      <c r="O166" s="252"/>
      <c r="P166" s="252"/>
      <c r="Q166" s="252"/>
      <c r="R166" s="252"/>
      <c r="S166" s="252"/>
      <c r="T166" s="252"/>
      <c r="U166" s="252"/>
    </row>
    <row r="167" spans="1:21" x14ac:dyDescent="0.2">
      <c r="A167" s="252"/>
      <c r="B167" s="252"/>
      <c r="C167" s="252"/>
      <c r="D167" s="252"/>
      <c r="E167" s="252"/>
      <c r="F167" s="252"/>
      <c r="G167" s="252"/>
      <c r="H167" s="252"/>
      <c r="I167" s="252"/>
      <c r="J167" s="252"/>
      <c r="K167" s="252"/>
      <c r="L167" s="252"/>
      <c r="M167" s="252"/>
      <c r="N167" s="252"/>
      <c r="O167" s="252"/>
      <c r="P167" s="252"/>
      <c r="Q167" s="252"/>
      <c r="R167" s="252"/>
      <c r="S167" s="252"/>
      <c r="T167" s="252"/>
      <c r="U167" s="252"/>
    </row>
    <row r="168" spans="1:21" x14ac:dyDescent="0.2">
      <c r="A168" s="252"/>
      <c r="B168" s="252"/>
      <c r="C168" s="252"/>
      <c r="D168" s="252"/>
      <c r="E168" s="252"/>
      <c r="F168" s="252"/>
      <c r="G168" s="252"/>
      <c r="H168" s="252"/>
      <c r="I168" s="252"/>
      <c r="J168" s="252"/>
      <c r="K168" s="252"/>
      <c r="L168" s="252"/>
      <c r="M168" s="252"/>
      <c r="N168" s="252"/>
      <c r="O168" s="252"/>
      <c r="P168" s="252"/>
      <c r="Q168" s="252"/>
      <c r="R168" s="252"/>
      <c r="S168" s="252"/>
      <c r="T168" s="252"/>
      <c r="U168" s="252"/>
    </row>
    <row r="169" spans="1:21" x14ac:dyDescent="0.2">
      <c r="A169" s="252"/>
      <c r="B169" s="252"/>
      <c r="C169" s="252"/>
      <c r="D169" s="252"/>
      <c r="E169" s="252"/>
      <c r="F169" s="252"/>
      <c r="G169" s="252"/>
      <c r="H169" s="252"/>
      <c r="I169" s="252"/>
      <c r="J169" s="252"/>
      <c r="K169" s="252"/>
      <c r="L169" s="252"/>
      <c r="M169" s="252"/>
      <c r="N169" s="252"/>
      <c r="O169" s="252"/>
      <c r="P169" s="252"/>
      <c r="Q169" s="252"/>
      <c r="R169" s="252"/>
      <c r="S169" s="252"/>
      <c r="T169" s="252"/>
      <c r="U169" s="252"/>
    </row>
    <row r="170" spans="1:21" x14ac:dyDescent="0.2">
      <c r="A170" s="252"/>
      <c r="B170" s="252"/>
      <c r="C170" s="252"/>
      <c r="D170" s="252"/>
      <c r="E170" s="252"/>
      <c r="F170" s="252"/>
      <c r="G170" s="252"/>
      <c r="H170" s="252"/>
      <c r="I170" s="252"/>
      <c r="J170" s="252"/>
      <c r="K170" s="252"/>
      <c r="L170" s="252"/>
      <c r="M170" s="252"/>
      <c r="N170" s="252"/>
      <c r="O170" s="252"/>
      <c r="P170" s="252"/>
      <c r="Q170" s="252"/>
      <c r="R170" s="252"/>
      <c r="S170" s="252"/>
      <c r="T170" s="252"/>
      <c r="U170" s="252"/>
    </row>
    <row r="171" spans="1:21" x14ac:dyDescent="0.2">
      <c r="A171" s="252"/>
      <c r="B171" s="252"/>
      <c r="C171" s="252"/>
      <c r="D171" s="252"/>
      <c r="E171" s="252"/>
      <c r="F171" s="252"/>
      <c r="G171" s="252"/>
      <c r="H171" s="252"/>
      <c r="I171" s="252"/>
      <c r="J171" s="252"/>
      <c r="K171" s="252"/>
      <c r="L171" s="252"/>
      <c r="M171" s="252"/>
      <c r="N171" s="252"/>
      <c r="O171" s="252"/>
      <c r="P171" s="252"/>
      <c r="Q171" s="252"/>
      <c r="R171" s="252"/>
      <c r="S171" s="252"/>
      <c r="T171" s="252"/>
      <c r="U171" s="252"/>
    </row>
    <row r="172" spans="1:21" x14ac:dyDescent="0.2">
      <c r="A172" s="252"/>
      <c r="B172" s="252"/>
      <c r="C172" s="252"/>
      <c r="D172" s="252"/>
      <c r="E172" s="252"/>
      <c r="F172" s="252"/>
      <c r="G172" s="252"/>
      <c r="H172" s="252"/>
      <c r="I172" s="252"/>
      <c r="J172" s="252"/>
      <c r="K172" s="252"/>
      <c r="L172" s="252"/>
      <c r="M172" s="252"/>
      <c r="N172" s="252"/>
      <c r="O172" s="252"/>
      <c r="P172" s="252"/>
      <c r="Q172" s="252"/>
      <c r="R172" s="252"/>
      <c r="S172" s="252"/>
      <c r="T172" s="252"/>
      <c r="U172" s="252"/>
    </row>
    <row r="173" spans="1:21" x14ac:dyDescent="0.2">
      <c r="A173" s="252"/>
      <c r="B173" s="252"/>
      <c r="C173" s="252"/>
      <c r="D173" s="252"/>
      <c r="E173" s="252"/>
      <c r="F173" s="252"/>
      <c r="G173" s="252"/>
      <c r="H173" s="252"/>
      <c r="I173" s="252"/>
      <c r="J173" s="252"/>
      <c r="K173" s="252"/>
      <c r="L173" s="252"/>
      <c r="M173" s="252"/>
      <c r="N173" s="252"/>
      <c r="O173" s="252"/>
      <c r="P173" s="252"/>
      <c r="Q173" s="252"/>
      <c r="R173" s="252"/>
      <c r="S173" s="252"/>
      <c r="T173" s="252"/>
      <c r="U173" s="252"/>
    </row>
    <row r="174" spans="1:21" x14ac:dyDescent="0.2">
      <c r="A174" s="252"/>
      <c r="B174" s="252"/>
      <c r="C174" s="252"/>
      <c r="D174" s="252"/>
      <c r="E174" s="252"/>
      <c r="F174" s="252"/>
      <c r="G174" s="252"/>
      <c r="H174" s="252"/>
      <c r="I174" s="252"/>
      <c r="J174" s="252"/>
      <c r="K174" s="252"/>
      <c r="L174" s="252"/>
      <c r="M174" s="252"/>
      <c r="N174" s="252"/>
      <c r="O174" s="252"/>
      <c r="P174" s="252"/>
      <c r="Q174" s="252"/>
      <c r="R174" s="252"/>
      <c r="S174" s="252"/>
      <c r="T174" s="252"/>
      <c r="U174" s="252"/>
    </row>
    <row r="175" spans="1:21" x14ac:dyDescent="0.2">
      <c r="A175" s="252"/>
      <c r="B175" s="252"/>
      <c r="C175" s="252"/>
      <c r="D175" s="252"/>
      <c r="E175" s="252"/>
      <c r="F175" s="252"/>
      <c r="G175" s="252"/>
      <c r="H175" s="252"/>
      <c r="I175" s="252"/>
      <c r="J175" s="252"/>
      <c r="K175" s="252"/>
      <c r="L175" s="252"/>
      <c r="M175" s="252"/>
      <c r="N175" s="252"/>
      <c r="O175" s="252"/>
      <c r="P175" s="252"/>
      <c r="Q175" s="252"/>
      <c r="R175" s="252"/>
      <c r="S175" s="252"/>
      <c r="T175" s="252"/>
      <c r="U175" s="252"/>
    </row>
    <row r="176" spans="1:21" x14ac:dyDescent="0.2">
      <c r="A176" s="252"/>
      <c r="B176" s="252"/>
      <c r="C176" s="252"/>
      <c r="D176" s="252"/>
      <c r="E176" s="252"/>
      <c r="F176" s="252"/>
      <c r="G176" s="252"/>
      <c r="H176" s="252"/>
      <c r="I176" s="252"/>
      <c r="J176" s="252"/>
      <c r="K176" s="252"/>
      <c r="L176" s="252"/>
      <c r="M176" s="252"/>
      <c r="N176" s="252"/>
      <c r="O176" s="252"/>
      <c r="P176" s="252"/>
      <c r="Q176" s="252"/>
      <c r="R176" s="252"/>
      <c r="S176" s="252"/>
      <c r="T176" s="252"/>
      <c r="U176" s="252"/>
    </row>
    <row r="177" spans="1:21" x14ac:dyDescent="0.2">
      <c r="A177" s="252"/>
      <c r="B177" s="252"/>
      <c r="C177" s="252"/>
      <c r="D177" s="252"/>
      <c r="E177" s="252"/>
      <c r="F177" s="252"/>
      <c r="G177" s="252"/>
      <c r="H177" s="252"/>
      <c r="I177" s="252"/>
      <c r="J177" s="252"/>
      <c r="K177" s="252"/>
      <c r="L177" s="252"/>
      <c r="M177" s="252"/>
      <c r="N177" s="252"/>
      <c r="O177" s="252"/>
      <c r="P177" s="252"/>
      <c r="Q177" s="252"/>
      <c r="R177" s="252"/>
      <c r="S177" s="252"/>
      <c r="T177" s="252"/>
      <c r="U177" s="252"/>
    </row>
    <row r="178" spans="1:21" x14ac:dyDescent="0.2">
      <c r="A178" s="252"/>
      <c r="B178" s="252"/>
      <c r="C178" s="252"/>
      <c r="D178" s="252"/>
      <c r="E178" s="252"/>
      <c r="F178" s="252"/>
      <c r="G178" s="252"/>
      <c r="H178" s="252"/>
      <c r="I178" s="252"/>
      <c r="J178" s="252"/>
      <c r="K178" s="252"/>
      <c r="L178" s="252"/>
      <c r="M178" s="252"/>
      <c r="N178" s="252"/>
      <c r="O178" s="252"/>
      <c r="P178" s="252"/>
      <c r="Q178" s="252"/>
      <c r="R178" s="252"/>
      <c r="S178" s="252"/>
      <c r="T178" s="252"/>
      <c r="U178" s="252"/>
    </row>
    <row r="179" spans="1:21" x14ac:dyDescent="0.2">
      <c r="A179" s="252"/>
      <c r="B179" s="252"/>
      <c r="C179" s="252"/>
      <c r="D179" s="252"/>
      <c r="E179" s="252"/>
      <c r="F179" s="252"/>
      <c r="G179" s="252"/>
      <c r="H179" s="252"/>
      <c r="I179" s="252"/>
      <c r="J179" s="252"/>
      <c r="K179" s="252"/>
      <c r="L179" s="252"/>
      <c r="M179" s="252"/>
      <c r="N179" s="252"/>
      <c r="O179" s="252"/>
      <c r="P179" s="252"/>
      <c r="Q179" s="252"/>
      <c r="R179" s="252"/>
      <c r="S179" s="252"/>
      <c r="T179" s="252"/>
      <c r="U179" s="252"/>
    </row>
    <row r="180" spans="1:21" x14ac:dyDescent="0.2">
      <c r="A180" s="252"/>
      <c r="B180" s="252"/>
      <c r="C180" s="252"/>
      <c r="D180" s="252"/>
      <c r="E180" s="252"/>
      <c r="F180" s="252"/>
      <c r="G180" s="252"/>
      <c r="H180" s="252"/>
      <c r="I180" s="252"/>
      <c r="J180" s="252"/>
      <c r="K180" s="252"/>
      <c r="L180" s="252"/>
      <c r="M180" s="252"/>
      <c r="N180" s="252"/>
      <c r="O180" s="252"/>
      <c r="P180" s="252"/>
      <c r="Q180" s="252"/>
      <c r="R180" s="252"/>
      <c r="S180" s="252"/>
      <c r="T180" s="252"/>
      <c r="U180" s="252"/>
    </row>
    <row r="181" spans="1:21" x14ac:dyDescent="0.2">
      <c r="A181" s="252"/>
      <c r="B181" s="252"/>
      <c r="C181" s="252"/>
      <c r="D181" s="252"/>
      <c r="E181" s="252"/>
      <c r="F181" s="252"/>
      <c r="G181" s="252"/>
      <c r="H181" s="252"/>
      <c r="I181" s="252"/>
      <c r="J181" s="252"/>
      <c r="K181" s="252"/>
      <c r="L181" s="252"/>
      <c r="M181" s="252"/>
      <c r="N181" s="252"/>
      <c r="O181" s="252"/>
      <c r="P181" s="252"/>
      <c r="Q181" s="252"/>
      <c r="R181" s="252"/>
      <c r="S181" s="252"/>
      <c r="T181" s="252"/>
      <c r="U181" s="252"/>
    </row>
    <row r="182" spans="1:21" x14ac:dyDescent="0.2">
      <c r="A182" s="252"/>
      <c r="B182" s="252"/>
      <c r="C182" s="252"/>
      <c r="D182" s="252"/>
      <c r="E182" s="252"/>
      <c r="F182" s="252"/>
      <c r="G182" s="252"/>
      <c r="H182" s="252"/>
      <c r="I182" s="252"/>
      <c r="J182" s="252"/>
      <c r="K182" s="252"/>
      <c r="L182" s="252"/>
      <c r="M182" s="252"/>
      <c r="N182" s="252"/>
      <c r="O182" s="252"/>
      <c r="P182" s="252"/>
      <c r="Q182" s="252"/>
      <c r="R182" s="252"/>
      <c r="S182" s="252"/>
      <c r="T182" s="252"/>
      <c r="U182" s="252"/>
    </row>
    <row r="183" spans="1:21" x14ac:dyDescent="0.2">
      <c r="A183" s="252"/>
      <c r="B183" s="252"/>
      <c r="C183" s="252"/>
      <c r="D183" s="252"/>
      <c r="E183" s="252"/>
      <c r="F183" s="252"/>
      <c r="G183" s="252"/>
      <c r="H183" s="252"/>
      <c r="I183" s="252"/>
      <c r="J183" s="252"/>
      <c r="K183" s="252"/>
      <c r="L183" s="252"/>
      <c r="M183" s="252"/>
      <c r="N183" s="252"/>
      <c r="O183" s="252"/>
      <c r="P183" s="252"/>
      <c r="Q183" s="252"/>
      <c r="R183" s="252"/>
      <c r="S183" s="252"/>
      <c r="T183" s="252"/>
      <c r="U183" s="252"/>
    </row>
    <row r="184" spans="1:21" x14ac:dyDescent="0.2">
      <c r="A184" s="252"/>
      <c r="B184" s="252"/>
      <c r="C184" s="252"/>
      <c r="D184" s="252"/>
      <c r="E184" s="252"/>
      <c r="F184" s="252"/>
      <c r="G184" s="252"/>
      <c r="H184" s="252"/>
      <c r="I184" s="252"/>
      <c r="J184" s="252"/>
      <c r="K184" s="252"/>
      <c r="L184" s="252"/>
      <c r="M184" s="252"/>
      <c r="N184" s="252"/>
      <c r="O184" s="252"/>
      <c r="P184" s="252"/>
      <c r="Q184" s="252"/>
      <c r="R184" s="252"/>
      <c r="S184" s="252"/>
      <c r="T184" s="252"/>
      <c r="U184" s="252"/>
    </row>
    <row r="185" spans="1:21" x14ac:dyDescent="0.2">
      <c r="A185" s="252"/>
      <c r="B185" s="252"/>
      <c r="C185" s="252"/>
      <c r="D185" s="252"/>
      <c r="E185" s="252"/>
      <c r="F185" s="252"/>
      <c r="G185" s="252"/>
      <c r="H185" s="252"/>
      <c r="I185" s="252"/>
      <c r="J185" s="252"/>
      <c r="K185" s="252"/>
      <c r="L185" s="252"/>
      <c r="M185" s="252"/>
      <c r="N185" s="252"/>
      <c r="O185" s="252"/>
      <c r="P185" s="252"/>
      <c r="Q185" s="252"/>
      <c r="R185" s="252"/>
      <c r="S185" s="252"/>
      <c r="T185" s="252"/>
      <c r="U185" s="252"/>
    </row>
    <row r="186" spans="1:21" x14ac:dyDescent="0.2">
      <c r="A186" s="252"/>
      <c r="B186" s="252"/>
      <c r="C186" s="252"/>
      <c r="D186" s="252"/>
      <c r="E186" s="252"/>
      <c r="F186" s="252"/>
      <c r="G186" s="252"/>
      <c r="H186" s="252"/>
      <c r="I186" s="252"/>
      <c r="J186" s="252"/>
      <c r="K186" s="252"/>
      <c r="L186" s="252"/>
      <c r="M186" s="252"/>
      <c r="N186" s="252"/>
      <c r="O186" s="252"/>
      <c r="P186" s="252"/>
      <c r="Q186" s="252"/>
      <c r="R186" s="252"/>
      <c r="S186" s="252"/>
      <c r="T186" s="252"/>
      <c r="U186" s="252"/>
    </row>
    <row r="187" spans="1:21" x14ac:dyDescent="0.2">
      <c r="A187" s="252"/>
      <c r="B187" s="252"/>
      <c r="C187" s="252"/>
      <c r="D187" s="252"/>
      <c r="E187" s="252"/>
      <c r="F187" s="252"/>
      <c r="G187" s="252"/>
      <c r="H187" s="252"/>
      <c r="I187" s="252"/>
      <c r="J187" s="252"/>
      <c r="K187" s="252"/>
      <c r="L187" s="252"/>
      <c r="M187" s="252"/>
      <c r="N187" s="252"/>
      <c r="O187" s="252"/>
      <c r="P187" s="252"/>
      <c r="Q187" s="252"/>
      <c r="R187" s="252"/>
      <c r="S187" s="252"/>
      <c r="T187" s="252"/>
      <c r="U187" s="252"/>
    </row>
    <row r="188" spans="1:21" x14ac:dyDescent="0.2">
      <c r="A188" s="252"/>
      <c r="B188" s="252"/>
      <c r="C188" s="252"/>
      <c r="D188" s="252"/>
      <c r="E188" s="252"/>
      <c r="F188" s="252"/>
      <c r="G188" s="252"/>
      <c r="H188" s="252"/>
      <c r="I188" s="252"/>
      <c r="J188" s="252"/>
      <c r="K188" s="252"/>
      <c r="L188" s="252"/>
      <c r="M188" s="252"/>
      <c r="N188" s="252"/>
      <c r="O188" s="252"/>
      <c r="P188" s="252"/>
      <c r="Q188" s="252"/>
      <c r="R188" s="252"/>
      <c r="S188" s="252"/>
      <c r="T188" s="252"/>
      <c r="U188" s="252"/>
    </row>
    <row r="189" spans="1:21" x14ac:dyDescent="0.2">
      <c r="A189" s="252"/>
      <c r="B189" s="252"/>
      <c r="C189" s="252"/>
      <c r="D189" s="252"/>
      <c r="E189" s="252"/>
      <c r="F189" s="252"/>
      <c r="G189" s="252"/>
      <c r="H189" s="252"/>
      <c r="I189" s="252"/>
      <c r="J189" s="252"/>
      <c r="K189" s="252"/>
      <c r="L189" s="252"/>
      <c r="M189" s="252"/>
      <c r="N189" s="252"/>
      <c r="O189" s="252"/>
      <c r="P189" s="252"/>
      <c r="Q189" s="252"/>
      <c r="R189" s="252"/>
      <c r="S189" s="252"/>
      <c r="T189" s="252"/>
      <c r="U189" s="252"/>
    </row>
    <row r="190" spans="1:21" x14ac:dyDescent="0.2">
      <c r="A190" s="252"/>
      <c r="B190" s="252"/>
      <c r="C190" s="252"/>
      <c r="D190" s="252"/>
      <c r="E190" s="252"/>
      <c r="F190" s="252"/>
      <c r="G190" s="252"/>
      <c r="H190" s="252"/>
      <c r="I190" s="252"/>
      <c r="J190" s="252"/>
      <c r="K190" s="252"/>
      <c r="L190" s="252"/>
      <c r="M190" s="252"/>
      <c r="N190" s="252"/>
      <c r="O190" s="252"/>
      <c r="P190" s="252"/>
      <c r="Q190" s="252"/>
      <c r="R190" s="252"/>
      <c r="S190" s="252"/>
      <c r="T190" s="252"/>
      <c r="U190" s="252"/>
    </row>
    <row r="191" spans="1:21" x14ac:dyDescent="0.2">
      <c r="A191" s="252"/>
      <c r="B191" s="252"/>
      <c r="C191" s="252"/>
      <c r="D191" s="252"/>
      <c r="E191" s="252"/>
      <c r="F191" s="252"/>
      <c r="G191" s="252"/>
      <c r="H191" s="252"/>
      <c r="I191" s="252"/>
      <c r="J191" s="252"/>
      <c r="K191" s="252"/>
      <c r="L191" s="252"/>
      <c r="M191" s="252"/>
      <c r="N191" s="252"/>
      <c r="O191" s="252"/>
      <c r="P191" s="252"/>
      <c r="Q191" s="252"/>
      <c r="R191" s="252"/>
      <c r="S191" s="252"/>
      <c r="T191" s="252"/>
      <c r="U191" s="252"/>
    </row>
    <row r="192" spans="1:21" x14ac:dyDescent="0.2">
      <c r="A192" s="252"/>
      <c r="B192" s="252"/>
      <c r="C192" s="252"/>
      <c r="D192" s="252"/>
      <c r="E192" s="252"/>
      <c r="F192" s="252"/>
      <c r="G192" s="252"/>
      <c r="H192" s="252"/>
      <c r="I192" s="252"/>
      <c r="J192" s="252"/>
      <c r="K192" s="252"/>
      <c r="L192" s="252"/>
      <c r="M192" s="252"/>
      <c r="N192" s="252"/>
      <c r="O192" s="252"/>
      <c r="P192" s="252"/>
      <c r="Q192" s="252"/>
      <c r="R192" s="252"/>
      <c r="S192" s="252"/>
      <c r="T192" s="252"/>
      <c r="U192" s="252"/>
    </row>
    <row r="193" spans="1:21" x14ac:dyDescent="0.2">
      <c r="A193" s="252"/>
      <c r="B193" s="252"/>
      <c r="C193" s="252"/>
      <c r="D193" s="252"/>
      <c r="E193" s="252"/>
      <c r="F193" s="252"/>
      <c r="G193" s="252"/>
      <c r="H193" s="252"/>
      <c r="I193" s="252"/>
      <c r="J193" s="252"/>
      <c r="K193" s="252"/>
      <c r="L193" s="252"/>
      <c r="M193" s="252"/>
      <c r="N193" s="252"/>
      <c r="O193" s="252"/>
      <c r="P193" s="252"/>
      <c r="Q193" s="252"/>
      <c r="R193" s="252"/>
      <c r="S193" s="252"/>
      <c r="T193" s="252"/>
      <c r="U193" s="252"/>
    </row>
    <row r="194" spans="1:21" x14ac:dyDescent="0.2">
      <c r="A194" s="252"/>
      <c r="B194" s="252"/>
      <c r="C194" s="252"/>
      <c r="D194" s="252"/>
      <c r="E194" s="252"/>
      <c r="F194" s="252"/>
      <c r="G194" s="252"/>
      <c r="H194" s="252"/>
      <c r="I194" s="252"/>
      <c r="J194" s="252"/>
      <c r="K194" s="252"/>
      <c r="L194" s="252"/>
      <c r="M194" s="252"/>
      <c r="N194" s="252"/>
      <c r="O194" s="252"/>
      <c r="P194" s="252"/>
      <c r="Q194" s="252"/>
      <c r="R194" s="252"/>
      <c r="S194" s="252"/>
      <c r="T194" s="252"/>
      <c r="U194" s="252"/>
    </row>
    <row r="195" spans="1:21" x14ac:dyDescent="0.2">
      <c r="A195" s="252"/>
      <c r="B195" s="252"/>
      <c r="C195" s="252"/>
      <c r="D195" s="252"/>
      <c r="E195" s="252"/>
      <c r="F195" s="252"/>
      <c r="G195" s="252"/>
      <c r="H195" s="252"/>
      <c r="I195" s="252"/>
      <c r="J195" s="252"/>
      <c r="K195" s="252"/>
      <c r="L195" s="252"/>
      <c r="M195" s="252"/>
      <c r="N195" s="252"/>
      <c r="O195" s="252"/>
      <c r="P195" s="252"/>
      <c r="Q195" s="252"/>
      <c r="R195" s="252"/>
      <c r="S195" s="252"/>
      <c r="T195" s="252"/>
      <c r="U195" s="252"/>
    </row>
    <row r="196" spans="1:21" x14ac:dyDescent="0.2">
      <c r="A196" s="252"/>
      <c r="B196" s="252"/>
      <c r="C196" s="252"/>
      <c r="D196" s="252"/>
      <c r="E196" s="252"/>
      <c r="F196" s="252"/>
      <c r="G196" s="252"/>
      <c r="H196" s="252"/>
      <c r="I196" s="252"/>
      <c r="J196" s="252"/>
      <c r="K196" s="252"/>
      <c r="L196" s="252"/>
      <c r="M196" s="252"/>
      <c r="N196" s="252"/>
      <c r="O196" s="252"/>
      <c r="P196" s="252"/>
      <c r="Q196" s="252"/>
      <c r="R196" s="252"/>
      <c r="S196" s="252"/>
      <c r="T196" s="252"/>
      <c r="U196" s="252"/>
    </row>
    <row r="197" spans="1:21" x14ac:dyDescent="0.2">
      <c r="A197" s="252"/>
      <c r="B197" s="252"/>
      <c r="C197" s="252"/>
      <c r="D197" s="252"/>
      <c r="E197" s="252"/>
      <c r="F197" s="252"/>
      <c r="G197" s="252"/>
      <c r="H197" s="252"/>
      <c r="I197" s="252"/>
      <c r="J197" s="252"/>
      <c r="K197" s="252"/>
      <c r="L197" s="252"/>
      <c r="M197" s="252"/>
      <c r="N197" s="252"/>
      <c r="O197" s="252"/>
      <c r="P197" s="252"/>
      <c r="Q197" s="252"/>
      <c r="R197" s="252"/>
      <c r="S197" s="252"/>
      <c r="T197" s="252"/>
      <c r="U197" s="252"/>
    </row>
    <row r="198" spans="1:21" x14ac:dyDescent="0.2">
      <c r="A198" s="252"/>
      <c r="B198" s="252"/>
      <c r="C198" s="252"/>
      <c r="D198" s="252"/>
      <c r="E198" s="252"/>
      <c r="F198" s="252"/>
      <c r="G198" s="252"/>
      <c r="H198" s="252"/>
      <c r="I198" s="252"/>
      <c r="J198" s="252"/>
      <c r="K198" s="252"/>
      <c r="L198" s="252"/>
      <c r="M198" s="252"/>
      <c r="N198" s="252"/>
      <c r="O198" s="252"/>
      <c r="P198" s="252"/>
      <c r="Q198" s="252"/>
      <c r="R198" s="252"/>
      <c r="S198" s="252"/>
      <c r="T198" s="252"/>
      <c r="U198" s="252"/>
    </row>
    <row r="199" spans="1:21" x14ac:dyDescent="0.2">
      <c r="A199" s="252"/>
      <c r="B199" s="252"/>
      <c r="C199" s="252"/>
      <c r="D199" s="252"/>
      <c r="E199" s="252"/>
      <c r="F199" s="252"/>
      <c r="G199" s="252"/>
      <c r="H199" s="252"/>
      <c r="I199" s="252"/>
      <c r="J199" s="252"/>
      <c r="K199" s="252"/>
      <c r="L199" s="252"/>
      <c r="M199" s="252"/>
      <c r="N199" s="252"/>
      <c r="O199" s="252"/>
      <c r="P199" s="252"/>
      <c r="Q199" s="252"/>
      <c r="R199" s="252"/>
      <c r="S199" s="252"/>
      <c r="T199" s="252"/>
      <c r="U199" s="252"/>
    </row>
    <row r="200" spans="1:21" x14ac:dyDescent="0.2">
      <c r="A200" s="252"/>
      <c r="B200" s="252"/>
      <c r="C200" s="252"/>
      <c r="D200" s="252"/>
      <c r="E200" s="252"/>
      <c r="F200" s="252"/>
      <c r="G200" s="252"/>
      <c r="H200" s="252"/>
      <c r="I200" s="252"/>
      <c r="J200" s="252"/>
      <c r="K200" s="252"/>
      <c r="L200" s="252"/>
      <c r="M200" s="252"/>
      <c r="N200" s="252"/>
      <c r="O200" s="252"/>
      <c r="P200" s="252"/>
      <c r="Q200" s="252"/>
      <c r="R200" s="252"/>
      <c r="S200" s="252"/>
      <c r="T200" s="252"/>
      <c r="U200" s="252"/>
    </row>
    <row r="201" spans="1:21" x14ac:dyDescent="0.2">
      <c r="A201" s="252"/>
      <c r="B201" s="252"/>
      <c r="C201" s="252"/>
      <c r="D201" s="252"/>
      <c r="E201" s="252"/>
      <c r="F201" s="252"/>
      <c r="G201" s="252"/>
      <c r="H201" s="252"/>
      <c r="I201" s="252"/>
      <c r="J201" s="252"/>
      <c r="K201" s="252"/>
      <c r="L201" s="252"/>
      <c r="M201" s="252"/>
      <c r="N201" s="252"/>
      <c r="O201" s="252"/>
      <c r="P201" s="252"/>
      <c r="Q201" s="252"/>
      <c r="R201" s="252"/>
      <c r="S201" s="252"/>
      <c r="T201" s="252"/>
      <c r="U201" s="252"/>
    </row>
    <row r="202" spans="1:21" x14ac:dyDescent="0.2">
      <c r="A202" s="252"/>
      <c r="B202" s="252"/>
      <c r="C202" s="252"/>
      <c r="D202" s="252"/>
      <c r="E202" s="252"/>
      <c r="F202" s="252"/>
      <c r="G202" s="252"/>
      <c r="H202" s="252"/>
      <c r="I202" s="252"/>
      <c r="J202" s="252"/>
      <c r="K202" s="252"/>
      <c r="L202" s="252"/>
      <c r="M202" s="252"/>
      <c r="N202" s="252"/>
      <c r="O202" s="252"/>
      <c r="P202" s="252"/>
      <c r="Q202" s="252"/>
      <c r="R202" s="252"/>
      <c r="S202" s="252"/>
      <c r="T202" s="252"/>
      <c r="U202" s="252"/>
    </row>
    <row r="203" spans="1:21" x14ac:dyDescent="0.2">
      <c r="A203" s="252"/>
      <c r="B203" s="252"/>
      <c r="C203" s="252"/>
      <c r="D203" s="252"/>
      <c r="E203" s="252"/>
      <c r="F203" s="252"/>
      <c r="G203" s="252"/>
      <c r="H203" s="252"/>
      <c r="I203" s="252"/>
      <c r="J203" s="252"/>
      <c r="K203" s="252"/>
      <c r="L203" s="252"/>
      <c r="M203" s="252"/>
      <c r="N203" s="252"/>
      <c r="O203" s="252"/>
      <c r="P203" s="252"/>
      <c r="Q203" s="252"/>
      <c r="R203" s="252"/>
      <c r="S203" s="252"/>
      <c r="T203" s="252"/>
      <c r="U203" s="252"/>
    </row>
    <row r="204" spans="1:21" x14ac:dyDescent="0.2">
      <c r="A204" s="252"/>
      <c r="B204" s="252"/>
      <c r="C204" s="252"/>
      <c r="D204" s="252"/>
      <c r="E204" s="252"/>
      <c r="F204" s="252"/>
      <c r="G204" s="252"/>
      <c r="H204" s="252"/>
      <c r="I204" s="252"/>
      <c r="J204" s="252"/>
      <c r="K204" s="252"/>
      <c r="L204" s="252"/>
      <c r="M204" s="252"/>
      <c r="N204" s="252"/>
      <c r="O204" s="252"/>
      <c r="P204" s="252"/>
      <c r="Q204" s="252"/>
      <c r="R204" s="252"/>
      <c r="S204" s="252"/>
      <c r="T204" s="252"/>
      <c r="U204" s="252"/>
    </row>
    <row r="205" spans="1:21" x14ac:dyDescent="0.2">
      <c r="A205" s="252"/>
      <c r="B205" s="252"/>
      <c r="C205" s="252"/>
      <c r="D205" s="252"/>
      <c r="E205" s="252"/>
      <c r="F205" s="252"/>
      <c r="G205" s="252"/>
      <c r="H205" s="252"/>
      <c r="I205" s="252"/>
      <c r="J205" s="252"/>
      <c r="K205" s="252"/>
      <c r="L205" s="252"/>
      <c r="M205" s="252"/>
      <c r="N205" s="252"/>
      <c r="O205" s="252"/>
      <c r="P205" s="252"/>
      <c r="Q205" s="252"/>
      <c r="R205" s="252"/>
      <c r="S205" s="252"/>
      <c r="T205" s="252"/>
      <c r="U205" s="252"/>
    </row>
    <row r="206" spans="1:21" x14ac:dyDescent="0.2">
      <c r="A206" s="252"/>
      <c r="B206" s="252"/>
      <c r="C206" s="252"/>
      <c r="D206" s="252"/>
      <c r="E206" s="252"/>
      <c r="F206" s="252"/>
      <c r="G206" s="252"/>
      <c r="H206" s="252"/>
      <c r="I206" s="252"/>
      <c r="J206" s="252"/>
      <c r="K206" s="252"/>
      <c r="L206" s="252"/>
      <c r="M206" s="252"/>
      <c r="N206" s="252"/>
      <c r="O206" s="252"/>
      <c r="P206" s="252"/>
      <c r="Q206" s="252"/>
      <c r="R206" s="252"/>
      <c r="S206" s="252"/>
      <c r="T206" s="252"/>
      <c r="U206" s="252"/>
    </row>
    <row r="207" spans="1:21" x14ac:dyDescent="0.2">
      <c r="A207" s="252"/>
      <c r="B207" s="252"/>
      <c r="C207" s="252"/>
      <c r="D207" s="252"/>
      <c r="E207" s="252"/>
      <c r="F207" s="252"/>
      <c r="G207" s="252"/>
      <c r="H207" s="252"/>
      <c r="I207" s="252"/>
      <c r="J207" s="252"/>
      <c r="K207" s="252"/>
      <c r="L207" s="252"/>
      <c r="M207" s="252"/>
      <c r="N207" s="252"/>
      <c r="O207" s="252"/>
      <c r="P207" s="252"/>
      <c r="Q207" s="252"/>
      <c r="R207" s="252"/>
      <c r="S207" s="252"/>
      <c r="T207" s="252"/>
      <c r="U207" s="252"/>
    </row>
    <row r="208" spans="1:21" x14ac:dyDescent="0.2">
      <c r="A208" s="252"/>
      <c r="B208" s="252"/>
      <c r="C208" s="252"/>
      <c r="D208" s="252"/>
      <c r="E208" s="252"/>
      <c r="F208" s="252"/>
      <c r="G208" s="252"/>
      <c r="H208" s="252"/>
      <c r="I208" s="252"/>
      <c r="J208" s="252"/>
      <c r="K208" s="252"/>
      <c r="L208" s="252"/>
      <c r="M208" s="252"/>
      <c r="N208" s="252"/>
      <c r="O208" s="252"/>
      <c r="P208" s="252"/>
      <c r="Q208" s="252"/>
      <c r="R208" s="252"/>
      <c r="S208" s="252"/>
      <c r="T208" s="252"/>
      <c r="U208" s="252"/>
    </row>
    <row r="209" spans="1:21" x14ac:dyDescent="0.2">
      <c r="A209" s="252"/>
      <c r="B209" s="252"/>
      <c r="C209" s="252"/>
      <c r="D209" s="252"/>
      <c r="E209" s="252"/>
      <c r="F209" s="252"/>
      <c r="G209" s="252"/>
      <c r="H209" s="252"/>
      <c r="I209" s="252"/>
      <c r="J209" s="252"/>
      <c r="K209" s="252"/>
      <c r="L209" s="252"/>
      <c r="M209" s="252"/>
      <c r="N209" s="252"/>
      <c r="O209" s="252"/>
      <c r="P209" s="252"/>
      <c r="Q209" s="252"/>
      <c r="R209" s="252"/>
      <c r="S209" s="252"/>
      <c r="T209" s="252"/>
      <c r="U209" s="252"/>
    </row>
    <row r="210" spans="1:21" x14ac:dyDescent="0.2">
      <c r="A210" s="252"/>
      <c r="B210" s="252"/>
      <c r="C210" s="252"/>
      <c r="D210" s="252"/>
      <c r="E210" s="252"/>
      <c r="F210" s="252"/>
      <c r="G210" s="252"/>
      <c r="H210" s="252"/>
      <c r="I210" s="252"/>
      <c r="J210" s="252"/>
      <c r="K210" s="252"/>
      <c r="L210" s="252"/>
      <c r="M210" s="252"/>
      <c r="N210" s="252"/>
      <c r="O210" s="252"/>
      <c r="P210" s="252"/>
      <c r="Q210" s="252"/>
      <c r="R210" s="252"/>
      <c r="S210" s="252"/>
      <c r="T210" s="252"/>
      <c r="U210" s="252"/>
    </row>
    <row r="211" spans="1:21" x14ac:dyDescent="0.2">
      <c r="A211" s="252"/>
      <c r="B211" s="252"/>
      <c r="C211" s="252"/>
      <c r="D211" s="252"/>
      <c r="E211" s="252"/>
      <c r="F211" s="252"/>
      <c r="G211" s="252"/>
      <c r="H211" s="252"/>
      <c r="I211" s="252"/>
      <c r="J211" s="252"/>
      <c r="K211" s="252"/>
      <c r="L211" s="252"/>
      <c r="M211" s="252"/>
      <c r="N211" s="252"/>
      <c r="O211" s="252"/>
      <c r="P211" s="252"/>
      <c r="Q211" s="252"/>
      <c r="R211" s="252"/>
      <c r="S211" s="252"/>
      <c r="T211" s="252"/>
      <c r="U211" s="252"/>
    </row>
    <row r="212" spans="1:21" x14ac:dyDescent="0.2">
      <c r="A212" s="252"/>
      <c r="B212" s="252"/>
      <c r="C212" s="252"/>
      <c r="D212" s="252"/>
      <c r="E212" s="252"/>
      <c r="F212" s="252"/>
      <c r="G212" s="252"/>
      <c r="H212" s="252"/>
      <c r="I212" s="252"/>
      <c r="J212" s="252"/>
      <c r="K212" s="252"/>
      <c r="L212" s="252"/>
      <c r="M212" s="252"/>
      <c r="N212" s="252"/>
      <c r="O212" s="252"/>
      <c r="P212" s="252"/>
      <c r="Q212" s="252"/>
      <c r="R212" s="252"/>
      <c r="S212" s="252"/>
      <c r="T212" s="252"/>
      <c r="U212" s="252"/>
    </row>
    <row r="213" spans="1:21" x14ac:dyDescent="0.2">
      <c r="A213" s="252"/>
      <c r="B213" s="252"/>
      <c r="C213" s="252"/>
      <c r="D213" s="252"/>
      <c r="E213" s="252"/>
      <c r="F213" s="252"/>
      <c r="G213" s="252"/>
      <c r="H213" s="252"/>
      <c r="I213" s="252"/>
      <c r="J213" s="252"/>
      <c r="K213" s="252"/>
      <c r="L213" s="252"/>
      <c r="M213" s="252"/>
      <c r="N213" s="252"/>
      <c r="O213" s="252"/>
      <c r="P213" s="252"/>
      <c r="Q213" s="252"/>
      <c r="R213" s="252"/>
      <c r="S213" s="252"/>
      <c r="T213" s="252"/>
      <c r="U213" s="252"/>
    </row>
    <row r="214" spans="1:21" x14ac:dyDescent="0.2">
      <c r="A214" s="252"/>
      <c r="B214" s="252"/>
      <c r="C214" s="252"/>
      <c r="D214" s="252"/>
      <c r="E214" s="252"/>
      <c r="F214" s="252"/>
      <c r="G214" s="252"/>
      <c r="H214" s="252"/>
      <c r="I214" s="252"/>
      <c r="J214" s="252"/>
      <c r="K214" s="252"/>
      <c r="L214" s="252"/>
      <c r="M214" s="252"/>
      <c r="N214" s="252"/>
      <c r="O214" s="252"/>
      <c r="P214" s="252"/>
      <c r="Q214" s="252"/>
      <c r="R214" s="252"/>
      <c r="S214" s="252"/>
      <c r="T214" s="252"/>
      <c r="U214" s="252"/>
    </row>
    <row r="215" spans="1:21" x14ac:dyDescent="0.2">
      <c r="A215" s="252"/>
      <c r="B215" s="252"/>
      <c r="C215" s="252"/>
      <c r="D215" s="252"/>
      <c r="E215" s="252"/>
      <c r="F215" s="252"/>
      <c r="G215" s="252"/>
      <c r="H215" s="252"/>
      <c r="I215" s="252"/>
      <c r="J215" s="252"/>
      <c r="K215" s="252"/>
      <c r="L215" s="252"/>
      <c r="M215" s="252"/>
      <c r="N215" s="252"/>
      <c r="O215" s="252"/>
      <c r="P215" s="252"/>
      <c r="Q215" s="252"/>
      <c r="R215" s="252"/>
      <c r="S215" s="252"/>
      <c r="T215" s="252"/>
      <c r="U215" s="252"/>
    </row>
    <row r="216" spans="1:21" x14ac:dyDescent="0.2">
      <c r="A216" s="252"/>
      <c r="B216" s="252"/>
      <c r="C216" s="252"/>
      <c r="D216" s="252"/>
      <c r="E216" s="252"/>
      <c r="F216" s="252"/>
      <c r="G216" s="252"/>
      <c r="H216" s="252"/>
      <c r="I216" s="252"/>
      <c r="J216" s="252"/>
      <c r="K216" s="252"/>
      <c r="L216" s="252"/>
      <c r="M216" s="252"/>
      <c r="N216" s="252"/>
      <c r="O216" s="252"/>
      <c r="P216" s="252"/>
      <c r="Q216" s="252"/>
      <c r="R216" s="252"/>
      <c r="S216" s="252"/>
      <c r="T216" s="252"/>
      <c r="U216" s="252"/>
    </row>
    <row r="217" spans="1:21" x14ac:dyDescent="0.2">
      <c r="A217" s="252"/>
      <c r="B217" s="252"/>
      <c r="C217" s="252"/>
      <c r="D217" s="252"/>
      <c r="E217" s="252"/>
      <c r="F217" s="252"/>
      <c r="G217" s="252"/>
      <c r="H217" s="252"/>
      <c r="I217" s="252"/>
      <c r="J217" s="252"/>
      <c r="K217" s="252"/>
      <c r="L217" s="252"/>
      <c r="M217" s="252"/>
      <c r="N217" s="252"/>
      <c r="O217" s="252"/>
      <c r="P217" s="252"/>
      <c r="Q217" s="252"/>
      <c r="R217" s="252"/>
      <c r="S217" s="252"/>
      <c r="T217" s="252"/>
      <c r="U217" s="252"/>
    </row>
    <row r="218" spans="1:21" x14ac:dyDescent="0.2">
      <c r="A218" s="252"/>
      <c r="B218" s="252"/>
      <c r="C218" s="252"/>
      <c r="D218" s="252"/>
      <c r="E218" s="252"/>
      <c r="F218" s="252"/>
      <c r="G218" s="252"/>
      <c r="H218" s="252"/>
      <c r="I218" s="252"/>
      <c r="J218" s="252"/>
      <c r="K218" s="252"/>
      <c r="L218" s="252"/>
      <c r="M218" s="252"/>
      <c r="N218" s="252"/>
      <c r="O218" s="252"/>
      <c r="P218" s="252"/>
      <c r="Q218" s="252"/>
      <c r="R218" s="252"/>
      <c r="S218" s="252"/>
      <c r="T218" s="252"/>
      <c r="U218" s="252"/>
    </row>
    <row r="219" spans="1:21" x14ac:dyDescent="0.2">
      <c r="A219" s="252"/>
      <c r="B219" s="252"/>
      <c r="C219" s="252"/>
      <c r="D219" s="252"/>
      <c r="E219" s="252"/>
      <c r="F219" s="252"/>
      <c r="G219" s="252"/>
      <c r="H219" s="252"/>
      <c r="I219" s="252"/>
      <c r="J219" s="252"/>
      <c r="K219" s="252"/>
      <c r="L219" s="252"/>
      <c r="M219" s="252"/>
      <c r="N219" s="252"/>
      <c r="O219" s="252"/>
      <c r="P219" s="252"/>
      <c r="Q219" s="252"/>
      <c r="R219" s="252"/>
      <c r="S219" s="252"/>
      <c r="T219" s="252"/>
      <c r="U219" s="252"/>
    </row>
    <row r="220" spans="1:21" x14ac:dyDescent="0.2">
      <c r="A220" s="252"/>
      <c r="B220" s="252"/>
      <c r="C220" s="252"/>
      <c r="D220" s="252"/>
      <c r="E220" s="252"/>
      <c r="F220" s="252"/>
      <c r="G220" s="252"/>
      <c r="H220" s="252"/>
      <c r="I220" s="252"/>
      <c r="J220" s="252"/>
      <c r="K220" s="252"/>
      <c r="L220" s="252"/>
      <c r="M220" s="252"/>
      <c r="N220" s="252"/>
      <c r="O220" s="252"/>
      <c r="P220" s="252"/>
      <c r="Q220" s="252"/>
      <c r="R220" s="252"/>
      <c r="S220" s="252"/>
      <c r="T220" s="252"/>
      <c r="U220" s="252"/>
    </row>
    <row r="221" spans="1:21" x14ac:dyDescent="0.2">
      <c r="A221" s="252"/>
      <c r="B221" s="252"/>
      <c r="C221" s="252"/>
      <c r="D221" s="252"/>
      <c r="E221" s="252"/>
      <c r="F221" s="252"/>
      <c r="G221" s="252"/>
      <c r="H221" s="252"/>
      <c r="I221" s="252"/>
      <c r="J221" s="252"/>
      <c r="K221" s="252"/>
      <c r="L221" s="252"/>
      <c r="M221" s="252"/>
      <c r="N221" s="252"/>
      <c r="O221" s="252"/>
      <c r="P221" s="252"/>
      <c r="Q221" s="252"/>
      <c r="R221" s="252"/>
      <c r="S221" s="252"/>
      <c r="T221" s="252"/>
      <c r="U221" s="252"/>
    </row>
    <row r="222" spans="1:21" x14ac:dyDescent="0.2">
      <c r="A222" s="252"/>
      <c r="B222" s="252"/>
      <c r="C222" s="252"/>
      <c r="D222" s="252"/>
      <c r="E222" s="252"/>
      <c r="F222" s="252"/>
      <c r="G222" s="252"/>
      <c r="H222" s="252"/>
      <c r="I222" s="252"/>
      <c r="J222" s="252"/>
      <c r="K222" s="252"/>
      <c r="L222" s="252"/>
      <c r="M222" s="252"/>
      <c r="N222" s="252"/>
      <c r="O222" s="252"/>
      <c r="P222" s="252"/>
      <c r="Q222" s="252"/>
      <c r="R222" s="252"/>
      <c r="S222" s="252"/>
      <c r="T222" s="252"/>
      <c r="U222" s="252"/>
    </row>
    <row r="223" spans="1:21" x14ac:dyDescent="0.2">
      <c r="A223" s="252"/>
      <c r="B223" s="252"/>
      <c r="C223" s="252"/>
      <c r="D223" s="252"/>
      <c r="E223" s="252"/>
      <c r="F223" s="252"/>
      <c r="G223" s="252"/>
      <c r="H223" s="252"/>
      <c r="I223" s="252"/>
      <c r="J223" s="252"/>
      <c r="K223" s="252"/>
      <c r="L223" s="252"/>
      <c r="M223" s="252"/>
      <c r="N223" s="252"/>
      <c r="O223" s="252"/>
      <c r="P223" s="252"/>
      <c r="Q223" s="252"/>
      <c r="R223" s="252"/>
      <c r="S223" s="252"/>
      <c r="T223" s="252"/>
      <c r="U223" s="252"/>
    </row>
    <row r="224" spans="1:21" x14ac:dyDescent="0.2">
      <c r="A224" s="252"/>
      <c r="B224" s="252"/>
      <c r="C224" s="252"/>
      <c r="D224" s="252"/>
      <c r="E224" s="252"/>
      <c r="F224" s="252"/>
      <c r="G224" s="252"/>
      <c r="H224" s="252"/>
      <c r="I224" s="252"/>
      <c r="J224" s="252"/>
      <c r="K224" s="252"/>
      <c r="L224" s="252"/>
      <c r="M224" s="252"/>
      <c r="N224" s="252"/>
      <c r="O224" s="252"/>
      <c r="P224" s="252"/>
      <c r="Q224" s="252"/>
      <c r="R224" s="252"/>
      <c r="S224" s="252"/>
      <c r="T224" s="252"/>
      <c r="U224" s="252"/>
    </row>
    <row r="225" spans="1:21" x14ac:dyDescent="0.2">
      <c r="A225" s="252"/>
      <c r="B225" s="252"/>
      <c r="C225" s="252"/>
      <c r="D225" s="252"/>
      <c r="E225" s="252"/>
      <c r="F225" s="252"/>
      <c r="G225" s="252"/>
      <c r="H225" s="252"/>
      <c r="I225" s="252"/>
      <c r="J225" s="252"/>
      <c r="K225" s="252"/>
      <c r="L225" s="252"/>
      <c r="M225" s="252"/>
      <c r="N225" s="252"/>
      <c r="O225" s="252"/>
      <c r="P225" s="252"/>
      <c r="Q225" s="252"/>
      <c r="R225" s="252"/>
      <c r="S225" s="252"/>
      <c r="T225" s="252"/>
      <c r="U225" s="252"/>
    </row>
    <row r="226" spans="1:21" x14ac:dyDescent="0.2">
      <c r="A226" s="252"/>
      <c r="B226" s="252"/>
      <c r="C226" s="252"/>
      <c r="D226" s="252"/>
      <c r="E226" s="252"/>
      <c r="F226" s="252"/>
      <c r="G226" s="252"/>
      <c r="H226" s="252"/>
      <c r="I226" s="252"/>
      <c r="J226" s="252"/>
      <c r="K226" s="252"/>
      <c r="L226" s="252"/>
      <c r="M226" s="252"/>
      <c r="N226" s="252"/>
      <c r="O226" s="252"/>
      <c r="P226" s="252"/>
      <c r="Q226" s="252"/>
      <c r="R226" s="252"/>
      <c r="S226" s="252"/>
      <c r="T226" s="252"/>
      <c r="U226" s="252"/>
    </row>
    <row r="227" spans="1:21" x14ac:dyDescent="0.2">
      <c r="A227" s="252"/>
      <c r="B227" s="252"/>
      <c r="C227" s="252"/>
      <c r="D227" s="252"/>
      <c r="E227" s="252"/>
      <c r="F227" s="252"/>
      <c r="G227" s="252"/>
      <c r="H227" s="252"/>
      <c r="I227" s="252"/>
      <c r="J227" s="252"/>
      <c r="K227" s="252"/>
      <c r="L227" s="252"/>
      <c r="M227" s="252"/>
      <c r="N227" s="252"/>
      <c r="O227" s="252"/>
      <c r="P227" s="252"/>
      <c r="Q227" s="252"/>
      <c r="R227" s="252"/>
      <c r="S227" s="252"/>
      <c r="T227" s="252"/>
      <c r="U227" s="252"/>
    </row>
    <row r="228" spans="1:21" x14ac:dyDescent="0.2">
      <c r="A228" s="252"/>
      <c r="B228" s="252"/>
      <c r="C228" s="252"/>
      <c r="D228" s="252"/>
      <c r="E228" s="252"/>
      <c r="F228" s="252"/>
      <c r="G228" s="252"/>
      <c r="H228" s="252"/>
      <c r="I228" s="252"/>
      <c r="J228" s="252"/>
      <c r="K228" s="252"/>
      <c r="L228" s="252"/>
      <c r="M228" s="252"/>
      <c r="N228" s="252"/>
      <c r="O228" s="252"/>
      <c r="P228" s="252"/>
      <c r="Q228" s="252"/>
      <c r="R228" s="252"/>
      <c r="S228" s="252"/>
      <c r="T228" s="252"/>
      <c r="U228" s="252"/>
    </row>
    <row r="229" spans="1:21" x14ac:dyDescent="0.2">
      <c r="A229" s="252"/>
      <c r="B229" s="252"/>
      <c r="C229" s="252"/>
      <c r="D229" s="252"/>
      <c r="E229" s="252"/>
      <c r="F229" s="252"/>
      <c r="G229" s="252"/>
      <c r="H229" s="252"/>
      <c r="I229" s="252"/>
      <c r="J229" s="252"/>
      <c r="K229" s="252"/>
      <c r="L229" s="252"/>
      <c r="M229" s="252"/>
      <c r="N229" s="252"/>
      <c r="O229" s="252"/>
      <c r="P229" s="252"/>
      <c r="Q229" s="252"/>
      <c r="R229" s="252"/>
      <c r="S229" s="252"/>
      <c r="T229" s="252"/>
      <c r="U229" s="252"/>
    </row>
    <row r="230" spans="1:21" x14ac:dyDescent="0.2">
      <c r="A230" s="252"/>
      <c r="B230" s="252"/>
      <c r="C230" s="252"/>
      <c r="D230" s="252"/>
      <c r="E230" s="252"/>
      <c r="F230" s="252"/>
      <c r="G230" s="252"/>
      <c r="H230" s="252"/>
      <c r="I230" s="252"/>
      <c r="J230" s="252"/>
      <c r="K230" s="252"/>
      <c r="L230" s="252"/>
      <c r="M230" s="252"/>
      <c r="N230" s="252"/>
      <c r="O230" s="252"/>
      <c r="P230" s="252"/>
      <c r="Q230" s="252"/>
      <c r="R230" s="252"/>
      <c r="S230" s="252"/>
      <c r="T230" s="252"/>
      <c r="U230" s="252"/>
    </row>
    <row r="231" spans="1:21" x14ac:dyDescent="0.2">
      <c r="A231" s="252"/>
      <c r="B231" s="252"/>
      <c r="C231" s="252"/>
      <c r="D231" s="252"/>
      <c r="E231" s="252"/>
      <c r="F231" s="252"/>
      <c r="G231" s="252"/>
      <c r="H231" s="252"/>
      <c r="I231" s="252"/>
      <c r="J231" s="252"/>
      <c r="K231" s="252"/>
      <c r="L231" s="252"/>
      <c r="M231" s="252"/>
      <c r="N231" s="252"/>
      <c r="O231" s="252"/>
      <c r="P231" s="252"/>
      <c r="Q231" s="252"/>
      <c r="R231" s="252"/>
      <c r="S231" s="252"/>
      <c r="T231" s="252"/>
      <c r="U231" s="252"/>
    </row>
    <row r="232" spans="1:21" x14ac:dyDescent="0.2">
      <c r="A232" s="252"/>
      <c r="B232" s="252"/>
      <c r="C232" s="252"/>
      <c r="D232" s="252"/>
      <c r="E232" s="252"/>
      <c r="F232" s="252"/>
      <c r="G232" s="252"/>
      <c r="H232" s="252"/>
      <c r="I232" s="252"/>
      <c r="J232" s="252"/>
      <c r="K232" s="252"/>
      <c r="L232" s="252"/>
      <c r="M232" s="252"/>
      <c r="N232" s="252"/>
      <c r="O232" s="252"/>
      <c r="P232" s="252"/>
      <c r="Q232" s="252"/>
      <c r="R232" s="252"/>
      <c r="S232" s="252"/>
      <c r="T232" s="252"/>
      <c r="U232" s="252"/>
    </row>
    <row r="233" spans="1:21" x14ac:dyDescent="0.2">
      <c r="A233" s="252"/>
      <c r="B233" s="252"/>
      <c r="C233" s="252"/>
      <c r="D233" s="252"/>
      <c r="E233" s="252"/>
      <c r="F233" s="252"/>
      <c r="G233" s="252"/>
      <c r="H233" s="252"/>
      <c r="I233" s="252"/>
      <c r="J233" s="252"/>
      <c r="K233" s="252"/>
      <c r="L233" s="252"/>
      <c r="M233" s="252"/>
      <c r="N233" s="252"/>
      <c r="O233" s="252"/>
      <c r="P233" s="252"/>
      <c r="Q233" s="252"/>
      <c r="R233" s="252"/>
      <c r="S233" s="252"/>
      <c r="T233" s="252"/>
      <c r="U233" s="252"/>
    </row>
    <row r="234" spans="1:21" x14ac:dyDescent="0.2">
      <c r="A234" s="252"/>
      <c r="B234" s="252"/>
      <c r="C234" s="252"/>
      <c r="D234" s="252"/>
      <c r="E234" s="252"/>
      <c r="F234" s="252"/>
      <c r="G234" s="252"/>
      <c r="H234" s="252"/>
      <c r="I234" s="252"/>
      <c r="J234" s="252"/>
      <c r="K234" s="252"/>
      <c r="L234" s="252"/>
      <c r="M234" s="252"/>
      <c r="N234" s="252"/>
      <c r="O234" s="252"/>
      <c r="P234" s="252"/>
      <c r="Q234" s="252"/>
      <c r="R234" s="252"/>
      <c r="S234" s="252"/>
      <c r="T234" s="252"/>
      <c r="U234" s="252"/>
    </row>
    <row r="235" spans="1:21" x14ac:dyDescent="0.2">
      <c r="A235" s="252"/>
      <c r="B235" s="252"/>
      <c r="C235" s="252"/>
      <c r="D235" s="252"/>
      <c r="E235" s="252"/>
      <c r="F235" s="252"/>
      <c r="G235" s="252"/>
      <c r="H235" s="252"/>
      <c r="I235" s="252"/>
      <c r="J235" s="252"/>
      <c r="K235" s="252"/>
      <c r="L235" s="252"/>
      <c r="M235" s="252"/>
      <c r="N235" s="252"/>
      <c r="O235" s="252"/>
      <c r="P235" s="252"/>
      <c r="Q235" s="252"/>
      <c r="R235" s="252"/>
      <c r="S235" s="252"/>
      <c r="T235" s="252"/>
      <c r="U235" s="252"/>
    </row>
    <row r="236" spans="1:21" x14ac:dyDescent="0.2">
      <c r="A236" s="252"/>
      <c r="B236" s="252"/>
      <c r="C236" s="252"/>
      <c r="D236" s="252"/>
      <c r="E236" s="252"/>
      <c r="F236" s="252"/>
      <c r="G236" s="252"/>
      <c r="H236" s="252"/>
      <c r="I236" s="252"/>
      <c r="J236" s="252"/>
      <c r="K236" s="252"/>
      <c r="L236" s="252"/>
      <c r="M236" s="252"/>
      <c r="N236" s="252"/>
      <c r="O236" s="252"/>
      <c r="P236" s="252"/>
      <c r="Q236" s="252"/>
      <c r="R236" s="252"/>
      <c r="S236" s="252"/>
      <c r="T236" s="252"/>
      <c r="U236" s="252"/>
    </row>
    <row r="237" spans="1:21" x14ac:dyDescent="0.2">
      <c r="A237" s="252"/>
      <c r="B237" s="252"/>
      <c r="C237" s="252"/>
      <c r="D237" s="252"/>
      <c r="E237" s="252"/>
      <c r="F237" s="252"/>
      <c r="G237" s="252"/>
      <c r="H237" s="252"/>
      <c r="I237" s="252"/>
      <c r="J237" s="252"/>
      <c r="K237" s="252"/>
      <c r="L237" s="252"/>
      <c r="M237" s="252"/>
      <c r="N237" s="252"/>
      <c r="O237" s="252"/>
      <c r="P237" s="252"/>
      <c r="Q237" s="252"/>
      <c r="R237" s="252"/>
      <c r="S237" s="252"/>
      <c r="T237" s="252"/>
      <c r="U237" s="252"/>
    </row>
    <row r="238" spans="1:21" x14ac:dyDescent="0.2">
      <c r="A238" s="252"/>
      <c r="B238" s="252"/>
      <c r="C238" s="252"/>
      <c r="D238" s="252"/>
      <c r="E238" s="252"/>
      <c r="F238" s="252"/>
      <c r="G238" s="252"/>
      <c r="H238" s="252"/>
      <c r="I238" s="252"/>
      <c r="J238" s="252"/>
      <c r="K238" s="252"/>
      <c r="L238" s="252"/>
      <c r="M238" s="252"/>
      <c r="N238" s="252"/>
      <c r="O238" s="252"/>
      <c r="P238" s="252"/>
      <c r="Q238" s="252"/>
      <c r="R238" s="252"/>
      <c r="S238" s="252"/>
      <c r="T238" s="252"/>
      <c r="U238" s="252"/>
    </row>
    <row r="239" spans="1:21" x14ac:dyDescent="0.2">
      <c r="A239" s="252"/>
      <c r="B239" s="252"/>
      <c r="C239" s="252"/>
      <c r="D239" s="252"/>
      <c r="E239" s="252"/>
      <c r="F239" s="252"/>
      <c r="G239" s="252"/>
      <c r="H239" s="252"/>
      <c r="I239" s="252"/>
      <c r="J239" s="252"/>
      <c r="K239" s="252"/>
      <c r="L239" s="252"/>
      <c r="M239" s="252"/>
      <c r="N239" s="252"/>
      <c r="O239" s="252"/>
      <c r="P239" s="252"/>
      <c r="Q239" s="252"/>
      <c r="R239" s="252"/>
      <c r="S239" s="252"/>
      <c r="T239" s="252"/>
      <c r="U239" s="252"/>
    </row>
    <row r="240" spans="1:21" x14ac:dyDescent="0.2">
      <c r="A240" s="252"/>
      <c r="B240" s="252"/>
      <c r="C240" s="252"/>
      <c r="D240" s="252"/>
      <c r="E240" s="252"/>
      <c r="F240" s="252"/>
      <c r="G240" s="252"/>
      <c r="H240" s="252"/>
      <c r="I240" s="252"/>
      <c r="J240" s="252"/>
      <c r="K240" s="252"/>
      <c r="L240" s="252"/>
      <c r="M240" s="252"/>
      <c r="N240" s="252"/>
      <c r="O240" s="252"/>
      <c r="P240" s="252"/>
      <c r="Q240" s="252"/>
      <c r="R240" s="252"/>
      <c r="S240" s="252"/>
      <c r="T240" s="252"/>
      <c r="U240" s="252"/>
    </row>
    <row r="241" spans="1:21" x14ac:dyDescent="0.2">
      <c r="A241" s="252"/>
      <c r="B241" s="252"/>
      <c r="C241" s="252"/>
      <c r="D241" s="252"/>
      <c r="E241" s="252"/>
      <c r="F241" s="252"/>
      <c r="G241" s="252"/>
      <c r="H241" s="252"/>
      <c r="I241" s="252"/>
      <c r="J241" s="252"/>
      <c r="K241" s="252"/>
      <c r="L241" s="252"/>
      <c r="M241" s="252"/>
      <c r="N241" s="252"/>
      <c r="O241" s="252"/>
      <c r="P241" s="252"/>
      <c r="Q241" s="252"/>
      <c r="R241" s="252"/>
      <c r="S241" s="252"/>
      <c r="T241" s="252"/>
      <c r="U241" s="252"/>
    </row>
    <row r="242" spans="1:21" x14ac:dyDescent="0.2">
      <c r="A242" s="252"/>
      <c r="B242" s="252"/>
      <c r="C242" s="252"/>
      <c r="D242" s="252"/>
      <c r="E242" s="252"/>
      <c r="F242" s="252"/>
      <c r="G242" s="252"/>
      <c r="H242" s="252"/>
      <c r="I242" s="252"/>
      <c r="J242" s="252"/>
      <c r="K242" s="252"/>
      <c r="L242" s="252"/>
      <c r="M242" s="252"/>
      <c r="N242" s="252"/>
      <c r="O242" s="252"/>
      <c r="P242" s="252"/>
      <c r="Q242" s="252"/>
      <c r="R242" s="252"/>
      <c r="S242" s="252"/>
      <c r="T242" s="252"/>
      <c r="U242" s="252"/>
    </row>
    <row r="243" spans="1:21" x14ac:dyDescent="0.2">
      <c r="A243" s="252"/>
      <c r="B243" s="252"/>
      <c r="C243" s="252"/>
      <c r="D243" s="252"/>
      <c r="E243" s="252"/>
      <c r="F243" s="252"/>
      <c r="G243" s="252"/>
      <c r="H243" s="252"/>
      <c r="I243" s="252"/>
      <c r="J243" s="252"/>
      <c r="K243" s="252"/>
      <c r="L243" s="252"/>
      <c r="M243" s="252"/>
      <c r="N243" s="252"/>
      <c r="O243" s="252"/>
      <c r="P243" s="252"/>
      <c r="Q243" s="252"/>
      <c r="R243" s="252"/>
      <c r="S243" s="252"/>
      <c r="T243" s="252"/>
      <c r="U243" s="252"/>
    </row>
    <row r="244" spans="1:21" x14ac:dyDescent="0.2">
      <c r="A244" s="252"/>
      <c r="B244" s="252"/>
      <c r="C244" s="252"/>
      <c r="D244" s="252"/>
      <c r="E244" s="252"/>
      <c r="F244" s="252"/>
      <c r="G244" s="252"/>
      <c r="H244" s="252"/>
      <c r="I244" s="252"/>
      <c r="J244" s="252"/>
      <c r="K244" s="252"/>
      <c r="L244" s="252"/>
      <c r="M244" s="252"/>
      <c r="N244" s="252"/>
      <c r="O244" s="252"/>
      <c r="P244" s="252"/>
      <c r="Q244" s="252"/>
      <c r="R244" s="252"/>
      <c r="S244" s="252"/>
      <c r="T244" s="252"/>
      <c r="U244" s="252"/>
    </row>
    <row r="245" spans="1:21" x14ac:dyDescent="0.2">
      <c r="A245" s="252"/>
      <c r="B245" s="252"/>
      <c r="C245" s="252"/>
      <c r="D245" s="252"/>
      <c r="E245" s="252"/>
      <c r="F245" s="252"/>
      <c r="G245" s="252"/>
      <c r="H245" s="252"/>
      <c r="I245" s="252"/>
      <c r="J245" s="252"/>
      <c r="K245" s="252"/>
      <c r="L245" s="252"/>
      <c r="M245" s="252"/>
      <c r="N245" s="252"/>
      <c r="O245" s="252"/>
      <c r="P245" s="252"/>
      <c r="Q245" s="252"/>
      <c r="R245" s="252"/>
      <c r="S245" s="252"/>
      <c r="T245" s="252"/>
      <c r="U245" s="252"/>
    </row>
    <row r="246" spans="1:21" x14ac:dyDescent="0.2">
      <c r="A246" s="252"/>
      <c r="B246" s="252"/>
      <c r="C246" s="252"/>
      <c r="D246" s="252"/>
      <c r="E246" s="252"/>
      <c r="F246" s="252"/>
      <c r="G246" s="252"/>
      <c r="H246" s="252"/>
      <c r="I246" s="252"/>
      <c r="J246" s="252"/>
      <c r="K246" s="252"/>
      <c r="L246" s="252"/>
      <c r="M246" s="252"/>
      <c r="N246" s="252"/>
      <c r="O246" s="252"/>
      <c r="P246" s="252"/>
      <c r="Q246" s="252"/>
      <c r="R246" s="252"/>
      <c r="S246" s="252"/>
      <c r="T246" s="252"/>
      <c r="U246" s="252"/>
    </row>
    <row r="247" spans="1:21" x14ac:dyDescent="0.2">
      <c r="A247" s="252"/>
      <c r="B247" s="252"/>
      <c r="C247" s="252"/>
      <c r="D247" s="252"/>
      <c r="E247" s="252"/>
      <c r="F247" s="252"/>
      <c r="G247" s="252"/>
      <c r="H247" s="252"/>
      <c r="I247" s="252"/>
      <c r="J247" s="252"/>
      <c r="K247" s="252"/>
      <c r="L247" s="252"/>
      <c r="M247" s="252"/>
      <c r="N247" s="252"/>
      <c r="O247" s="252"/>
      <c r="P247" s="252"/>
      <c r="Q247" s="252"/>
      <c r="R247" s="252"/>
      <c r="S247" s="252"/>
      <c r="T247" s="252"/>
      <c r="U247" s="252"/>
    </row>
    <row r="248" spans="1:21" x14ac:dyDescent="0.2">
      <c r="A248" s="252"/>
      <c r="B248" s="252"/>
      <c r="C248" s="252"/>
      <c r="D248" s="252"/>
      <c r="E248" s="252"/>
      <c r="F248" s="252"/>
      <c r="G248" s="252"/>
      <c r="H248" s="252"/>
      <c r="I248" s="252"/>
      <c r="J248" s="252"/>
      <c r="K248" s="252"/>
      <c r="L248" s="252"/>
      <c r="M248" s="252"/>
      <c r="N248" s="252"/>
      <c r="O248" s="252"/>
      <c r="P248" s="252"/>
      <c r="Q248" s="252"/>
      <c r="R248" s="252"/>
      <c r="S248" s="252"/>
      <c r="T248" s="252"/>
      <c r="U248" s="252"/>
    </row>
    <row r="249" spans="1:21" x14ac:dyDescent="0.2">
      <c r="A249" s="252"/>
      <c r="B249" s="252"/>
      <c r="C249" s="252"/>
      <c r="D249" s="252"/>
      <c r="E249" s="252"/>
      <c r="F249" s="252"/>
      <c r="G249" s="252"/>
      <c r="H249" s="252"/>
      <c r="I249" s="252"/>
      <c r="J249" s="252"/>
      <c r="K249" s="252"/>
      <c r="L249" s="252"/>
      <c r="M249" s="252"/>
      <c r="N249" s="252"/>
      <c r="O249" s="252"/>
      <c r="P249" s="252"/>
      <c r="Q249" s="252"/>
      <c r="R249" s="252"/>
      <c r="S249" s="252"/>
      <c r="T249" s="252"/>
      <c r="U249" s="252"/>
    </row>
    <row r="250" spans="1:21" x14ac:dyDescent="0.2">
      <c r="A250" s="252"/>
      <c r="B250" s="252"/>
      <c r="C250" s="252"/>
      <c r="D250" s="252"/>
      <c r="E250" s="252"/>
      <c r="F250" s="252"/>
      <c r="G250" s="252"/>
      <c r="H250" s="252"/>
      <c r="I250" s="252"/>
      <c r="J250" s="252"/>
      <c r="K250" s="252"/>
      <c r="L250" s="252"/>
      <c r="M250" s="252"/>
      <c r="N250" s="252"/>
      <c r="O250" s="252"/>
      <c r="P250" s="252"/>
      <c r="Q250" s="252"/>
      <c r="R250" s="252"/>
      <c r="S250" s="252"/>
      <c r="T250" s="252"/>
      <c r="U250" s="252"/>
    </row>
    <row r="251" spans="1:21" x14ac:dyDescent="0.2">
      <c r="A251" s="252"/>
      <c r="B251" s="252"/>
      <c r="C251" s="252"/>
      <c r="D251" s="252"/>
      <c r="E251" s="252"/>
      <c r="F251" s="252"/>
      <c r="G251" s="252"/>
      <c r="H251" s="252"/>
      <c r="I251" s="252"/>
      <c r="J251" s="252"/>
      <c r="K251" s="252"/>
      <c r="L251" s="252"/>
      <c r="M251" s="252"/>
      <c r="N251" s="252"/>
      <c r="O251" s="252"/>
      <c r="P251" s="252"/>
      <c r="Q251" s="252"/>
      <c r="R251" s="252"/>
      <c r="S251" s="252"/>
      <c r="T251" s="252"/>
      <c r="U251" s="252"/>
    </row>
    <row r="252" spans="1:21" x14ac:dyDescent="0.2">
      <c r="A252" s="252"/>
      <c r="B252" s="252"/>
      <c r="C252" s="252"/>
      <c r="D252" s="252"/>
      <c r="E252" s="252"/>
      <c r="F252" s="252"/>
      <c r="G252" s="252"/>
      <c r="H252" s="252"/>
      <c r="I252" s="252"/>
      <c r="J252" s="252"/>
      <c r="K252" s="252"/>
      <c r="L252" s="252"/>
      <c r="M252" s="252"/>
      <c r="N252" s="252"/>
      <c r="O252" s="252"/>
      <c r="P252" s="252"/>
      <c r="Q252" s="252"/>
      <c r="R252" s="252"/>
      <c r="S252" s="252"/>
      <c r="T252" s="252"/>
      <c r="U252" s="252"/>
    </row>
    <row r="253" spans="1:21" x14ac:dyDescent="0.2">
      <c r="A253" s="252"/>
      <c r="B253" s="252"/>
      <c r="C253" s="252"/>
      <c r="D253" s="252"/>
      <c r="E253" s="252"/>
      <c r="F253" s="252"/>
      <c r="G253" s="252"/>
      <c r="H253" s="252"/>
      <c r="I253" s="252"/>
      <c r="J253" s="252"/>
      <c r="K253" s="252"/>
      <c r="L253" s="252"/>
      <c r="M253" s="252"/>
      <c r="N253" s="252"/>
      <c r="O253" s="252"/>
      <c r="P253" s="252"/>
      <c r="Q253" s="252"/>
      <c r="R253" s="252"/>
      <c r="S253" s="252"/>
      <c r="T253" s="252"/>
      <c r="U253" s="252"/>
    </row>
    <row r="254" spans="1:21" x14ac:dyDescent="0.2">
      <c r="A254" s="252"/>
      <c r="B254" s="252"/>
      <c r="C254" s="252"/>
      <c r="D254" s="252"/>
      <c r="E254" s="252"/>
      <c r="F254" s="252"/>
      <c r="G254" s="252"/>
      <c r="H254" s="252"/>
      <c r="I254" s="252"/>
      <c r="J254" s="252"/>
      <c r="K254" s="252"/>
      <c r="L254" s="252"/>
      <c r="M254" s="252"/>
      <c r="N254" s="252"/>
      <c r="O254" s="252"/>
      <c r="P254" s="252"/>
      <c r="Q254" s="252"/>
      <c r="R254" s="252"/>
      <c r="S254" s="252"/>
      <c r="T254" s="252"/>
      <c r="U254" s="252"/>
    </row>
    <row r="255" spans="1:21" x14ac:dyDescent="0.2">
      <c r="A255" s="252"/>
      <c r="B255" s="252"/>
      <c r="C255" s="252"/>
      <c r="D255" s="252"/>
      <c r="E255" s="252"/>
      <c r="F255" s="252"/>
      <c r="G255" s="252"/>
      <c r="H255" s="252"/>
      <c r="I255" s="252"/>
      <c r="J255" s="252"/>
      <c r="K255" s="252"/>
      <c r="L255" s="252"/>
      <c r="M255" s="252"/>
      <c r="N255" s="252"/>
      <c r="O255" s="252"/>
      <c r="P255" s="252"/>
      <c r="Q255" s="252"/>
      <c r="R255" s="252"/>
      <c r="S255" s="252"/>
      <c r="T255" s="252"/>
      <c r="U255" s="252"/>
    </row>
    <row r="256" spans="1:21" x14ac:dyDescent="0.2">
      <c r="A256" s="252"/>
      <c r="B256" s="252"/>
      <c r="C256" s="252"/>
      <c r="D256" s="252"/>
      <c r="E256" s="252"/>
      <c r="F256" s="252"/>
      <c r="G256" s="252"/>
      <c r="H256" s="252"/>
      <c r="I256" s="252"/>
      <c r="J256" s="252"/>
      <c r="K256" s="252"/>
      <c r="L256" s="252"/>
      <c r="M256" s="252"/>
      <c r="N256" s="252"/>
      <c r="O256" s="252"/>
      <c r="P256" s="252"/>
      <c r="Q256" s="252"/>
      <c r="R256" s="252"/>
      <c r="S256" s="252"/>
      <c r="T256" s="252"/>
      <c r="U256" s="252"/>
    </row>
    <row r="257" spans="1:21" x14ac:dyDescent="0.2">
      <c r="A257" s="252"/>
      <c r="B257" s="252"/>
      <c r="C257" s="252"/>
      <c r="D257" s="252"/>
      <c r="E257" s="252"/>
      <c r="F257" s="252"/>
      <c r="G257" s="252"/>
      <c r="H257" s="252"/>
      <c r="I257" s="252"/>
      <c r="J257" s="252"/>
      <c r="K257" s="252"/>
      <c r="L257" s="252"/>
      <c r="M257" s="252"/>
      <c r="N257" s="252"/>
      <c r="O257" s="252"/>
      <c r="P257" s="252"/>
      <c r="Q257" s="252"/>
      <c r="R257" s="252"/>
      <c r="S257" s="252"/>
      <c r="T257" s="252"/>
      <c r="U257" s="252"/>
    </row>
    <row r="258" spans="1:21" x14ac:dyDescent="0.2">
      <c r="A258" s="252"/>
      <c r="B258" s="252"/>
      <c r="C258" s="252"/>
      <c r="D258" s="252"/>
      <c r="E258" s="252"/>
      <c r="F258" s="252"/>
      <c r="G258" s="252"/>
      <c r="H258" s="252"/>
      <c r="I258" s="252"/>
      <c r="J258" s="252"/>
      <c r="K258" s="252"/>
      <c r="L258" s="252"/>
      <c r="M258" s="252"/>
      <c r="N258" s="252"/>
      <c r="O258" s="252"/>
      <c r="P258" s="252"/>
      <c r="Q258" s="252"/>
      <c r="R258" s="252"/>
      <c r="S258" s="252"/>
      <c r="T258" s="252"/>
      <c r="U258" s="252"/>
    </row>
    <row r="259" spans="1:21" x14ac:dyDescent="0.2">
      <c r="A259" s="252"/>
      <c r="B259" s="252"/>
      <c r="C259" s="252"/>
      <c r="D259" s="252"/>
      <c r="E259" s="252"/>
      <c r="F259" s="252"/>
      <c r="G259" s="252"/>
      <c r="H259" s="252"/>
      <c r="I259" s="252"/>
      <c r="J259" s="252"/>
      <c r="K259" s="252"/>
      <c r="L259" s="252"/>
      <c r="M259" s="252"/>
      <c r="N259" s="252"/>
      <c r="O259" s="252"/>
      <c r="P259" s="252"/>
      <c r="Q259" s="252"/>
      <c r="R259" s="252"/>
      <c r="S259" s="252"/>
      <c r="T259" s="252"/>
      <c r="U259" s="252"/>
    </row>
    <row r="260" spans="1:21" x14ac:dyDescent="0.2">
      <c r="A260" s="252"/>
      <c r="B260" s="252"/>
      <c r="C260" s="252"/>
      <c r="D260" s="252"/>
      <c r="E260" s="252"/>
      <c r="F260" s="252"/>
      <c r="G260" s="252"/>
      <c r="H260" s="252"/>
      <c r="I260" s="252"/>
      <c r="J260" s="252"/>
      <c r="K260" s="252"/>
      <c r="L260" s="252"/>
      <c r="M260" s="252"/>
      <c r="N260" s="252"/>
      <c r="O260" s="252"/>
      <c r="P260" s="252"/>
      <c r="Q260" s="252"/>
      <c r="R260" s="252"/>
      <c r="S260" s="252"/>
      <c r="T260" s="252"/>
      <c r="U260" s="252"/>
    </row>
    <row r="261" spans="1:21" x14ac:dyDescent="0.2">
      <c r="A261" s="252"/>
      <c r="B261" s="252"/>
      <c r="C261" s="252"/>
      <c r="D261" s="252"/>
      <c r="E261" s="252"/>
      <c r="F261" s="252"/>
      <c r="G261" s="252"/>
      <c r="H261" s="252"/>
      <c r="I261" s="252"/>
      <c r="J261" s="252"/>
      <c r="K261" s="252"/>
      <c r="L261" s="252"/>
      <c r="M261" s="252"/>
      <c r="N261" s="252"/>
      <c r="O261" s="252"/>
      <c r="P261" s="252"/>
      <c r="Q261" s="252"/>
      <c r="R261" s="252"/>
      <c r="S261" s="252"/>
      <c r="T261" s="252"/>
      <c r="U261" s="252"/>
    </row>
    <row r="262" spans="1:21" x14ac:dyDescent="0.2">
      <c r="A262" s="252"/>
      <c r="B262" s="252"/>
      <c r="C262" s="252"/>
      <c r="D262" s="252"/>
      <c r="E262" s="252"/>
      <c r="F262" s="252"/>
      <c r="G262" s="252"/>
      <c r="H262" s="252"/>
      <c r="I262" s="252"/>
      <c r="J262" s="252"/>
      <c r="K262" s="252"/>
      <c r="L262" s="252"/>
      <c r="M262" s="252"/>
      <c r="N262" s="252"/>
      <c r="O262" s="252"/>
      <c r="P262" s="252"/>
      <c r="Q262" s="252"/>
      <c r="R262" s="252"/>
      <c r="S262" s="252"/>
      <c r="T262" s="252"/>
      <c r="U262" s="252"/>
    </row>
    <row r="263" spans="1:21" x14ac:dyDescent="0.2">
      <c r="A263" s="252"/>
      <c r="B263" s="252"/>
      <c r="C263" s="252"/>
      <c r="D263" s="252"/>
      <c r="E263" s="252"/>
      <c r="F263" s="252"/>
      <c r="G263" s="252"/>
      <c r="H263" s="252"/>
      <c r="I263" s="252"/>
      <c r="J263" s="252"/>
      <c r="K263" s="252"/>
      <c r="L263" s="252"/>
      <c r="M263" s="252"/>
      <c r="N263" s="252"/>
      <c r="O263" s="252"/>
      <c r="P263" s="252"/>
      <c r="Q263" s="252"/>
      <c r="R263" s="252"/>
      <c r="S263" s="252"/>
      <c r="T263" s="252"/>
      <c r="U263" s="252"/>
    </row>
    <row r="264" spans="1:21" x14ac:dyDescent="0.2">
      <c r="A264" s="252"/>
      <c r="B264" s="252"/>
      <c r="C264" s="252"/>
      <c r="D264" s="252"/>
      <c r="E264" s="252"/>
      <c r="F264" s="252"/>
      <c r="G264" s="252"/>
      <c r="H264" s="252"/>
      <c r="I264" s="252"/>
      <c r="J264" s="252"/>
      <c r="K264" s="252"/>
      <c r="L264" s="252"/>
      <c r="M264" s="252"/>
      <c r="N264" s="252"/>
      <c r="O264" s="252"/>
      <c r="P264" s="252"/>
      <c r="Q264" s="252"/>
      <c r="R264" s="252"/>
      <c r="S264" s="252"/>
      <c r="T264" s="252"/>
      <c r="U264" s="252"/>
    </row>
    <row r="265" spans="1:21" x14ac:dyDescent="0.2">
      <c r="A265" s="252"/>
      <c r="B265" s="252"/>
      <c r="C265" s="252"/>
      <c r="D265" s="252"/>
      <c r="E265" s="252"/>
      <c r="F265" s="252"/>
      <c r="G265" s="252"/>
      <c r="H265" s="252"/>
      <c r="I265" s="252"/>
      <c r="J265" s="252"/>
      <c r="K265" s="252"/>
      <c r="L265" s="252"/>
      <c r="M265" s="252"/>
      <c r="N265" s="252"/>
      <c r="O265" s="252"/>
      <c r="P265" s="252"/>
      <c r="Q265" s="252"/>
      <c r="R265" s="252"/>
      <c r="S265" s="252"/>
      <c r="T265" s="252"/>
      <c r="U265" s="252"/>
    </row>
    <row r="266" spans="1:21" x14ac:dyDescent="0.2">
      <c r="A266" s="252"/>
      <c r="B266" s="252"/>
      <c r="C266" s="252"/>
      <c r="D266" s="252"/>
      <c r="E266" s="252"/>
      <c r="F266" s="252"/>
      <c r="G266" s="252"/>
      <c r="H266" s="252"/>
      <c r="I266" s="252"/>
      <c r="J266" s="252"/>
      <c r="K266" s="252"/>
      <c r="L266" s="252"/>
      <c r="M266" s="252"/>
      <c r="N266" s="252"/>
      <c r="O266" s="252"/>
      <c r="P266" s="252"/>
      <c r="Q266" s="252"/>
      <c r="R266" s="252"/>
      <c r="S266" s="252"/>
      <c r="T266" s="252"/>
      <c r="U266" s="252"/>
    </row>
    <row r="267" spans="1:21" x14ac:dyDescent="0.2">
      <c r="A267" s="252"/>
      <c r="B267" s="252"/>
      <c r="C267" s="252"/>
      <c r="D267" s="252"/>
      <c r="E267" s="252"/>
      <c r="F267" s="252"/>
      <c r="G267" s="252"/>
      <c r="H267" s="252"/>
      <c r="I267" s="252"/>
      <c r="J267" s="252"/>
      <c r="K267" s="252"/>
      <c r="L267" s="252"/>
      <c r="M267" s="252"/>
      <c r="N267" s="252"/>
      <c r="O267" s="252"/>
      <c r="P267" s="252"/>
      <c r="Q267" s="252"/>
      <c r="R267" s="252"/>
      <c r="S267" s="252"/>
      <c r="T267" s="252"/>
      <c r="U267" s="252"/>
    </row>
    <row r="268" spans="1:21" x14ac:dyDescent="0.2">
      <c r="A268" s="252"/>
      <c r="B268" s="252"/>
      <c r="C268" s="252"/>
      <c r="D268" s="252"/>
      <c r="E268" s="252"/>
      <c r="F268" s="252"/>
      <c r="G268" s="252"/>
      <c r="H268" s="252"/>
      <c r="I268" s="252"/>
      <c r="J268" s="252"/>
      <c r="K268" s="252"/>
      <c r="L268" s="252"/>
      <c r="M268" s="252"/>
      <c r="N268" s="252"/>
      <c r="O268" s="252"/>
      <c r="P268" s="252"/>
      <c r="Q268" s="252"/>
      <c r="R268" s="252"/>
      <c r="S268" s="252"/>
      <c r="T268" s="252"/>
      <c r="U268" s="252"/>
    </row>
    <row r="269" spans="1:21" x14ac:dyDescent="0.2">
      <c r="A269" s="252"/>
      <c r="B269" s="252"/>
      <c r="C269" s="252"/>
      <c r="D269" s="252"/>
      <c r="E269" s="252"/>
      <c r="F269" s="252"/>
      <c r="G269" s="252"/>
      <c r="H269" s="252"/>
      <c r="I269" s="252"/>
      <c r="J269" s="252"/>
      <c r="K269" s="252"/>
      <c r="L269" s="252"/>
      <c r="M269" s="252"/>
      <c r="N269" s="252"/>
      <c r="O269" s="252"/>
      <c r="P269" s="252"/>
      <c r="Q269" s="252"/>
      <c r="R269" s="252"/>
      <c r="S269" s="252"/>
      <c r="T269" s="252"/>
      <c r="U269" s="252"/>
    </row>
    <row r="270" spans="1:21" x14ac:dyDescent="0.2">
      <c r="A270" s="252"/>
      <c r="B270" s="252"/>
      <c r="C270" s="252"/>
      <c r="D270" s="252"/>
      <c r="E270" s="252"/>
      <c r="F270" s="252"/>
      <c r="G270" s="252"/>
      <c r="H270" s="252"/>
      <c r="I270" s="252"/>
      <c r="J270" s="252"/>
      <c r="K270" s="252"/>
      <c r="L270" s="252"/>
      <c r="M270" s="252"/>
      <c r="N270" s="252"/>
      <c r="O270" s="252"/>
      <c r="P270" s="252"/>
      <c r="Q270" s="252"/>
      <c r="R270" s="252"/>
      <c r="S270" s="252"/>
      <c r="T270" s="252"/>
      <c r="U270" s="252"/>
    </row>
    <row r="271" spans="1:21" x14ac:dyDescent="0.2">
      <c r="A271" s="252"/>
      <c r="B271" s="252"/>
      <c r="C271" s="252"/>
      <c r="D271" s="252"/>
      <c r="E271" s="252"/>
      <c r="F271" s="252"/>
      <c r="G271" s="252"/>
      <c r="H271" s="252"/>
      <c r="I271" s="252"/>
      <c r="J271" s="252"/>
      <c r="K271" s="252"/>
      <c r="L271" s="252"/>
      <c r="M271" s="252"/>
      <c r="N271" s="252"/>
      <c r="O271" s="252"/>
      <c r="P271" s="252"/>
      <c r="Q271" s="252"/>
      <c r="R271" s="252"/>
      <c r="S271" s="252"/>
      <c r="T271" s="252"/>
      <c r="U271" s="252"/>
    </row>
    <row r="272" spans="1:21" x14ac:dyDescent="0.2">
      <c r="A272" s="252"/>
      <c r="B272" s="252"/>
      <c r="C272" s="252"/>
      <c r="D272" s="252"/>
      <c r="E272" s="252"/>
      <c r="F272" s="252"/>
      <c r="G272" s="252"/>
      <c r="H272" s="252"/>
      <c r="I272" s="252"/>
      <c r="J272" s="252"/>
      <c r="K272" s="252"/>
      <c r="L272" s="252"/>
      <c r="M272" s="252"/>
      <c r="N272" s="252"/>
      <c r="O272" s="252"/>
      <c r="P272" s="252"/>
      <c r="Q272" s="252"/>
      <c r="R272" s="252"/>
      <c r="S272" s="252"/>
      <c r="T272" s="252"/>
      <c r="U272" s="252"/>
    </row>
    <row r="273" spans="1:21" x14ac:dyDescent="0.2">
      <c r="A273" s="252"/>
      <c r="B273" s="252"/>
      <c r="C273" s="252"/>
      <c r="D273" s="252"/>
      <c r="E273" s="252"/>
      <c r="F273" s="252"/>
      <c r="G273" s="252"/>
      <c r="H273" s="252"/>
      <c r="I273" s="252"/>
      <c r="J273" s="252"/>
      <c r="K273" s="252"/>
      <c r="L273" s="252"/>
      <c r="M273" s="252"/>
      <c r="N273" s="252"/>
      <c r="O273" s="252"/>
      <c r="P273" s="252"/>
      <c r="Q273" s="252"/>
      <c r="R273" s="252"/>
      <c r="S273" s="252"/>
      <c r="T273" s="252"/>
      <c r="U273" s="252"/>
    </row>
    <row r="274" spans="1:21" x14ac:dyDescent="0.2">
      <c r="A274" s="252"/>
      <c r="B274" s="252"/>
      <c r="C274" s="252"/>
      <c r="D274" s="252"/>
      <c r="E274" s="252"/>
      <c r="F274" s="252"/>
      <c r="G274" s="252"/>
      <c r="H274" s="252"/>
      <c r="I274" s="252"/>
      <c r="J274" s="252"/>
      <c r="K274" s="252"/>
      <c r="L274" s="252"/>
      <c r="M274" s="252"/>
      <c r="N274" s="252"/>
      <c r="O274" s="252"/>
      <c r="P274" s="252"/>
      <c r="Q274" s="252"/>
      <c r="R274" s="252"/>
      <c r="S274" s="252"/>
      <c r="T274" s="252"/>
      <c r="U274" s="252"/>
    </row>
    <row r="275" spans="1:21" x14ac:dyDescent="0.2">
      <c r="A275" s="252"/>
      <c r="B275" s="252"/>
      <c r="C275" s="252"/>
      <c r="D275" s="252"/>
      <c r="E275" s="252"/>
      <c r="F275" s="252"/>
      <c r="G275" s="252"/>
      <c r="H275" s="252"/>
      <c r="I275" s="252"/>
      <c r="J275" s="252"/>
      <c r="K275" s="252"/>
      <c r="L275" s="252"/>
      <c r="M275" s="252"/>
      <c r="N275" s="252"/>
      <c r="O275" s="252"/>
      <c r="P275" s="252"/>
      <c r="Q275" s="252"/>
      <c r="R275" s="252"/>
      <c r="S275" s="252"/>
      <c r="T275" s="252"/>
      <c r="U275" s="252"/>
    </row>
    <row r="276" spans="1:21" x14ac:dyDescent="0.2">
      <c r="A276" s="252"/>
      <c r="B276" s="252"/>
      <c r="C276" s="252"/>
      <c r="D276" s="252"/>
      <c r="E276" s="252"/>
      <c r="F276" s="252"/>
      <c r="G276" s="252"/>
      <c r="H276" s="252"/>
      <c r="I276" s="252"/>
      <c r="J276" s="252"/>
      <c r="K276" s="252"/>
      <c r="L276" s="252"/>
      <c r="M276" s="252"/>
      <c r="N276" s="252"/>
      <c r="O276" s="252"/>
      <c r="P276" s="252"/>
      <c r="Q276" s="252"/>
      <c r="R276" s="252"/>
      <c r="S276" s="252"/>
      <c r="T276" s="252"/>
      <c r="U276" s="252"/>
    </row>
    <row r="277" spans="1:21" x14ac:dyDescent="0.2">
      <c r="A277" s="252"/>
      <c r="B277" s="252"/>
      <c r="C277" s="252"/>
      <c r="D277" s="252"/>
      <c r="E277" s="252"/>
      <c r="F277" s="252"/>
      <c r="G277" s="252"/>
      <c r="H277" s="252"/>
      <c r="I277" s="252"/>
      <c r="J277" s="252"/>
      <c r="K277" s="252"/>
      <c r="L277" s="252"/>
      <c r="M277" s="252"/>
      <c r="N277" s="252"/>
      <c r="O277" s="252"/>
      <c r="P277" s="252"/>
      <c r="Q277" s="252"/>
      <c r="R277" s="252"/>
      <c r="S277" s="252"/>
      <c r="T277" s="252"/>
      <c r="U277" s="252"/>
    </row>
    <row r="278" spans="1:21" x14ac:dyDescent="0.2">
      <c r="A278" s="252"/>
      <c r="B278" s="252"/>
      <c r="C278" s="252"/>
      <c r="D278" s="252"/>
      <c r="E278" s="252"/>
      <c r="F278" s="252"/>
      <c r="G278" s="252"/>
      <c r="H278" s="252"/>
      <c r="I278" s="252"/>
      <c r="J278" s="252"/>
      <c r="K278" s="252"/>
      <c r="L278" s="252"/>
      <c r="M278" s="252"/>
      <c r="N278" s="252"/>
      <c r="O278" s="252"/>
      <c r="P278" s="252"/>
      <c r="Q278" s="252"/>
      <c r="R278" s="252"/>
      <c r="S278" s="252"/>
      <c r="T278" s="252"/>
      <c r="U278" s="252"/>
    </row>
    <row r="279" spans="1:21" x14ac:dyDescent="0.2">
      <c r="A279" s="252"/>
      <c r="B279" s="252"/>
      <c r="C279" s="252"/>
      <c r="D279" s="252"/>
      <c r="E279" s="252"/>
      <c r="F279" s="252"/>
      <c r="G279" s="252"/>
      <c r="H279" s="252"/>
      <c r="I279" s="252"/>
      <c r="J279" s="252"/>
      <c r="K279" s="252"/>
      <c r="L279" s="252"/>
      <c r="M279" s="252"/>
      <c r="N279" s="252"/>
      <c r="O279" s="252"/>
      <c r="P279" s="252"/>
      <c r="Q279" s="252"/>
      <c r="R279" s="252"/>
      <c r="S279" s="252"/>
      <c r="T279" s="252"/>
      <c r="U279" s="252"/>
    </row>
    <row r="280" spans="1:21" x14ac:dyDescent="0.2">
      <c r="A280" s="252"/>
      <c r="B280" s="252"/>
      <c r="C280" s="252"/>
      <c r="D280" s="252"/>
      <c r="E280" s="252"/>
      <c r="F280" s="252"/>
      <c r="G280" s="252"/>
      <c r="H280" s="252"/>
      <c r="I280" s="252"/>
      <c r="J280" s="252"/>
      <c r="K280" s="252"/>
      <c r="L280" s="252"/>
      <c r="M280" s="252"/>
      <c r="N280" s="252"/>
      <c r="O280" s="252"/>
      <c r="P280" s="252"/>
      <c r="Q280" s="252"/>
      <c r="R280" s="252"/>
      <c r="S280" s="252"/>
      <c r="T280" s="252"/>
      <c r="U280" s="252"/>
    </row>
    <row r="281" spans="1:21" x14ac:dyDescent="0.2">
      <c r="A281" s="252"/>
      <c r="B281" s="252"/>
      <c r="C281" s="252"/>
      <c r="D281" s="252"/>
      <c r="E281" s="252"/>
      <c r="F281" s="252"/>
      <c r="G281" s="252"/>
      <c r="H281" s="252"/>
      <c r="I281" s="252"/>
      <c r="J281" s="252"/>
      <c r="K281" s="252"/>
      <c r="L281" s="252"/>
      <c r="M281" s="252"/>
      <c r="N281" s="252"/>
      <c r="O281" s="252"/>
      <c r="P281" s="252"/>
      <c r="Q281" s="252"/>
      <c r="R281" s="252"/>
      <c r="S281" s="252"/>
      <c r="T281" s="252"/>
      <c r="U281" s="252"/>
    </row>
    <row r="282" spans="1:21" x14ac:dyDescent="0.2">
      <c r="A282" s="252"/>
      <c r="B282" s="252"/>
      <c r="C282" s="252"/>
      <c r="D282" s="252"/>
      <c r="E282" s="252"/>
      <c r="F282" s="252"/>
      <c r="G282" s="252"/>
      <c r="H282" s="252"/>
      <c r="I282" s="252"/>
      <c r="J282" s="252"/>
      <c r="K282" s="252"/>
      <c r="L282" s="252"/>
      <c r="M282" s="252"/>
      <c r="N282" s="252"/>
      <c r="O282" s="252"/>
      <c r="P282" s="252"/>
      <c r="Q282" s="252"/>
      <c r="R282" s="252"/>
      <c r="S282" s="252"/>
      <c r="T282" s="252"/>
      <c r="U282" s="252"/>
    </row>
    <row r="283" spans="1:21" x14ac:dyDescent="0.2">
      <c r="A283" s="252"/>
      <c r="B283" s="252"/>
      <c r="C283" s="252"/>
      <c r="D283" s="252"/>
      <c r="E283" s="252"/>
      <c r="F283" s="252"/>
      <c r="G283" s="252"/>
      <c r="H283" s="252"/>
      <c r="I283" s="252"/>
      <c r="J283" s="252"/>
      <c r="K283" s="252"/>
      <c r="L283" s="252"/>
      <c r="M283" s="252"/>
      <c r="N283" s="252"/>
      <c r="O283" s="252"/>
      <c r="P283" s="252"/>
      <c r="Q283" s="252"/>
      <c r="R283" s="252"/>
      <c r="S283" s="252"/>
      <c r="T283" s="252"/>
      <c r="U283" s="252"/>
    </row>
    <row r="284" spans="1:21" x14ac:dyDescent="0.2">
      <c r="A284" s="252"/>
      <c r="B284" s="252"/>
      <c r="C284" s="252"/>
      <c r="D284" s="252"/>
      <c r="E284" s="252"/>
      <c r="F284" s="252"/>
      <c r="G284" s="252"/>
      <c r="H284" s="252"/>
      <c r="I284" s="252"/>
      <c r="J284" s="252"/>
      <c r="K284" s="252"/>
      <c r="L284" s="252"/>
      <c r="M284" s="252"/>
      <c r="N284" s="252"/>
      <c r="O284" s="252"/>
      <c r="P284" s="252"/>
      <c r="Q284" s="252"/>
      <c r="R284" s="252"/>
      <c r="S284" s="252"/>
      <c r="T284" s="252"/>
      <c r="U284" s="252"/>
    </row>
    <row r="285" spans="1:21" x14ac:dyDescent="0.2">
      <c r="A285" s="252"/>
      <c r="B285" s="252"/>
      <c r="C285" s="252"/>
      <c r="D285" s="252"/>
      <c r="E285" s="252"/>
      <c r="F285" s="252"/>
      <c r="G285" s="252"/>
      <c r="H285" s="252"/>
      <c r="I285" s="252"/>
      <c r="J285" s="252"/>
      <c r="K285" s="252"/>
      <c r="L285" s="252"/>
      <c r="M285" s="252"/>
      <c r="N285" s="252"/>
      <c r="O285" s="252"/>
      <c r="P285" s="252"/>
      <c r="Q285" s="252"/>
      <c r="R285" s="252"/>
      <c r="S285" s="252"/>
      <c r="T285" s="252"/>
      <c r="U285" s="252"/>
    </row>
    <row r="286" spans="1:21" x14ac:dyDescent="0.2">
      <c r="A286" s="252"/>
      <c r="B286" s="252"/>
      <c r="C286" s="252"/>
      <c r="D286" s="252"/>
      <c r="E286" s="252"/>
      <c r="F286" s="252"/>
      <c r="G286" s="252"/>
      <c r="H286" s="252"/>
      <c r="I286" s="252"/>
      <c r="J286" s="252"/>
      <c r="K286" s="252"/>
      <c r="L286" s="252"/>
      <c r="M286" s="252"/>
      <c r="N286" s="252"/>
      <c r="O286" s="252"/>
      <c r="P286" s="252"/>
      <c r="Q286" s="252"/>
      <c r="R286" s="252"/>
      <c r="S286" s="252"/>
      <c r="T286" s="252"/>
      <c r="U286" s="252"/>
    </row>
    <row r="287" spans="1:21" x14ac:dyDescent="0.2">
      <c r="A287" s="252"/>
      <c r="B287" s="252"/>
      <c r="C287" s="252"/>
      <c r="D287" s="252"/>
      <c r="E287" s="252"/>
      <c r="F287" s="252"/>
      <c r="G287" s="252"/>
      <c r="H287" s="252"/>
      <c r="I287" s="252"/>
      <c r="J287" s="252"/>
      <c r="K287" s="252"/>
      <c r="L287" s="252"/>
      <c r="M287" s="252"/>
      <c r="N287" s="252"/>
      <c r="O287" s="252"/>
      <c r="P287" s="252"/>
      <c r="Q287" s="252"/>
      <c r="R287" s="252"/>
      <c r="S287" s="252"/>
      <c r="T287" s="252"/>
      <c r="U287" s="252"/>
    </row>
    <row r="288" spans="1:21" x14ac:dyDescent="0.2">
      <c r="A288" s="252"/>
      <c r="B288" s="252"/>
      <c r="C288" s="252"/>
      <c r="D288" s="252"/>
      <c r="E288" s="252"/>
      <c r="F288" s="252"/>
      <c r="G288" s="252"/>
      <c r="H288" s="252"/>
      <c r="I288" s="252"/>
      <c r="J288" s="252"/>
      <c r="K288" s="252"/>
      <c r="L288" s="252"/>
      <c r="M288" s="252"/>
      <c r="N288" s="252"/>
      <c r="O288" s="252"/>
      <c r="P288" s="252"/>
      <c r="Q288" s="252"/>
      <c r="R288" s="252"/>
      <c r="S288" s="252"/>
      <c r="T288" s="252"/>
      <c r="U288" s="252"/>
    </row>
    <row r="289" spans="1:21" x14ac:dyDescent="0.2">
      <c r="A289" s="252"/>
      <c r="B289" s="252"/>
      <c r="C289" s="252"/>
      <c r="D289" s="252"/>
      <c r="E289" s="252"/>
      <c r="F289" s="252"/>
      <c r="G289" s="252"/>
      <c r="H289" s="252"/>
      <c r="I289" s="252"/>
      <c r="J289" s="252"/>
      <c r="K289" s="252"/>
      <c r="L289" s="252"/>
      <c r="M289" s="252"/>
      <c r="N289" s="252"/>
      <c r="O289" s="252"/>
      <c r="P289" s="252"/>
      <c r="Q289" s="252"/>
      <c r="R289" s="252"/>
      <c r="S289" s="252"/>
      <c r="T289" s="252"/>
      <c r="U289" s="252"/>
    </row>
    <row r="290" spans="1:21" x14ac:dyDescent="0.2">
      <c r="A290" s="252"/>
      <c r="B290" s="252"/>
      <c r="C290" s="252"/>
      <c r="D290" s="252"/>
      <c r="E290" s="252"/>
      <c r="F290" s="252"/>
      <c r="G290" s="252"/>
      <c r="H290" s="252"/>
      <c r="I290" s="252"/>
      <c r="J290" s="252"/>
      <c r="K290" s="252"/>
      <c r="L290" s="252"/>
      <c r="M290" s="252"/>
      <c r="N290" s="252"/>
      <c r="O290" s="252"/>
      <c r="P290" s="252"/>
      <c r="Q290" s="252"/>
      <c r="R290" s="252"/>
      <c r="S290" s="252"/>
      <c r="T290" s="252"/>
      <c r="U290" s="252"/>
    </row>
    <row r="291" spans="1:21" x14ac:dyDescent="0.2">
      <c r="A291" s="252"/>
      <c r="B291" s="252"/>
      <c r="C291" s="252"/>
      <c r="D291" s="252"/>
      <c r="E291" s="252"/>
      <c r="F291" s="252"/>
      <c r="G291" s="252"/>
      <c r="H291" s="252"/>
      <c r="I291" s="252"/>
      <c r="J291" s="252"/>
      <c r="K291" s="252"/>
      <c r="L291" s="252"/>
      <c r="M291" s="252"/>
      <c r="N291" s="252"/>
      <c r="O291" s="252"/>
      <c r="P291" s="252"/>
      <c r="Q291" s="252"/>
      <c r="R291" s="252"/>
      <c r="S291" s="252"/>
      <c r="T291" s="252"/>
      <c r="U291" s="252"/>
    </row>
    <row r="292" spans="1:21" x14ac:dyDescent="0.2">
      <c r="A292" s="252"/>
      <c r="B292" s="252"/>
      <c r="C292" s="252"/>
      <c r="D292" s="252"/>
      <c r="E292" s="252"/>
      <c r="F292" s="252"/>
      <c r="G292" s="252"/>
      <c r="H292" s="252"/>
      <c r="I292" s="252"/>
      <c r="J292" s="252"/>
      <c r="K292" s="252"/>
      <c r="L292" s="252"/>
      <c r="M292" s="252"/>
      <c r="N292" s="252"/>
      <c r="O292" s="252"/>
      <c r="P292" s="252"/>
      <c r="Q292" s="252"/>
      <c r="R292" s="252"/>
      <c r="S292" s="252"/>
      <c r="T292" s="252"/>
      <c r="U292" s="252"/>
    </row>
    <row r="293" spans="1:21" x14ac:dyDescent="0.2">
      <c r="A293" s="252"/>
      <c r="B293" s="252"/>
      <c r="C293" s="252"/>
      <c r="D293" s="252"/>
      <c r="E293" s="252"/>
      <c r="F293" s="252"/>
      <c r="G293" s="252"/>
      <c r="H293" s="252"/>
      <c r="I293" s="252"/>
      <c r="J293" s="252"/>
      <c r="K293" s="252"/>
      <c r="L293" s="252"/>
      <c r="M293" s="252"/>
      <c r="N293" s="252"/>
      <c r="O293" s="252"/>
      <c r="P293" s="252"/>
      <c r="Q293" s="252"/>
      <c r="R293" s="252"/>
      <c r="S293" s="252"/>
      <c r="T293" s="252"/>
      <c r="U293" s="252"/>
    </row>
    <row r="294" spans="1:21" x14ac:dyDescent="0.2">
      <c r="A294" s="252"/>
      <c r="B294" s="252"/>
      <c r="C294" s="252"/>
      <c r="D294" s="252"/>
      <c r="E294" s="252"/>
      <c r="F294" s="252"/>
      <c r="G294" s="252"/>
      <c r="H294" s="252"/>
      <c r="I294" s="252"/>
      <c r="J294" s="252"/>
      <c r="K294" s="252"/>
      <c r="L294" s="252"/>
      <c r="M294" s="252"/>
      <c r="N294" s="252"/>
      <c r="O294" s="252"/>
      <c r="P294" s="252"/>
      <c r="Q294" s="252"/>
      <c r="R294" s="252"/>
      <c r="S294" s="252"/>
      <c r="T294" s="252"/>
      <c r="U294" s="252"/>
    </row>
    <row r="295" spans="1:21" x14ac:dyDescent="0.2">
      <c r="A295" s="252"/>
      <c r="B295" s="252"/>
      <c r="C295" s="252"/>
      <c r="D295" s="252"/>
      <c r="E295" s="252"/>
      <c r="F295" s="252"/>
      <c r="G295" s="252"/>
      <c r="H295" s="252"/>
      <c r="I295" s="252"/>
      <c r="J295" s="252"/>
      <c r="K295" s="252"/>
      <c r="L295" s="252"/>
      <c r="M295" s="252"/>
      <c r="N295" s="252"/>
      <c r="O295" s="252"/>
      <c r="P295" s="252"/>
      <c r="Q295" s="252"/>
      <c r="R295" s="252"/>
      <c r="S295" s="252"/>
      <c r="T295" s="252"/>
      <c r="U295" s="252"/>
    </row>
    <row r="296" spans="1:21" x14ac:dyDescent="0.2">
      <c r="A296" s="252"/>
      <c r="B296" s="252"/>
      <c r="C296" s="252"/>
      <c r="D296" s="252"/>
      <c r="E296" s="252"/>
      <c r="F296" s="252"/>
      <c r="G296" s="252"/>
      <c r="H296" s="252"/>
      <c r="I296" s="252"/>
      <c r="J296" s="252"/>
      <c r="K296" s="252"/>
      <c r="L296" s="252"/>
      <c r="M296" s="252"/>
      <c r="N296" s="252"/>
      <c r="O296" s="252"/>
      <c r="P296" s="252"/>
      <c r="Q296" s="252"/>
      <c r="R296" s="252"/>
      <c r="S296" s="252"/>
      <c r="T296" s="252"/>
      <c r="U296" s="252"/>
    </row>
    <row r="297" spans="1:21" x14ac:dyDescent="0.2">
      <c r="A297" s="252"/>
      <c r="B297" s="252"/>
      <c r="C297" s="252"/>
      <c r="D297" s="252"/>
      <c r="E297" s="252"/>
      <c r="F297" s="252"/>
      <c r="G297" s="252"/>
      <c r="H297" s="252"/>
      <c r="I297" s="252"/>
      <c r="J297" s="252"/>
      <c r="K297" s="252"/>
      <c r="L297" s="252"/>
      <c r="M297" s="252"/>
      <c r="N297" s="252"/>
      <c r="O297" s="252"/>
      <c r="P297" s="252"/>
      <c r="Q297" s="252"/>
      <c r="R297" s="252"/>
      <c r="S297" s="252"/>
      <c r="T297" s="252"/>
      <c r="U297" s="252"/>
    </row>
    <row r="298" spans="1:21" x14ac:dyDescent="0.2">
      <c r="A298" s="252"/>
      <c r="B298" s="252"/>
      <c r="C298" s="252"/>
      <c r="D298" s="252"/>
      <c r="E298" s="252"/>
      <c r="F298" s="252"/>
      <c r="G298" s="252"/>
      <c r="H298" s="252"/>
      <c r="I298" s="252"/>
      <c r="J298" s="252"/>
      <c r="K298" s="252"/>
      <c r="L298" s="252"/>
      <c r="M298" s="252"/>
      <c r="N298" s="252"/>
      <c r="O298" s="252"/>
      <c r="P298" s="252"/>
      <c r="Q298" s="252"/>
      <c r="R298" s="252"/>
      <c r="S298" s="252"/>
      <c r="T298" s="252"/>
      <c r="U298" s="252"/>
    </row>
    <row r="299" spans="1:21" x14ac:dyDescent="0.2">
      <c r="A299" s="252"/>
      <c r="B299" s="252"/>
      <c r="C299" s="252"/>
      <c r="D299" s="252"/>
      <c r="E299" s="252"/>
      <c r="F299" s="252"/>
      <c r="G299" s="252"/>
      <c r="H299" s="252"/>
      <c r="I299" s="252"/>
      <c r="J299" s="252"/>
      <c r="K299" s="252"/>
      <c r="L299" s="252"/>
      <c r="M299" s="252"/>
      <c r="N299" s="252"/>
      <c r="O299" s="252"/>
      <c r="P299" s="252"/>
      <c r="Q299" s="252"/>
      <c r="R299" s="252"/>
      <c r="S299" s="252"/>
      <c r="T299" s="252"/>
      <c r="U299" s="252"/>
    </row>
    <row r="300" spans="1:21" x14ac:dyDescent="0.2">
      <c r="A300" s="252"/>
      <c r="B300" s="252"/>
      <c r="C300" s="252"/>
      <c r="D300" s="252"/>
      <c r="E300" s="252"/>
      <c r="F300" s="252"/>
      <c r="G300" s="252"/>
      <c r="H300" s="252"/>
      <c r="I300" s="252"/>
      <c r="J300" s="252"/>
      <c r="K300" s="252"/>
      <c r="L300" s="252"/>
      <c r="M300" s="252"/>
      <c r="N300" s="252"/>
      <c r="O300" s="252"/>
      <c r="P300" s="252"/>
      <c r="Q300" s="252"/>
      <c r="R300" s="252"/>
      <c r="S300" s="252"/>
      <c r="T300" s="252"/>
      <c r="U300" s="252"/>
    </row>
  </sheetData>
  <sheetProtection sheet="1" objects="1" scenarios="1"/>
  <mergeCells count="11">
    <mergeCell ref="A47:Q47"/>
    <mergeCell ref="BZ4:CE4"/>
    <mergeCell ref="A1:D3"/>
    <mergeCell ref="E1:BP1"/>
    <mergeCell ref="BQ1:BY2"/>
    <mergeCell ref="E2:BP2"/>
    <mergeCell ref="E3:BP3"/>
    <mergeCell ref="BQ3:BY3"/>
    <mergeCell ref="A4:AC4"/>
    <mergeCell ref="AD4:BA4"/>
    <mergeCell ref="BB4:BY4"/>
  </mergeCells>
  <dataValidations count="45">
    <dataValidation type="list" errorStyle="warning" allowBlank="1" showInputMessage="1" showErrorMessage="1" errorTitle="Fuente Financiación" error="Desea Ingresar Nueva Fuente de Financiación?" sqref="R5:AC5">
      <formula1>fuente_financiacion</formula1>
    </dataValidation>
    <dataValidation type="list" errorStyle="warning" allowBlank="1" showInputMessage="1" showErrorMessage="1" errorTitle="Línea de Gestión PND" error="Desea Ingresar Nueva Línea de Gestión PND?" sqref="L6:L46">
      <formula1>proceso</formula1>
    </dataValidation>
    <dataValidation type="list" errorStyle="warning" allowBlank="1" showInputMessage="1" showErrorMessage="1" errorTitle="Objetivo Sectorial" error="Desea Ingresar Nuevo Objetivo Sectorial?" sqref="G6:G46">
      <formula1>obj_sec</formula1>
    </dataValidation>
    <dataValidation type="list" errorStyle="warning" allowBlank="1" showInputMessage="1" showErrorMessage="1" errorTitle="Estrategia Sectorial" error="Desea Ingresar Nueva Estrategia Sectorial?" sqref="H6:H46">
      <formula1>est_sec</formula1>
    </dataValidation>
    <dataValidation type="list" errorStyle="warning" allowBlank="1" showInputMessage="1" showErrorMessage="1" errorTitle="Actividad Principal" error="Registrar Actividad Principal?" sqref="I6:I46">
      <formula1>"Inactivar"</formula1>
    </dataValidation>
    <dataValidation type="list" errorStyle="warning" allowBlank="1" showInputMessage="1" showErrorMessage="1" errorTitle="Actividad Desagregada" error="Registrar Actividad Desagregada?" sqref="J6:J46">
      <formula1>"Inactivar"</formula1>
    </dataValidation>
    <dataValidation type="list" errorStyle="warning" allowBlank="1" showInputMessage="1" showErrorMessage="1" errorTitle="Línea de Gestión PND" error="Desea Ingresar Nueva Línea de Gestión PND?" sqref="K6:K46">
      <formula1>linea_gestion</formula1>
    </dataValidation>
    <dataValidation type="list" allowBlank="1" showInputMessage="1" showErrorMessage="1" errorTitle="Dato Inválido" error="Debe Registrar un Valor Entre 1 y 3" sqref="M6:M46">
      <formula1>peso</formula1>
    </dataValidation>
    <dataValidation type="list" errorStyle="warning" allowBlank="1" showInputMessage="1" showErrorMessage="1" errorTitle="Unidad de Medida" error="Desea Ingresar Nueva Unidad de Medida?" sqref="P6:P46">
      <formula1>unidad_medida</formula1>
    </dataValidation>
    <dataValidation type="decimal" allowBlank="1" showInputMessage="1" showErrorMessage="1" errorTitle="Dato Inválido" error="Debe Registrar Valores Enteros y/o con Valores Decimales" sqref="AC6:AC46 N6:N46 AS6:AS46">
      <formula1>0</formula1>
      <formula2>9.99999999999999E+24</formula2>
    </dataValidation>
    <dataValidation type="list" errorStyle="warning" allowBlank="1" showInputMessage="1" showErrorMessage="1" errorTitle="Compromiso PND" error="Desea Ingresar Nuevo Compromiso PND?" sqref="AD6:AD46">
      <formula1>compromiso_PND</formula1>
    </dataValidation>
    <dataValidation type="list" errorStyle="warning" allowBlank="1" showInputMessage="1" showErrorMessage="1" errorTitle="Articulado PND" error="Desea Ingresar Nuevo Articulado PND?" sqref="AE6:AE46">
      <formula1>"No Aplica"</formula1>
    </dataValidation>
    <dataValidation type="list" errorStyle="warning" allowBlank="1" showInputMessage="1" showErrorMessage="1" errorTitle="Meta Sinergia Nacional" error="Desea Ingresar Nueva Meta Sinergia Nacional?" sqref="AF6:AF46">
      <formula1>meta_sinergia_nal</formula1>
    </dataValidation>
    <dataValidation type="list" errorStyle="warning" allowBlank="1" showInputMessage="1" showErrorMessage="1" errorTitle="Meta Sinergia Regional" error="Desea Ingresar Nueva Meta Sinergia Regional?" sqref="AG6:AG46">
      <formula1>meta_sinergia_regional</formula1>
    </dataValidation>
    <dataValidation type="list" errorStyle="warning" allowBlank="1" showInputMessage="1" showErrorMessage="1" errorTitle="Meta Grupo Étnico" error="Desea Ingresar Nueva Meta Grupo Étnico?" sqref="AH6:AH46">
      <formula1>meta_grupo_etnico</formula1>
    </dataValidation>
    <dataValidation type="list" errorStyle="warning" allowBlank="1" showInputMessage="1" showErrorMessage="1" errorTitle="Tablero Control Ministro" error="Desea Ingresar Nueva Meta Control Ministro?" sqref="AI6:AI46">
      <formula1>tablero_ministro</formula1>
    </dataValidation>
    <dataValidation type="list" errorStyle="warning" allowBlank="1" showInputMessage="1" showErrorMessage="1" errorTitle="Política Ambiental" error="Desea Ingresar Nueva Política Ambiental?" sqref="AJ6:AJ46">
      <formula1>politica_ambiental</formula1>
    </dataValidation>
    <dataValidation type="list" errorStyle="warning" allowBlank="1" showInputMessage="1" showErrorMessage="1" errorTitle="Acuerdos Internacionales" error="Desea Ingresar Nuevo Compromiso Acuerdo Internacional?" sqref="AL6:AL46">
      <formula1>"No Aplica"</formula1>
    </dataValidation>
    <dataValidation type="list" allowBlank="1" showInputMessage="1" showErrorMessage="1" errorTitle="Dato Inválido" error="Debe Seleccionar Si Aplica o No Aplica?" sqref="AM6:AN46">
      <formula1>"Si Aplica,No Aplica"</formula1>
    </dataValidation>
    <dataValidation type="list" errorStyle="warning" allowBlank="1" showInputMessage="1" showErrorMessage="1" errorTitle="Grupo Étnico" error="Desea Ingresar Nuevo Grupo Étnico?" sqref="AO6:AO46">
      <formula1>grupo_etnico</formula1>
    </dataValidation>
    <dataValidation type="list" errorStyle="warning" allowBlank="1" showInputMessage="1" showErrorMessage="1" errorTitle="Fuente Compromiso Étnico" error="Desea Ingresar Nueva Fuente Compromiso Étnico?" sqref="AP6:AP46">
      <formula1>compromiso_etnico</formula1>
    </dataValidation>
    <dataValidation type="list" errorStyle="warning" allowBlank="1" showInputMessage="1" showErrorMessage="1" errorTitle="Grupo Poblacional" error="Desea Ingresar Nuevo Grupo Poblacional?" sqref="AQ6:AQ46">
      <formula1>grupo_poblacional</formula1>
    </dataValidation>
    <dataValidation type="list" errorStyle="warning" allowBlank="1" showInputMessage="1" showErrorMessage="1" errorTitle="Género" error="Desea Ingresar Nuevo Género?" sqref="AR6:AR46">
      <formula1>genero</formula1>
    </dataValidation>
    <dataValidation type="list" errorStyle="warning" allowBlank="1" showInputMessage="1" showErrorMessage="1" errorTitle="Región" error="Desea Ingresar Nueva Región?" sqref="AT6:AT46">
      <formula1>region</formula1>
    </dataValidation>
    <dataValidation type="list" errorStyle="warning" allowBlank="1" showInputMessage="1" showErrorMessage="1" errorTitle="Departamento" error="Desea Ingresar Nuevo Departamento?" sqref="AU6:AU46">
      <formula1>departamento</formula1>
    </dataValidation>
    <dataValidation type="list" errorStyle="warning" allowBlank="1" showInputMessage="1" showErrorMessage="1" errorTitle="Municipio" error="Desea Ingresar Nuevo Municipio?" sqref="AW6:AW46">
      <formula1>municipio</formula1>
    </dataValidation>
    <dataValidation type="list" errorStyle="warning" allowBlank="1" showInputMessage="1" showErrorMessage="1" errorTitle="Clasificación de Desempeño" error="Desea Ingresar Nueva Clasificación de Desempeño y Calidad?" sqref="AY6:AY46">
      <formula1>clasificacion_desempeño</formula1>
    </dataValidation>
    <dataValidation type="list" errorStyle="warning" allowBlank="1" showInputMessage="1" showErrorMessage="1" errorTitle="Meta Indicador de Resultado" error="Desea Ingresar Nueva Meta Indicador de Resultado?" sqref="AZ6:AZ46">
      <formula1>"No Aplica"</formula1>
    </dataValidation>
    <dataValidation type="list" errorStyle="warning" allowBlank="1" showInputMessage="1" showErrorMessage="1" errorTitle="Líder Responsable" error="Desea Ingresar Nuevo Líder Responsable?" sqref="BA6:BA46">
      <formula1>lider</formula1>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B6:BB46">
      <formula1>10</formula1>
      <formula2>1000</formula2>
    </dataValidation>
    <dataValidation type="decimal" allowBlank="1" showInputMessage="1" showErrorMessage="1" errorTitle="Dato Inválido" error="Debe Registrar Valores Enteros y/o con Valores Decimales (Mayor a 0 e Inferior o Igual a 100)" sqref="BC6:BC46 BE6:BE46 BG6:BG46 BI6:BI46 BK6:BK46 BM6:BM46 BO6:BO46 BQ6:BQ46 BS6:BS46 BU6:BU46 BW6:BW46 BY6:BY46">
      <formula1>1</formula1>
      <formula2>100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D6:BD46">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F6:BF46">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H6:BH46">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L6:BL33 BL35:BL46">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N6:BN33 BN35:BN46">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P6:BP46">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R6:BR46">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T6:BT46">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BV6:BV46">
      <formula1>10</formula1>
      <formula2>1000</formula2>
    </dataValidation>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BX6:BX46">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J6:BJ33 BJ35:BJ46 BN34">
      <formula1>10</formula1>
      <formula2>1000</formula2>
    </dataValidation>
    <dataValidation type="textLength" showInputMessage="1" showErrorMessage="1" error="El largo de texto no corresponde a lo definido (10 a 1000 caracteres)" prompt="Registra mínimo 10 y máximo 1000 caracteres" sqref="CB5:CB300 CE5:CE300">
      <formula1>10</formula1>
      <formula2>1000</formula2>
    </dataValidation>
    <dataValidation type="decimal" showInputMessage="1" showErrorMessage="1" error="Se debe ingresar números entre 0 y 100" prompt="Ingrese números entre 0 y 100" sqref="CA6:CA300 CD6:CD300">
      <formula1>0</formula1>
      <formula2>100</formula2>
    </dataValidation>
    <dataValidation type="decimal" operator="greaterThan" showInputMessage="1" showErrorMessage="1" error="Sólo puede ingresar números mayores a 0" prompt="Ingrese un números" sqref="BZ6:BZ300 CC6:CC300">
      <formula1>0</formula1>
    </dataValidation>
  </dataValidations>
  <pageMargins left="0.7" right="0.7" top="0.75" bottom="0.75" header="0.3" footer="0.3"/>
  <pageSetup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FFFF00"/>
  </sheetPr>
  <dimension ref="A1:A1042"/>
  <sheetViews>
    <sheetView zoomScale="85" zoomScaleNormal="85" workbookViewId="0">
      <selection activeCell="A73" sqref="A73"/>
    </sheetView>
  </sheetViews>
  <sheetFormatPr baseColWidth="10" defaultColWidth="11" defaultRowHeight="15" x14ac:dyDescent="0.25"/>
  <cols>
    <col min="1" max="1" width="24.28515625" style="6" bestFit="1" customWidth="1"/>
    <col min="2" max="16384" width="11" style="6"/>
  </cols>
  <sheetData>
    <row r="1" spans="1:1" x14ac:dyDescent="0.25">
      <c r="A1" s="3" t="s">
        <v>1934</v>
      </c>
    </row>
    <row r="2" spans="1:1" x14ac:dyDescent="0.25">
      <c r="A2" s="4" t="s">
        <v>195</v>
      </c>
    </row>
    <row r="3" spans="1:1" x14ac:dyDescent="0.25">
      <c r="A3" s="4" t="s">
        <v>278</v>
      </c>
    </row>
    <row r="4" spans="1:1" x14ac:dyDescent="0.25">
      <c r="A4" s="4" t="s">
        <v>262</v>
      </c>
    </row>
    <row r="5" spans="1:1" x14ac:dyDescent="0.25">
      <c r="A5" s="41" t="s">
        <v>316</v>
      </c>
    </row>
    <row r="6" spans="1:1" x14ac:dyDescent="0.25">
      <c r="A6" s="41" t="s">
        <v>317</v>
      </c>
    </row>
    <row r="7" spans="1:1" x14ac:dyDescent="0.25">
      <c r="A7" s="41" t="s">
        <v>318</v>
      </c>
    </row>
    <row r="8" spans="1:1" x14ac:dyDescent="0.25">
      <c r="A8" s="41" t="s">
        <v>319</v>
      </c>
    </row>
    <row r="9" spans="1:1" x14ac:dyDescent="0.25">
      <c r="A9" s="41" t="s">
        <v>320</v>
      </c>
    </row>
    <row r="10" spans="1:1" x14ac:dyDescent="0.25">
      <c r="A10" s="41" t="s">
        <v>321</v>
      </c>
    </row>
    <row r="11" spans="1:1" x14ac:dyDescent="0.25">
      <c r="A11" s="41" t="s">
        <v>322</v>
      </c>
    </row>
    <row r="12" spans="1:1" x14ac:dyDescent="0.25">
      <c r="A12" s="41" t="s">
        <v>323</v>
      </c>
    </row>
    <row r="13" spans="1:1" x14ac:dyDescent="0.25">
      <c r="A13" s="41" t="s">
        <v>324</v>
      </c>
    </row>
    <row r="14" spans="1:1" x14ac:dyDescent="0.25">
      <c r="A14" s="41" t="s">
        <v>325</v>
      </c>
    </row>
    <row r="15" spans="1:1" x14ac:dyDescent="0.25">
      <c r="A15" s="41" t="s">
        <v>326</v>
      </c>
    </row>
    <row r="16" spans="1:1" x14ac:dyDescent="0.25">
      <c r="A16" s="41" t="s">
        <v>327</v>
      </c>
    </row>
    <row r="17" spans="1:1" x14ac:dyDescent="0.25">
      <c r="A17" s="41" t="s">
        <v>328</v>
      </c>
    </row>
    <row r="18" spans="1:1" x14ac:dyDescent="0.25">
      <c r="A18" s="41" t="s">
        <v>329</v>
      </c>
    </row>
    <row r="19" spans="1:1" x14ac:dyDescent="0.25">
      <c r="A19" s="41" t="s">
        <v>330</v>
      </c>
    </row>
    <row r="20" spans="1:1" x14ac:dyDescent="0.25">
      <c r="A20" s="41" t="s">
        <v>331</v>
      </c>
    </row>
    <row r="21" spans="1:1" x14ac:dyDescent="0.25">
      <c r="A21" s="41" t="s">
        <v>332</v>
      </c>
    </row>
    <row r="22" spans="1:1" x14ac:dyDescent="0.25">
      <c r="A22" s="41" t="s">
        <v>333</v>
      </c>
    </row>
    <row r="23" spans="1:1" x14ac:dyDescent="0.25">
      <c r="A23" s="41" t="s">
        <v>334</v>
      </c>
    </row>
    <row r="24" spans="1:1" x14ac:dyDescent="0.25">
      <c r="A24" s="41" t="s">
        <v>335</v>
      </c>
    </row>
    <row r="25" spans="1:1" x14ac:dyDescent="0.25">
      <c r="A25" s="41" t="s">
        <v>336</v>
      </c>
    </row>
    <row r="26" spans="1:1" x14ac:dyDescent="0.25">
      <c r="A26" s="41" t="s">
        <v>337</v>
      </c>
    </row>
    <row r="27" spans="1:1" x14ac:dyDescent="0.25">
      <c r="A27" s="41" t="s">
        <v>338</v>
      </c>
    </row>
    <row r="28" spans="1:1" x14ac:dyDescent="0.25">
      <c r="A28" s="41" t="s">
        <v>339</v>
      </c>
    </row>
    <row r="29" spans="1:1" x14ac:dyDescent="0.25">
      <c r="A29" s="41" t="s">
        <v>340</v>
      </c>
    </row>
    <row r="30" spans="1:1" x14ac:dyDescent="0.25">
      <c r="A30" s="41" t="s">
        <v>341</v>
      </c>
    </row>
    <row r="31" spans="1:1" x14ac:dyDescent="0.25">
      <c r="A31" s="41" t="s">
        <v>342</v>
      </c>
    </row>
    <row r="32" spans="1:1" x14ac:dyDescent="0.25">
      <c r="A32" s="41" t="s">
        <v>343</v>
      </c>
    </row>
    <row r="33" spans="1:1" x14ac:dyDescent="0.25">
      <c r="A33" s="41" t="s">
        <v>344</v>
      </c>
    </row>
    <row r="34" spans="1:1" x14ac:dyDescent="0.25">
      <c r="A34" s="41" t="s">
        <v>345</v>
      </c>
    </row>
    <row r="35" spans="1:1" x14ac:dyDescent="0.25">
      <c r="A35" s="41" t="s">
        <v>346</v>
      </c>
    </row>
    <row r="36" spans="1:1" x14ac:dyDescent="0.25">
      <c r="A36" s="41" t="s">
        <v>347</v>
      </c>
    </row>
    <row r="37" spans="1:1" x14ac:dyDescent="0.25">
      <c r="A37" s="41" t="s">
        <v>348</v>
      </c>
    </row>
    <row r="38" spans="1:1" x14ac:dyDescent="0.25">
      <c r="A38" s="41" t="s">
        <v>349</v>
      </c>
    </row>
    <row r="39" spans="1:1" x14ac:dyDescent="0.25">
      <c r="A39" s="41" t="s">
        <v>350</v>
      </c>
    </row>
    <row r="40" spans="1:1" x14ac:dyDescent="0.25">
      <c r="A40" s="41" t="s">
        <v>351</v>
      </c>
    </row>
    <row r="41" spans="1:1" x14ac:dyDescent="0.25">
      <c r="A41" s="41" t="s">
        <v>352</v>
      </c>
    </row>
    <row r="42" spans="1:1" x14ac:dyDescent="0.25">
      <c r="A42" s="41" t="s">
        <v>353</v>
      </c>
    </row>
    <row r="43" spans="1:1" x14ac:dyDescent="0.25">
      <c r="A43" s="41" t="s">
        <v>354</v>
      </c>
    </row>
    <row r="44" spans="1:1" x14ac:dyDescent="0.25">
      <c r="A44" s="41" t="s">
        <v>355</v>
      </c>
    </row>
    <row r="45" spans="1:1" x14ac:dyDescent="0.25">
      <c r="A45" s="41" t="s">
        <v>356</v>
      </c>
    </row>
    <row r="46" spans="1:1" x14ac:dyDescent="0.25">
      <c r="A46" s="41" t="s">
        <v>357</v>
      </c>
    </row>
    <row r="47" spans="1:1" x14ac:dyDescent="0.25">
      <c r="A47" s="41" t="s">
        <v>358</v>
      </c>
    </row>
    <row r="48" spans="1:1" x14ac:dyDescent="0.25">
      <c r="A48" s="41" t="s">
        <v>359</v>
      </c>
    </row>
    <row r="49" spans="1:1" x14ac:dyDescent="0.25">
      <c r="A49" s="41" t="s">
        <v>360</v>
      </c>
    </row>
    <row r="50" spans="1:1" x14ac:dyDescent="0.25">
      <c r="A50" s="41" t="s">
        <v>361</v>
      </c>
    </row>
    <row r="51" spans="1:1" x14ac:dyDescent="0.25">
      <c r="A51" s="41" t="s">
        <v>362</v>
      </c>
    </row>
    <row r="52" spans="1:1" x14ac:dyDescent="0.25">
      <c r="A52" s="41" t="s">
        <v>363</v>
      </c>
    </row>
    <row r="53" spans="1:1" x14ac:dyDescent="0.25">
      <c r="A53" s="41" t="s">
        <v>364</v>
      </c>
    </row>
    <row r="54" spans="1:1" x14ac:dyDescent="0.25">
      <c r="A54" s="41" t="s">
        <v>365</v>
      </c>
    </row>
    <row r="55" spans="1:1" x14ac:dyDescent="0.25">
      <c r="A55" s="41" t="s">
        <v>366</v>
      </c>
    </row>
    <row r="56" spans="1:1" x14ac:dyDescent="0.25">
      <c r="A56" s="41" t="s">
        <v>367</v>
      </c>
    </row>
    <row r="57" spans="1:1" x14ac:dyDescent="0.25">
      <c r="A57" s="41" t="s">
        <v>368</v>
      </c>
    </row>
    <row r="58" spans="1:1" x14ac:dyDescent="0.25">
      <c r="A58" s="41" t="s">
        <v>369</v>
      </c>
    </row>
    <row r="59" spans="1:1" x14ac:dyDescent="0.25">
      <c r="A59" s="41" t="s">
        <v>370</v>
      </c>
    </row>
    <row r="60" spans="1:1" x14ac:dyDescent="0.25">
      <c r="A60" s="41" t="s">
        <v>371</v>
      </c>
    </row>
    <row r="61" spans="1:1" x14ac:dyDescent="0.25">
      <c r="A61" s="41" t="s">
        <v>372</v>
      </c>
    </row>
    <row r="62" spans="1:1" x14ac:dyDescent="0.25">
      <c r="A62" s="41" t="s">
        <v>373</v>
      </c>
    </row>
    <row r="63" spans="1:1" x14ac:dyDescent="0.25">
      <c r="A63" s="41" t="s">
        <v>374</v>
      </c>
    </row>
    <row r="64" spans="1:1" x14ac:dyDescent="0.25">
      <c r="A64" s="41" t="s">
        <v>375</v>
      </c>
    </row>
    <row r="65" spans="1:1" x14ac:dyDescent="0.25">
      <c r="A65" s="41" t="s">
        <v>376</v>
      </c>
    </row>
    <row r="66" spans="1:1" x14ac:dyDescent="0.25">
      <c r="A66" s="41" t="s">
        <v>377</v>
      </c>
    </row>
    <row r="67" spans="1:1" x14ac:dyDescent="0.25">
      <c r="A67" s="41" t="s">
        <v>378</v>
      </c>
    </row>
    <row r="68" spans="1:1" x14ac:dyDescent="0.25">
      <c r="A68" s="41" t="s">
        <v>379</v>
      </c>
    </row>
    <row r="69" spans="1:1" x14ac:dyDescent="0.25">
      <c r="A69" s="41" t="s">
        <v>380</v>
      </c>
    </row>
    <row r="70" spans="1:1" x14ac:dyDescent="0.25">
      <c r="A70" s="41" t="s">
        <v>381</v>
      </c>
    </row>
    <row r="71" spans="1:1" x14ac:dyDescent="0.25">
      <c r="A71" s="41" t="s">
        <v>382</v>
      </c>
    </row>
    <row r="72" spans="1:1" x14ac:dyDescent="0.25">
      <c r="A72" s="41" t="s">
        <v>383</v>
      </c>
    </row>
    <row r="73" spans="1:1" x14ac:dyDescent="0.25">
      <c r="A73" s="41" t="s">
        <v>384</v>
      </c>
    </row>
    <row r="74" spans="1:1" x14ac:dyDescent="0.25">
      <c r="A74" s="41" t="s">
        <v>385</v>
      </c>
    </row>
    <row r="75" spans="1:1" x14ac:dyDescent="0.25">
      <c r="A75" s="41" t="s">
        <v>386</v>
      </c>
    </row>
    <row r="76" spans="1:1" x14ac:dyDescent="0.25">
      <c r="A76" s="41" t="s">
        <v>387</v>
      </c>
    </row>
    <row r="77" spans="1:1" x14ac:dyDescent="0.25">
      <c r="A77" s="41" t="s">
        <v>388</v>
      </c>
    </row>
    <row r="78" spans="1:1" x14ac:dyDescent="0.25">
      <c r="A78" s="41" t="s">
        <v>389</v>
      </c>
    </row>
    <row r="79" spans="1:1" x14ac:dyDescent="0.25">
      <c r="A79" s="41" t="s">
        <v>390</v>
      </c>
    </row>
    <row r="80" spans="1:1" x14ac:dyDescent="0.25">
      <c r="A80" s="41" t="s">
        <v>391</v>
      </c>
    </row>
    <row r="81" spans="1:1" x14ac:dyDescent="0.25">
      <c r="A81" s="41" t="s">
        <v>392</v>
      </c>
    </row>
    <row r="82" spans="1:1" x14ac:dyDescent="0.25">
      <c r="A82" s="41" t="s">
        <v>393</v>
      </c>
    </row>
    <row r="83" spans="1:1" x14ac:dyDescent="0.25">
      <c r="A83" s="41" t="s">
        <v>394</v>
      </c>
    </row>
    <row r="84" spans="1:1" x14ac:dyDescent="0.25">
      <c r="A84" s="41" t="s">
        <v>395</v>
      </c>
    </row>
    <row r="85" spans="1:1" x14ac:dyDescent="0.25">
      <c r="A85" s="41" t="s">
        <v>396</v>
      </c>
    </row>
    <row r="86" spans="1:1" x14ac:dyDescent="0.25">
      <c r="A86" s="41" t="s">
        <v>397</v>
      </c>
    </row>
    <row r="87" spans="1:1" x14ac:dyDescent="0.25">
      <c r="A87" s="41" t="s">
        <v>398</v>
      </c>
    </row>
    <row r="88" spans="1:1" x14ac:dyDescent="0.25">
      <c r="A88" s="41" t="s">
        <v>399</v>
      </c>
    </row>
    <row r="89" spans="1:1" x14ac:dyDescent="0.25">
      <c r="A89" s="41" t="s">
        <v>400</v>
      </c>
    </row>
    <row r="90" spans="1:1" x14ac:dyDescent="0.25">
      <c r="A90" s="41" t="s">
        <v>401</v>
      </c>
    </row>
    <row r="91" spans="1:1" x14ac:dyDescent="0.25">
      <c r="A91" s="41" t="s">
        <v>402</v>
      </c>
    </row>
    <row r="92" spans="1:1" ht="26.25" x14ac:dyDescent="0.25">
      <c r="A92" s="41" t="s">
        <v>403</v>
      </c>
    </row>
    <row r="93" spans="1:1" x14ac:dyDescent="0.25">
      <c r="A93" s="41" t="s">
        <v>404</v>
      </c>
    </row>
    <row r="94" spans="1:1" x14ac:dyDescent="0.25">
      <c r="A94" s="41" t="s">
        <v>405</v>
      </c>
    </row>
    <row r="95" spans="1:1" x14ac:dyDescent="0.25">
      <c r="A95" s="41" t="s">
        <v>406</v>
      </c>
    </row>
    <row r="96" spans="1:1" x14ac:dyDescent="0.25">
      <c r="A96" s="41" t="s">
        <v>407</v>
      </c>
    </row>
    <row r="97" spans="1:1" x14ac:dyDescent="0.25">
      <c r="A97" s="41" t="s">
        <v>408</v>
      </c>
    </row>
    <row r="98" spans="1:1" x14ac:dyDescent="0.25">
      <c r="A98" s="41" t="s">
        <v>409</v>
      </c>
    </row>
    <row r="99" spans="1:1" x14ac:dyDescent="0.25">
      <c r="A99" s="41" t="s">
        <v>410</v>
      </c>
    </row>
    <row r="100" spans="1:1" x14ac:dyDescent="0.25">
      <c r="A100" s="41" t="s">
        <v>411</v>
      </c>
    </row>
    <row r="101" spans="1:1" x14ac:dyDescent="0.25">
      <c r="A101" s="41" t="s">
        <v>412</v>
      </c>
    </row>
    <row r="102" spans="1:1" x14ac:dyDescent="0.25">
      <c r="A102" s="41" t="s">
        <v>413</v>
      </c>
    </row>
    <row r="103" spans="1:1" x14ac:dyDescent="0.25">
      <c r="A103" s="41" t="s">
        <v>414</v>
      </c>
    </row>
    <row r="104" spans="1:1" x14ac:dyDescent="0.25">
      <c r="A104" s="41" t="s">
        <v>415</v>
      </c>
    </row>
    <row r="105" spans="1:1" x14ac:dyDescent="0.25">
      <c r="A105" s="41" t="s">
        <v>416</v>
      </c>
    </row>
    <row r="106" spans="1:1" x14ac:dyDescent="0.25">
      <c r="A106" s="41" t="s">
        <v>417</v>
      </c>
    </row>
    <row r="107" spans="1:1" x14ac:dyDescent="0.25">
      <c r="A107" s="41" t="s">
        <v>418</v>
      </c>
    </row>
    <row r="108" spans="1:1" x14ac:dyDescent="0.25">
      <c r="A108" s="41" t="s">
        <v>419</v>
      </c>
    </row>
    <row r="109" spans="1:1" x14ac:dyDescent="0.25">
      <c r="A109" s="41" t="s">
        <v>420</v>
      </c>
    </row>
    <row r="110" spans="1:1" x14ac:dyDescent="0.25">
      <c r="A110" s="41" t="s">
        <v>421</v>
      </c>
    </row>
    <row r="111" spans="1:1" x14ac:dyDescent="0.25">
      <c r="A111" s="41" t="s">
        <v>422</v>
      </c>
    </row>
    <row r="112" spans="1:1" x14ac:dyDescent="0.25">
      <c r="A112" s="41" t="s">
        <v>423</v>
      </c>
    </row>
    <row r="113" spans="1:1" x14ac:dyDescent="0.25">
      <c r="A113" s="41" t="s">
        <v>424</v>
      </c>
    </row>
    <row r="114" spans="1:1" x14ac:dyDescent="0.25">
      <c r="A114" s="41" t="s">
        <v>425</v>
      </c>
    </row>
    <row r="115" spans="1:1" x14ac:dyDescent="0.25">
      <c r="A115" s="41" t="s">
        <v>426</v>
      </c>
    </row>
    <row r="116" spans="1:1" x14ac:dyDescent="0.25">
      <c r="A116" s="41" t="s">
        <v>427</v>
      </c>
    </row>
    <row r="117" spans="1:1" x14ac:dyDescent="0.25">
      <c r="A117" s="41" t="s">
        <v>428</v>
      </c>
    </row>
    <row r="118" spans="1:1" x14ac:dyDescent="0.25">
      <c r="A118" s="41" t="s">
        <v>429</v>
      </c>
    </row>
    <row r="119" spans="1:1" x14ac:dyDescent="0.25">
      <c r="A119" s="41" t="s">
        <v>430</v>
      </c>
    </row>
    <row r="120" spans="1:1" x14ac:dyDescent="0.25">
      <c r="A120" s="41" t="s">
        <v>431</v>
      </c>
    </row>
    <row r="121" spans="1:1" x14ac:dyDescent="0.25">
      <c r="A121" s="41" t="s">
        <v>432</v>
      </c>
    </row>
    <row r="122" spans="1:1" x14ac:dyDescent="0.25">
      <c r="A122" s="41" t="s">
        <v>433</v>
      </c>
    </row>
    <row r="123" spans="1:1" x14ac:dyDescent="0.25">
      <c r="A123" s="41" t="s">
        <v>434</v>
      </c>
    </row>
    <row r="124" spans="1:1" x14ac:dyDescent="0.25">
      <c r="A124" s="41" t="s">
        <v>435</v>
      </c>
    </row>
    <row r="125" spans="1:1" x14ac:dyDescent="0.25">
      <c r="A125" s="41" t="s">
        <v>436</v>
      </c>
    </row>
    <row r="126" spans="1:1" x14ac:dyDescent="0.25">
      <c r="A126" s="41" t="s">
        <v>437</v>
      </c>
    </row>
    <row r="127" spans="1:1" x14ac:dyDescent="0.25">
      <c r="A127" s="41" t="s">
        <v>438</v>
      </c>
    </row>
    <row r="128" spans="1:1" x14ac:dyDescent="0.25">
      <c r="A128" s="41" t="s">
        <v>439</v>
      </c>
    </row>
    <row r="129" spans="1:1" x14ac:dyDescent="0.25">
      <c r="A129" s="41" t="s">
        <v>440</v>
      </c>
    </row>
    <row r="130" spans="1:1" x14ac:dyDescent="0.25">
      <c r="A130" s="41" t="s">
        <v>441</v>
      </c>
    </row>
    <row r="131" spans="1:1" x14ac:dyDescent="0.25">
      <c r="A131" s="41" t="s">
        <v>442</v>
      </c>
    </row>
    <row r="132" spans="1:1" x14ac:dyDescent="0.25">
      <c r="A132" s="41" t="s">
        <v>443</v>
      </c>
    </row>
    <row r="133" spans="1:1" x14ac:dyDescent="0.25">
      <c r="A133" s="41" t="s">
        <v>444</v>
      </c>
    </row>
    <row r="134" spans="1:1" x14ac:dyDescent="0.25">
      <c r="A134" s="41" t="s">
        <v>445</v>
      </c>
    </row>
    <row r="135" spans="1:1" x14ac:dyDescent="0.25">
      <c r="A135" s="41" t="s">
        <v>446</v>
      </c>
    </row>
    <row r="136" spans="1:1" x14ac:dyDescent="0.25">
      <c r="A136" s="41" t="s">
        <v>447</v>
      </c>
    </row>
    <row r="137" spans="1:1" x14ac:dyDescent="0.25">
      <c r="A137" s="41" t="s">
        <v>448</v>
      </c>
    </row>
    <row r="138" spans="1:1" x14ac:dyDescent="0.25">
      <c r="A138" s="41" t="s">
        <v>449</v>
      </c>
    </row>
    <row r="139" spans="1:1" x14ac:dyDescent="0.25">
      <c r="A139" s="41" t="s">
        <v>450</v>
      </c>
    </row>
    <row r="140" spans="1:1" x14ac:dyDescent="0.25">
      <c r="A140" s="41" t="s">
        <v>451</v>
      </c>
    </row>
    <row r="141" spans="1:1" x14ac:dyDescent="0.25">
      <c r="A141" s="41" t="s">
        <v>452</v>
      </c>
    </row>
    <row r="142" spans="1:1" x14ac:dyDescent="0.25">
      <c r="A142" s="41" t="s">
        <v>453</v>
      </c>
    </row>
    <row r="143" spans="1:1" x14ac:dyDescent="0.25">
      <c r="A143" s="41" t="s">
        <v>454</v>
      </c>
    </row>
    <row r="144" spans="1:1" x14ac:dyDescent="0.25">
      <c r="A144" s="41" t="s">
        <v>455</v>
      </c>
    </row>
    <row r="145" spans="1:1" x14ac:dyDescent="0.25">
      <c r="A145" s="41" t="s">
        <v>456</v>
      </c>
    </row>
    <row r="146" spans="1:1" x14ac:dyDescent="0.25">
      <c r="A146" s="41" t="s">
        <v>457</v>
      </c>
    </row>
    <row r="147" spans="1:1" x14ac:dyDescent="0.25">
      <c r="A147" s="41" t="s">
        <v>458</v>
      </c>
    </row>
    <row r="148" spans="1:1" x14ac:dyDescent="0.25">
      <c r="A148" s="41" t="s">
        <v>459</v>
      </c>
    </row>
    <row r="149" spans="1:1" x14ac:dyDescent="0.25">
      <c r="A149" s="41" t="s">
        <v>460</v>
      </c>
    </row>
    <row r="150" spans="1:1" x14ac:dyDescent="0.25">
      <c r="A150" s="41" t="s">
        <v>461</v>
      </c>
    </row>
    <row r="151" spans="1:1" x14ac:dyDescent="0.25">
      <c r="A151" s="41" t="s">
        <v>462</v>
      </c>
    </row>
    <row r="152" spans="1:1" x14ac:dyDescent="0.25">
      <c r="A152" s="41" t="s">
        <v>463</v>
      </c>
    </row>
    <row r="153" spans="1:1" x14ac:dyDescent="0.25">
      <c r="A153" s="41" t="s">
        <v>464</v>
      </c>
    </row>
    <row r="154" spans="1:1" x14ac:dyDescent="0.25">
      <c r="A154" s="41" t="s">
        <v>465</v>
      </c>
    </row>
    <row r="155" spans="1:1" x14ac:dyDescent="0.25">
      <c r="A155" s="41" t="s">
        <v>466</v>
      </c>
    </row>
    <row r="156" spans="1:1" x14ac:dyDescent="0.25">
      <c r="A156" s="41" t="s">
        <v>467</v>
      </c>
    </row>
    <row r="157" spans="1:1" x14ac:dyDescent="0.25">
      <c r="A157" s="41" t="s">
        <v>468</v>
      </c>
    </row>
    <row r="158" spans="1:1" x14ac:dyDescent="0.25">
      <c r="A158" s="41" t="s">
        <v>469</v>
      </c>
    </row>
    <row r="159" spans="1:1" x14ac:dyDescent="0.25">
      <c r="A159" s="41" t="s">
        <v>470</v>
      </c>
    </row>
    <row r="160" spans="1:1" x14ac:dyDescent="0.25">
      <c r="A160" s="41" t="s">
        <v>471</v>
      </c>
    </row>
    <row r="161" spans="1:1" x14ac:dyDescent="0.25">
      <c r="A161" s="41" t="s">
        <v>472</v>
      </c>
    </row>
    <row r="162" spans="1:1" x14ac:dyDescent="0.25">
      <c r="A162" s="41" t="s">
        <v>473</v>
      </c>
    </row>
    <row r="163" spans="1:1" x14ac:dyDescent="0.25">
      <c r="A163" s="41" t="s">
        <v>474</v>
      </c>
    </row>
    <row r="164" spans="1:1" x14ac:dyDescent="0.25">
      <c r="A164" s="41" t="s">
        <v>475</v>
      </c>
    </row>
    <row r="165" spans="1:1" x14ac:dyDescent="0.25">
      <c r="A165" s="41" t="s">
        <v>476</v>
      </c>
    </row>
    <row r="166" spans="1:1" x14ac:dyDescent="0.25">
      <c r="A166" s="41" t="s">
        <v>477</v>
      </c>
    </row>
    <row r="167" spans="1:1" x14ac:dyDescent="0.25">
      <c r="A167" s="41" t="s">
        <v>478</v>
      </c>
    </row>
    <row r="168" spans="1:1" x14ac:dyDescent="0.25">
      <c r="A168" s="41" t="s">
        <v>479</v>
      </c>
    </row>
    <row r="169" spans="1:1" x14ac:dyDescent="0.25">
      <c r="A169" s="41" t="s">
        <v>480</v>
      </c>
    </row>
    <row r="170" spans="1:1" x14ac:dyDescent="0.25">
      <c r="A170" s="41" t="s">
        <v>481</v>
      </c>
    </row>
    <row r="171" spans="1:1" x14ac:dyDescent="0.25">
      <c r="A171" s="41" t="s">
        <v>482</v>
      </c>
    </row>
    <row r="172" spans="1:1" x14ac:dyDescent="0.25">
      <c r="A172" s="41" t="s">
        <v>483</v>
      </c>
    </row>
    <row r="173" spans="1:1" x14ac:dyDescent="0.25">
      <c r="A173" s="41" t="s">
        <v>484</v>
      </c>
    </row>
    <row r="174" spans="1:1" x14ac:dyDescent="0.25">
      <c r="A174" s="41" t="s">
        <v>485</v>
      </c>
    </row>
    <row r="175" spans="1:1" x14ac:dyDescent="0.25">
      <c r="A175" s="41" t="s">
        <v>486</v>
      </c>
    </row>
    <row r="176" spans="1:1" x14ac:dyDescent="0.25">
      <c r="A176" s="41" t="s">
        <v>487</v>
      </c>
    </row>
    <row r="177" spans="1:1" x14ac:dyDescent="0.25">
      <c r="A177" s="41" t="s">
        <v>488</v>
      </c>
    </row>
    <row r="178" spans="1:1" x14ac:dyDescent="0.25">
      <c r="A178" s="41" t="s">
        <v>489</v>
      </c>
    </row>
    <row r="179" spans="1:1" x14ac:dyDescent="0.25">
      <c r="A179" s="41" t="s">
        <v>490</v>
      </c>
    </row>
    <row r="180" spans="1:1" x14ac:dyDescent="0.25">
      <c r="A180" s="41" t="s">
        <v>491</v>
      </c>
    </row>
    <row r="181" spans="1:1" x14ac:dyDescent="0.25">
      <c r="A181" s="41" t="s">
        <v>492</v>
      </c>
    </row>
    <row r="182" spans="1:1" x14ac:dyDescent="0.25">
      <c r="A182" s="41" t="s">
        <v>493</v>
      </c>
    </row>
    <row r="183" spans="1:1" x14ac:dyDescent="0.25">
      <c r="A183" s="41" t="s">
        <v>494</v>
      </c>
    </row>
    <row r="184" spans="1:1" x14ac:dyDescent="0.25">
      <c r="A184" s="41" t="s">
        <v>495</v>
      </c>
    </row>
    <row r="185" spans="1:1" x14ac:dyDescent="0.25">
      <c r="A185" s="41" t="s">
        <v>496</v>
      </c>
    </row>
    <row r="186" spans="1:1" x14ac:dyDescent="0.25">
      <c r="A186" s="41" t="s">
        <v>497</v>
      </c>
    </row>
    <row r="187" spans="1:1" x14ac:dyDescent="0.25">
      <c r="A187" s="41" t="s">
        <v>498</v>
      </c>
    </row>
    <row r="188" spans="1:1" x14ac:dyDescent="0.25">
      <c r="A188" s="41" t="s">
        <v>499</v>
      </c>
    </row>
    <row r="189" spans="1:1" x14ac:dyDescent="0.25">
      <c r="A189" s="41" t="s">
        <v>500</v>
      </c>
    </row>
    <row r="190" spans="1:1" x14ac:dyDescent="0.25">
      <c r="A190" s="41" t="s">
        <v>501</v>
      </c>
    </row>
    <row r="191" spans="1:1" x14ac:dyDescent="0.25">
      <c r="A191" s="41" t="s">
        <v>502</v>
      </c>
    </row>
    <row r="192" spans="1:1" x14ac:dyDescent="0.25">
      <c r="A192" s="41" t="s">
        <v>503</v>
      </c>
    </row>
    <row r="193" spans="1:1" x14ac:dyDescent="0.25">
      <c r="A193" s="41" t="s">
        <v>504</v>
      </c>
    </row>
    <row r="194" spans="1:1" x14ac:dyDescent="0.25">
      <c r="A194" s="41" t="s">
        <v>505</v>
      </c>
    </row>
    <row r="195" spans="1:1" x14ac:dyDescent="0.25">
      <c r="A195" s="41" t="s">
        <v>506</v>
      </c>
    </row>
    <row r="196" spans="1:1" x14ac:dyDescent="0.25">
      <c r="A196" s="41" t="s">
        <v>507</v>
      </c>
    </row>
    <row r="197" spans="1:1" x14ac:dyDescent="0.25">
      <c r="A197" s="41" t="s">
        <v>508</v>
      </c>
    </row>
    <row r="198" spans="1:1" x14ac:dyDescent="0.25">
      <c r="A198" s="41" t="s">
        <v>509</v>
      </c>
    </row>
    <row r="199" spans="1:1" x14ac:dyDescent="0.25">
      <c r="A199" s="41" t="s">
        <v>510</v>
      </c>
    </row>
    <row r="200" spans="1:1" x14ac:dyDescent="0.25">
      <c r="A200" s="41" t="s">
        <v>511</v>
      </c>
    </row>
    <row r="201" spans="1:1" x14ac:dyDescent="0.25">
      <c r="A201" s="41" t="s">
        <v>512</v>
      </c>
    </row>
    <row r="202" spans="1:1" x14ac:dyDescent="0.25">
      <c r="A202" s="41" t="s">
        <v>513</v>
      </c>
    </row>
    <row r="203" spans="1:1" x14ac:dyDescent="0.25">
      <c r="A203" s="41" t="s">
        <v>514</v>
      </c>
    </row>
    <row r="204" spans="1:1" x14ac:dyDescent="0.25">
      <c r="A204" s="41" t="s">
        <v>515</v>
      </c>
    </row>
    <row r="205" spans="1:1" x14ac:dyDescent="0.25">
      <c r="A205" s="41" t="s">
        <v>516</v>
      </c>
    </row>
    <row r="206" spans="1:1" x14ac:dyDescent="0.25">
      <c r="A206" s="41" t="s">
        <v>517</v>
      </c>
    </row>
    <row r="207" spans="1:1" x14ac:dyDescent="0.25">
      <c r="A207" s="41" t="s">
        <v>518</v>
      </c>
    </row>
    <row r="208" spans="1:1" x14ac:dyDescent="0.25">
      <c r="A208" s="41" t="s">
        <v>519</v>
      </c>
    </row>
    <row r="209" spans="1:1" x14ac:dyDescent="0.25">
      <c r="A209" s="41" t="s">
        <v>520</v>
      </c>
    </row>
    <row r="210" spans="1:1" x14ac:dyDescent="0.25">
      <c r="A210" s="41" t="s">
        <v>521</v>
      </c>
    </row>
    <row r="211" spans="1:1" x14ac:dyDescent="0.25">
      <c r="A211" s="41" t="s">
        <v>522</v>
      </c>
    </row>
    <row r="212" spans="1:1" x14ac:dyDescent="0.25">
      <c r="A212" s="41" t="s">
        <v>523</v>
      </c>
    </row>
    <row r="213" spans="1:1" x14ac:dyDescent="0.25">
      <c r="A213" s="41" t="s">
        <v>524</v>
      </c>
    </row>
    <row r="214" spans="1:1" x14ac:dyDescent="0.25">
      <c r="A214" s="41" t="s">
        <v>525</v>
      </c>
    </row>
    <row r="215" spans="1:1" x14ac:dyDescent="0.25">
      <c r="A215" s="41" t="s">
        <v>526</v>
      </c>
    </row>
    <row r="216" spans="1:1" x14ac:dyDescent="0.25">
      <c r="A216" s="41" t="s">
        <v>527</v>
      </c>
    </row>
    <row r="217" spans="1:1" x14ac:dyDescent="0.25">
      <c r="A217" s="41" t="s">
        <v>528</v>
      </c>
    </row>
    <row r="218" spans="1:1" x14ac:dyDescent="0.25">
      <c r="A218" s="41" t="s">
        <v>529</v>
      </c>
    </row>
    <row r="219" spans="1:1" x14ac:dyDescent="0.25">
      <c r="A219" s="41" t="s">
        <v>530</v>
      </c>
    </row>
    <row r="220" spans="1:1" x14ac:dyDescent="0.25">
      <c r="A220" s="41" t="s">
        <v>531</v>
      </c>
    </row>
    <row r="221" spans="1:1" x14ac:dyDescent="0.25">
      <c r="A221" s="41" t="s">
        <v>532</v>
      </c>
    </row>
    <row r="222" spans="1:1" x14ac:dyDescent="0.25">
      <c r="A222" s="41" t="s">
        <v>533</v>
      </c>
    </row>
    <row r="223" spans="1:1" x14ac:dyDescent="0.25">
      <c r="A223" s="41" t="s">
        <v>534</v>
      </c>
    </row>
    <row r="224" spans="1:1" x14ac:dyDescent="0.25">
      <c r="A224" s="41" t="s">
        <v>535</v>
      </c>
    </row>
    <row r="225" spans="1:1" x14ac:dyDescent="0.25">
      <c r="A225" s="41" t="s">
        <v>193</v>
      </c>
    </row>
    <row r="226" spans="1:1" x14ac:dyDescent="0.25">
      <c r="A226" s="41" t="s">
        <v>536</v>
      </c>
    </row>
    <row r="227" spans="1:1" x14ac:dyDescent="0.25">
      <c r="A227" s="41" t="s">
        <v>537</v>
      </c>
    </row>
    <row r="228" spans="1:1" x14ac:dyDescent="0.25">
      <c r="A228" s="41" t="s">
        <v>538</v>
      </c>
    </row>
    <row r="229" spans="1:1" x14ac:dyDescent="0.25">
      <c r="A229" s="41" t="s">
        <v>539</v>
      </c>
    </row>
    <row r="230" spans="1:1" x14ac:dyDescent="0.25">
      <c r="A230" s="41" t="s">
        <v>540</v>
      </c>
    </row>
    <row r="231" spans="1:1" x14ac:dyDescent="0.25">
      <c r="A231" s="41" t="s">
        <v>541</v>
      </c>
    </row>
    <row r="232" spans="1:1" x14ac:dyDescent="0.25">
      <c r="A232" s="41" t="s">
        <v>542</v>
      </c>
    </row>
    <row r="233" spans="1:1" x14ac:dyDescent="0.25">
      <c r="A233" s="41" t="s">
        <v>543</v>
      </c>
    </row>
    <row r="234" spans="1:1" x14ac:dyDescent="0.25">
      <c r="A234" s="41" t="s">
        <v>544</v>
      </c>
    </row>
    <row r="235" spans="1:1" x14ac:dyDescent="0.25">
      <c r="A235" s="41" t="s">
        <v>545</v>
      </c>
    </row>
    <row r="236" spans="1:1" x14ac:dyDescent="0.25">
      <c r="A236" s="41" t="s">
        <v>546</v>
      </c>
    </row>
    <row r="237" spans="1:1" x14ac:dyDescent="0.25">
      <c r="A237" s="41" t="s">
        <v>547</v>
      </c>
    </row>
    <row r="238" spans="1:1" x14ac:dyDescent="0.25">
      <c r="A238" s="41" t="s">
        <v>548</v>
      </c>
    </row>
    <row r="239" spans="1:1" x14ac:dyDescent="0.25">
      <c r="A239" s="41" t="s">
        <v>549</v>
      </c>
    </row>
    <row r="240" spans="1:1" x14ac:dyDescent="0.25">
      <c r="A240" s="41" t="s">
        <v>550</v>
      </c>
    </row>
    <row r="241" spans="1:1" x14ac:dyDescent="0.25">
      <c r="A241" s="41" t="s">
        <v>551</v>
      </c>
    </row>
    <row r="242" spans="1:1" x14ac:dyDescent="0.25">
      <c r="A242" s="41" t="s">
        <v>552</v>
      </c>
    </row>
    <row r="243" spans="1:1" x14ac:dyDescent="0.25">
      <c r="A243" s="41" t="s">
        <v>553</v>
      </c>
    </row>
    <row r="244" spans="1:1" x14ac:dyDescent="0.25">
      <c r="A244" s="41" t="s">
        <v>554</v>
      </c>
    </row>
    <row r="245" spans="1:1" x14ac:dyDescent="0.25">
      <c r="A245" s="41" t="s">
        <v>555</v>
      </c>
    </row>
    <row r="246" spans="1:1" x14ac:dyDescent="0.25">
      <c r="A246" s="41" t="s">
        <v>556</v>
      </c>
    </row>
    <row r="247" spans="1:1" x14ac:dyDescent="0.25">
      <c r="A247" s="41" t="s">
        <v>557</v>
      </c>
    </row>
    <row r="248" spans="1:1" x14ac:dyDescent="0.25">
      <c r="A248" s="41" t="s">
        <v>558</v>
      </c>
    </row>
    <row r="249" spans="1:1" x14ac:dyDescent="0.25">
      <c r="A249" s="41" t="s">
        <v>559</v>
      </c>
    </row>
    <row r="250" spans="1:1" x14ac:dyDescent="0.25">
      <c r="A250" s="41" t="s">
        <v>560</v>
      </c>
    </row>
    <row r="251" spans="1:1" x14ac:dyDescent="0.25">
      <c r="A251" s="41" t="s">
        <v>561</v>
      </c>
    </row>
    <row r="252" spans="1:1" x14ac:dyDescent="0.25">
      <c r="A252" s="41" t="s">
        <v>562</v>
      </c>
    </row>
    <row r="253" spans="1:1" x14ac:dyDescent="0.25">
      <c r="A253" s="41" t="s">
        <v>563</v>
      </c>
    </row>
    <row r="254" spans="1:1" x14ac:dyDescent="0.25">
      <c r="A254" s="41" t="s">
        <v>564</v>
      </c>
    </row>
    <row r="255" spans="1:1" x14ac:dyDescent="0.25">
      <c r="A255" s="41" t="s">
        <v>565</v>
      </c>
    </row>
    <row r="256" spans="1:1" x14ac:dyDescent="0.25">
      <c r="A256" s="41" t="s">
        <v>566</v>
      </c>
    </row>
    <row r="257" spans="1:1" x14ac:dyDescent="0.25">
      <c r="A257" s="41" t="s">
        <v>567</v>
      </c>
    </row>
    <row r="258" spans="1:1" x14ac:dyDescent="0.25">
      <c r="A258" s="41" t="s">
        <v>568</v>
      </c>
    </row>
    <row r="259" spans="1:1" x14ac:dyDescent="0.25">
      <c r="A259" s="41" t="s">
        <v>569</v>
      </c>
    </row>
    <row r="260" spans="1:1" x14ac:dyDescent="0.25">
      <c r="A260" s="41" t="s">
        <v>570</v>
      </c>
    </row>
    <row r="261" spans="1:1" x14ac:dyDescent="0.25">
      <c r="A261" s="41" t="s">
        <v>571</v>
      </c>
    </row>
    <row r="262" spans="1:1" x14ac:dyDescent="0.25">
      <c r="A262" s="41" t="s">
        <v>572</v>
      </c>
    </row>
    <row r="263" spans="1:1" x14ac:dyDescent="0.25">
      <c r="A263" s="41" t="s">
        <v>573</v>
      </c>
    </row>
    <row r="264" spans="1:1" x14ac:dyDescent="0.25">
      <c r="A264" s="41" t="s">
        <v>574</v>
      </c>
    </row>
    <row r="265" spans="1:1" x14ac:dyDescent="0.25">
      <c r="A265" s="41" t="s">
        <v>575</v>
      </c>
    </row>
    <row r="266" spans="1:1" x14ac:dyDescent="0.25">
      <c r="A266" s="41" t="s">
        <v>576</v>
      </c>
    </row>
    <row r="267" spans="1:1" x14ac:dyDescent="0.25">
      <c r="A267" s="41" t="s">
        <v>577</v>
      </c>
    </row>
    <row r="268" spans="1:1" x14ac:dyDescent="0.25">
      <c r="A268" s="41" t="s">
        <v>578</v>
      </c>
    </row>
    <row r="269" spans="1:1" x14ac:dyDescent="0.25">
      <c r="A269" s="41" t="s">
        <v>579</v>
      </c>
    </row>
    <row r="270" spans="1:1" ht="26.25" x14ac:dyDescent="0.25">
      <c r="A270" s="41" t="s">
        <v>580</v>
      </c>
    </row>
    <row r="271" spans="1:1" x14ac:dyDescent="0.25">
      <c r="A271" s="41" t="s">
        <v>581</v>
      </c>
    </row>
    <row r="272" spans="1:1" x14ac:dyDescent="0.25">
      <c r="A272" s="41" t="s">
        <v>582</v>
      </c>
    </row>
    <row r="273" spans="1:1" x14ac:dyDescent="0.25">
      <c r="A273" s="41" t="s">
        <v>583</v>
      </c>
    </row>
    <row r="274" spans="1:1" x14ac:dyDescent="0.25">
      <c r="A274" s="41" t="s">
        <v>584</v>
      </c>
    </row>
    <row r="275" spans="1:1" x14ac:dyDescent="0.25">
      <c r="A275" s="41" t="s">
        <v>585</v>
      </c>
    </row>
    <row r="276" spans="1:1" x14ac:dyDescent="0.25">
      <c r="A276" s="41" t="s">
        <v>586</v>
      </c>
    </row>
    <row r="277" spans="1:1" x14ac:dyDescent="0.25">
      <c r="A277" s="41" t="s">
        <v>587</v>
      </c>
    </row>
    <row r="278" spans="1:1" x14ac:dyDescent="0.25">
      <c r="A278" s="41" t="s">
        <v>588</v>
      </c>
    </row>
    <row r="279" spans="1:1" x14ac:dyDescent="0.25">
      <c r="A279" s="41" t="s">
        <v>589</v>
      </c>
    </row>
    <row r="280" spans="1:1" x14ac:dyDescent="0.25">
      <c r="A280" s="41" t="s">
        <v>590</v>
      </c>
    </row>
    <row r="281" spans="1:1" x14ac:dyDescent="0.25">
      <c r="A281" s="41" t="s">
        <v>591</v>
      </c>
    </row>
    <row r="282" spans="1:1" x14ac:dyDescent="0.25">
      <c r="A282" s="41" t="s">
        <v>592</v>
      </c>
    </row>
    <row r="283" spans="1:1" x14ac:dyDescent="0.25">
      <c r="A283" s="41" t="s">
        <v>593</v>
      </c>
    </row>
    <row r="284" spans="1:1" x14ac:dyDescent="0.25">
      <c r="A284" s="41" t="s">
        <v>594</v>
      </c>
    </row>
    <row r="285" spans="1:1" x14ac:dyDescent="0.25">
      <c r="A285" s="41" t="s">
        <v>595</v>
      </c>
    </row>
    <row r="286" spans="1:1" x14ac:dyDescent="0.25">
      <c r="A286" s="41" t="s">
        <v>596</v>
      </c>
    </row>
    <row r="287" spans="1:1" x14ac:dyDescent="0.25">
      <c r="A287" s="41" t="s">
        <v>597</v>
      </c>
    </row>
    <row r="288" spans="1:1" x14ac:dyDescent="0.25">
      <c r="A288" s="41" t="s">
        <v>598</v>
      </c>
    </row>
    <row r="289" spans="1:1" ht="26.25" x14ac:dyDescent="0.25">
      <c r="A289" s="41" t="s">
        <v>599</v>
      </c>
    </row>
    <row r="290" spans="1:1" x14ac:dyDescent="0.25">
      <c r="A290" s="41" t="s">
        <v>600</v>
      </c>
    </row>
    <row r="291" spans="1:1" x14ac:dyDescent="0.25">
      <c r="A291" s="41" t="s">
        <v>601</v>
      </c>
    </row>
    <row r="292" spans="1:1" x14ac:dyDescent="0.25">
      <c r="A292" s="41" t="s">
        <v>602</v>
      </c>
    </row>
    <row r="293" spans="1:1" x14ac:dyDescent="0.25">
      <c r="A293" s="41" t="s">
        <v>603</v>
      </c>
    </row>
    <row r="294" spans="1:1" x14ac:dyDescent="0.25">
      <c r="A294" s="41" t="s">
        <v>604</v>
      </c>
    </row>
    <row r="295" spans="1:1" x14ac:dyDescent="0.25">
      <c r="A295" s="41" t="s">
        <v>605</v>
      </c>
    </row>
    <row r="296" spans="1:1" x14ac:dyDescent="0.25">
      <c r="A296" s="41" t="s">
        <v>606</v>
      </c>
    </row>
    <row r="297" spans="1:1" x14ac:dyDescent="0.25">
      <c r="A297" s="41" t="s">
        <v>607</v>
      </c>
    </row>
    <row r="298" spans="1:1" x14ac:dyDescent="0.25">
      <c r="A298" s="41" t="s">
        <v>608</v>
      </c>
    </row>
    <row r="299" spans="1:1" x14ac:dyDescent="0.25">
      <c r="A299" s="41" t="s">
        <v>609</v>
      </c>
    </row>
    <row r="300" spans="1:1" x14ac:dyDescent="0.25">
      <c r="A300" s="41" t="s">
        <v>610</v>
      </c>
    </row>
    <row r="301" spans="1:1" x14ac:dyDescent="0.25">
      <c r="A301" s="41" t="s">
        <v>611</v>
      </c>
    </row>
    <row r="302" spans="1:1" x14ac:dyDescent="0.25">
      <c r="A302" s="41" t="s">
        <v>612</v>
      </c>
    </row>
    <row r="303" spans="1:1" x14ac:dyDescent="0.25">
      <c r="A303" s="41" t="s">
        <v>613</v>
      </c>
    </row>
    <row r="304" spans="1:1" x14ac:dyDescent="0.25">
      <c r="A304" s="41" t="s">
        <v>614</v>
      </c>
    </row>
    <row r="305" spans="1:1" x14ac:dyDescent="0.25">
      <c r="A305" s="41" t="s">
        <v>615</v>
      </c>
    </row>
    <row r="306" spans="1:1" x14ac:dyDescent="0.25">
      <c r="A306" s="41" t="s">
        <v>616</v>
      </c>
    </row>
    <row r="307" spans="1:1" x14ac:dyDescent="0.25">
      <c r="A307" s="41" t="s">
        <v>617</v>
      </c>
    </row>
    <row r="308" spans="1:1" x14ac:dyDescent="0.25">
      <c r="A308" s="41" t="s">
        <v>618</v>
      </c>
    </row>
    <row r="309" spans="1:1" x14ac:dyDescent="0.25">
      <c r="A309" s="41" t="s">
        <v>619</v>
      </c>
    </row>
    <row r="310" spans="1:1" x14ac:dyDescent="0.25">
      <c r="A310" s="41" t="s">
        <v>620</v>
      </c>
    </row>
    <row r="311" spans="1:1" x14ac:dyDescent="0.25">
      <c r="A311" s="41" t="s">
        <v>621</v>
      </c>
    </row>
    <row r="312" spans="1:1" x14ac:dyDescent="0.25">
      <c r="A312" s="41" t="s">
        <v>622</v>
      </c>
    </row>
    <row r="313" spans="1:1" x14ac:dyDescent="0.25">
      <c r="A313" s="41" t="s">
        <v>623</v>
      </c>
    </row>
    <row r="314" spans="1:1" x14ac:dyDescent="0.25">
      <c r="A314" s="41" t="s">
        <v>624</v>
      </c>
    </row>
    <row r="315" spans="1:1" x14ac:dyDescent="0.25">
      <c r="A315" s="41" t="s">
        <v>625</v>
      </c>
    </row>
    <row r="316" spans="1:1" x14ac:dyDescent="0.25">
      <c r="A316" s="41" t="s">
        <v>626</v>
      </c>
    </row>
    <row r="317" spans="1:1" x14ac:dyDescent="0.25">
      <c r="A317" s="41" t="s">
        <v>627</v>
      </c>
    </row>
    <row r="318" spans="1:1" x14ac:dyDescent="0.25">
      <c r="A318" s="41" t="s">
        <v>628</v>
      </c>
    </row>
    <row r="319" spans="1:1" x14ac:dyDescent="0.25">
      <c r="A319" s="41" t="s">
        <v>629</v>
      </c>
    </row>
    <row r="320" spans="1:1" x14ac:dyDescent="0.25">
      <c r="A320" s="41" t="s">
        <v>630</v>
      </c>
    </row>
    <row r="321" spans="1:1" x14ac:dyDescent="0.25">
      <c r="A321" s="41" t="s">
        <v>631</v>
      </c>
    </row>
    <row r="322" spans="1:1" x14ac:dyDescent="0.25">
      <c r="A322" s="41" t="s">
        <v>632</v>
      </c>
    </row>
    <row r="323" spans="1:1" x14ac:dyDescent="0.25">
      <c r="A323" s="41" t="s">
        <v>633</v>
      </c>
    </row>
    <row r="324" spans="1:1" x14ac:dyDescent="0.25">
      <c r="A324" s="41" t="s">
        <v>634</v>
      </c>
    </row>
    <row r="325" spans="1:1" x14ac:dyDescent="0.25">
      <c r="A325" s="41" t="s">
        <v>635</v>
      </c>
    </row>
    <row r="326" spans="1:1" x14ac:dyDescent="0.25">
      <c r="A326" s="41" t="s">
        <v>636</v>
      </c>
    </row>
    <row r="327" spans="1:1" x14ac:dyDescent="0.25">
      <c r="A327" s="41" t="s">
        <v>637</v>
      </c>
    </row>
    <row r="328" spans="1:1" x14ac:dyDescent="0.25">
      <c r="A328" s="41" t="s">
        <v>638</v>
      </c>
    </row>
    <row r="329" spans="1:1" x14ac:dyDescent="0.25">
      <c r="A329" s="41" t="s">
        <v>639</v>
      </c>
    </row>
    <row r="330" spans="1:1" x14ac:dyDescent="0.25">
      <c r="A330" s="41" t="s">
        <v>640</v>
      </c>
    </row>
    <row r="331" spans="1:1" x14ac:dyDescent="0.25">
      <c r="A331" s="41" t="s">
        <v>641</v>
      </c>
    </row>
    <row r="332" spans="1:1" x14ac:dyDescent="0.25">
      <c r="A332" s="41" t="s">
        <v>642</v>
      </c>
    </row>
    <row r="333" spans="1:1" x14ac:dyDescent="0.25">
      <c r="A333" s="41" t="s">
        <v>643</v>
      </c>
    </row>
    <row r="334" spans="1:1" x14ac:dyDescent="0.25">
      <c r="A334" s="41" t="s">
        <v>644</v>
      </c>
    </row>
    <row r="335" spans="1:1" x14ac:dyDescent="0.25">
      <c r="A335" s="41" t="s">
        <v>645</v>
      </c>
    </row>
    <row r="336" spans="1:1" x14ac:dyDescent="0.25">
      <c r="A336" s="41" t="s">
        <v>646</v>
      </c>
    </row>
    <row r="337" spans="1:1" x14ac:dyDescent="0.25">
      <c r="A337" s="41" t="s">
        <v>647</v>
      </c>
    </row>
    <row r="338" spans="1:1" x14ac:dyDescent="0.25">
      <c r="A338" s="41" t="s">
        <v>648</v>
      </c>
    </row>
    <row r="339" spans="1:1" x14ac:dyDescent="0.25">
      <c r="A339" s="41" t="s">
        <v>649</v>
      </c>
    </row>
    <row r="340" spans="1:1" x14ac:dyDescent="0.25">
      <c r="A340" s="41" t="s">
        <v>650</v>
      </c>
    </row>
    <row r="341" spans="1:1" x14ac:dyDescent="0.25">
      <c r="A341" s="41" t="s">
        <v>651</v>
      </c>
    </row>
    <row r="342" spans="1:1" x14ac:dyDescent="0.25">
      <c r="A342" s="41" t="s">
        <v>652</v>
      </c>
    </row>
    <row r="343" spans="1:1" x14ac:dyDescent="0.25">
      <c r="A343" s="41" t="s">
        <v>653</v>
      </c>
    </row>
    <row r="344" spans="1:1" x14ac:dyDescent="0.25">
      <c r="A344" s="41" t="s">
        <v>654</v>
      </c>
    </row>
    <row r="345" spans="1:1" x14ac:dyDescent="0.25">
      <c r="A345" s="41" t="s">
        <v>655</v>
      </c>
    </row>
    <row r="346" spans="1:1" x14ac:dyDescent="0.25">
      <c r="A346" s="41" t="s">
        <v>656</v>
      </c>
    </row>
    <row r="347" spans="1:1" x14ac:dyDescent="0.25">
      <c r="A347" s="41" t="s">
        <v>657</v>
      </c>
    </row>
    <row r="348" spans="1:1" x14ac:dyDescent="0.25">
      <c r="A348" s="41" t="s">
        <v>658</v>
      </c>
    </row>
    <row r="349" spans="1:1" x14ac:dyDescent="0.25">
      <c r="A349" s="41" t="s">
        <v>659</v>
      </c>
    </row>
    <row r="350" spans="1:1" x14ac:dyDescent="0.25">
      <c r="A350" s="41" t="s">
        <v>660</v>
      </c>
    </row>
    <row r="351" spans="1:1" x14ac:dyDescent="0.25">
      <c r="A351" s="41" t="s">
        <v>661</v>
      </c>
    </row>
    <row r="352" spans="1:1" x14ac:dyDescent="0.25">
      <c r="A352" s="41" t="s">
        <v>662</v>
      </c>
    </row>
    <row r="353" spans="1:1" x14ac:dyDescent="0.25">
      <c r="A353" s="41" t="s">
        <v>663</v>
      </c>
    </row>
    <row r="354" spans="1:1" x14ac:dyDescent="0.25">
      <c r="A354" s="41" t="s">
        <v>664</v>
      </c>
    </row>
    <row r="355" spans="1:1" x14ac:dyDescent="0.25">
      <c r="A355" s="41" t="s">
        <v>665</v>
      </c>
    </row>
    <row r="356" spans="1:1" x14ac:dyDescent="0.25">
      <c r="A356" s="41" t="s">
        <v>666</v>
      </c>
    </row>
    <row r="357" spans="1:1" x14ac:dyDescent="0.25">
      <c r="A357" s="41" t="s">
        <v>667</v>
      </c>
    </row>
    <row r="358" spans="1:1" x14ac:dyDescent="0.25">
      <c r="A358" s="41" t="s">
        <v>668</v>
      </c>
    </row>
    <row r="359" spans="1:1" x14ac:dyDescent="0.25">
      <c r="A359" s="41" t="s">
        <v>669</v>
      </c>
    </row>
    <row r="360" spans="1:1" x14ac:dyDescent="0.25">
      <c r="A360" s="41" t="s">
        <v>670</v>
      </c>
    </row>
    <row r="361" spans="1:1" x14ac:dyDescent="0.25">
      <c r="A361" s="41" t="s">
        <v>671</v>
      </c>
    </row>
    <row r="362" spans="1:1" x14ac:dyDescent="0.25">
      <c r="A362" s="41" t="s">
        <v>672</v>
      </c>
    </row>
    <row r="363" spans="1:1" x14ac:dyDescent="0.25">
      <c r="A363" s="41" t="s">
        <v>673</v>
      </c>
    </row>
    <row r="364" spans="1:1" x14ac:dyDescent="0.25">
      <c r="A364" s="41" t="s">
        <v>674</v>
      </c>
    </row>
    <row r="365" spans="1:1" x14ac:dyDescent="0.25">
      <c r="A365" s="41" t="s">
        <v>675</v>
      </c>
    </row>
    <row r="366" spans="1:1" x14ac:dyDescent="0.25">
      <c r="A366" s="41" t="s">
        <v>676</v>
      </c>
    </row>
    <row r="367" spans="1:1" x14ac:dyDescent="0.25">
      <c r="A367" s="41" t="s">
        <v>677</v>
      </c>
    </row>
    <row r="368" spans="1:1" x14ac:dyDescent="0.25">
      <c r="A368" s="41" t="s">
        <v>678</v>
      </c>
    </row>
    <row r="369" spans="1:1" x14ac:dyDescent="0.25">
      <c r="A369" s="41" t="s">
        <v>679</v>
      </c>
    </row>
    <row r="370" spans="1:1" x14ac:dyDescent="0.25">
      <c r="A370" s="41" t="s">
        <v>680</v>
      </c>
    </row>
    <row r="371" spans="1:1" x14ac:dyDescent="0.25">
      <c r="A371" s="41" t="s">
        <v>681</v>
      </c>
    </row>
    <row r="372" spans="1:1" x14ac:dyDescent="0.25">
      <c r="A372" s="41" t="s">
        <v>682</v>
      </c>
    </row>
    <row r="373" spans="1:1" x14ac:dyDescent="0.25">
      <c r="A373" s="41" t="s">
        <v>683</v>
      </c>
    </row>
    <row r="374" spans="1:1" x14ac:dyDescent="0.25">
      <c r="A374" s="41" t="s">
        <v>684</v>
      </c>
    </row>
    <row r="375" spans="1:1" x14ac:dyDescent="0.25">
      <c r="A375" s="41" t="s">
        <v>685</v>
      </c>
    </row>
    <row r="376" spans="1:1" x14ac:dyDescent="0.25">
      <c r="A376" s="41" t="s">
        <v>686</v>
      </c>
    </row>
    <row r="377" spans="1:1" x14ac:dyDescent="0.25">
      <c r="A377" s="41" t="s">
        <v>687</v>
      </c>
    </row>
    <row r="378" spans="1:1" x14ac:dyDescent="0.25">
      <c r="A378" s="41" t="s">
        <v>688</v>
      </c>
    </row>
    <row r="379" spans="1:1" x14ac:dyDescent="0.25">
      <c r="A379" s="41" t="s">
        <v>689</v>
      </c>
    </row>
    <row r="380" spans="1:1" x14ac:dyDescent="0.25">
      <c r="A380" s="41" t="s">
        <v>690</v>
      </c>
    </row>
    <row r="381" spans="1:1" x14ac:dyDescent="0.25">
      <c r="A381" s="41" t="s">
        <v>691</v>
      </c>
    </row>
    <row r="382" spans="1:1" x14ac:dyDescent="0.25">
      <c r="A382" s="41" t="s">
        <v>692</v>
      </c>
    </row>
    <row r="383" spans="1:1" x14ac:dyDescent="0.25">
      <c r="A383" s="41" t="s">
        <v>693</v>
      </c>
    </row>
    <row r="384" spans="1:1" x14ac:dyDescent="0.25">
      <c r="A384" s="41" t="s">
        <v>694</v>
      </c>
    </row>
    <row r="385" spans="1:1" x14ac:dyDescent="0.25">
      <c r="A385" s="41" t="s">
        <v>695</v>
      </c>
    </row>
    <row r="386" spans="1:1" x14ac:dyDescent="0.25">
      <c r="A386" s="41" t="s">
        <v>696</v>
      </c>
    </row>
    <row r="387" spans="1:1" x14ac:dyDescent="0.25">
      <c r="A387" s="41" t="s">
        <v>697</v>
      </c>
    </row>
    <row r="388" spans="1:1" x14ac:dyDescent="0.25">
      <c r="A388" s="41" t="s">
        <v>698</v>
      </c>
    </row>
    <row r="389" spans="1:1" x14ac:dyDescent="0.25">
      <c r="A389" s="41" t="s">
        <v>699</v>
      </c>
    </row>
    <row r="390" spans="1:1" x14ac:dyDescent="0.25">
      <c r="A390" s="41" t="s">
        <v>700</v>
      </c>
    </row>
    <row r="391" spans="1:1" x14ac:dyDescent="0.25">
      <c r="A391" s="41" t="s">
        <v>701</v>
      </c>
    </row>
    <row r="392" spans="1:1" x14ac:dyDescent="0.25">
      <c r="A392" s="41" t="s">
        <v>702</v>
      </c>
    </row>
    <row r="393" spans="1:1" x14ac:dyDescent="0.25">
      <c r="A393" s="41" t="s">
        <v>703</v>
      </c>
    </row>
    <row r="394" spans="1:1" x14ac:dyDescent="0.25">
      <c r="A394" s="41" t="s">
        <v>704</v>
      </c>
    </row>
    <row r="395" spans="1:1" x14ac:dyDescent="0.25">
      <c r="A395" s="41" t="s">
        <v>705</v>
      </c>
    </row>
    <row r="396" spans="1:1" x14ac:dyDescent="0.25">
      <c r="A396" s="41" t="s">
        <v>706</v>
      </c>
    </row>
    <row r="397" spans="1:1" x14ac:dyDescent="0.25">
      <c r="A397" s="41" t="s">
        <v>707</v>
      </c>
    </row>
    <row r="398" spans="1:1" x14ac:dyDescent="0.25">
      <c r="A398" s="41" t="s">
        <v>708</v>
      </c>
    </row>
    <row r="399" spans="1:1" x14ac:dyDescent="0.25">
      <c r="A399" s="41" t="s">
        <v>709</v>
      </c>
    </row>
    <row r="400" spans="1:1" x14ac:dyDescent="0.25">
      <c r="A400" s="41" t="s">
        <v>710</v>
      </c>
    </row>
    <row r="401" spans="1:1" x14ac:dyDescent="0.25">
      <c r="A401" s="41" t="s">
        <v>711</v>
      </c>
    </row>
    <row r="402" spans="1:1" x14ac:dyDescent="0.25">
      <c r="A402" s="41" t="s">
        <v>712</v>
      </c>
    </row>
    <row r="403" spans="1:1" x14ac:dyDescent="0.25">
      <c r="A403" s="41" t="s">
        <v>713</v>
      </c>
    </row>
    <row r="404" spans="1:1" x14ac:dyDescent="0.25">
      <c r="A404" s="41" t="s">
        <v>714</v>
      </c>
    </row>
    <row r="405" spans="1:1" x14ac:dyDescent="0.25">
      <c r="A405" s="41" t="s">
        <v>715</v>
      </c>
    </row>
    <row r="406" spans="1:1" x14ac:dyDescent="0.25">
      <c r="A406" s="41" t="s">
        <v>716</v>
      </c>
    </row>
    <row r="407" spans="1:1" x14ac:dyDescent="0.25">
      <c r="A407" s="41" t="s">
        <v>717</v>
      </c>
    </row>
    <row r="408" spans="1:1" x14ac:dyDescent="0.25">
      <c r="A408" s="41" t="s">
        <v>718</v>
      </c>
    </row>
    <row r="409" spans="1:1" x14ac:dyDescent="0.25">
      <c r="A409" s="41" t="s">
        <v>719</v>
      </c>
    </row>
    <row r="410" spans="1:1" x14ac:dyDescent="0.25">
      <c r="A410" s="41" t="s">
        <v>720</v>
      </c>
    </row>
    <row r="411" spans="1:1" x14ac:dyDescent="0.25">
      <c r="A411" s="41" t="s">
        <v>721</v>
      </c>
    </row>
    <row r="412" spans="1:1" x14ac:dyDescent="0.25">
      <c r="A412" s="41" t="s">
        <v>722</v>
      </c>
    </row>
    <row r="413" spans="1:1" x14ac:dyDescent="0.25">
      <c r="A413" s="41" t="s">
        <v>723</v>
      </c>
    </row>
    <row r="414" spans="1:1" x14ac:dyDescent="0.25">
      <c r="A414" s="41" t="s">
        <v>724</v>
      </c>
    </row>
    <row r="415" spans="1:1" x14ac:dyDescent="0.25">
      <c r="A415" s="41" t="s">
        <v>725</v>
      </c>
    </row>
    <row r="416" spans="1:1" x14ac:dyDescent="0.25">
      <c r="A416" s="41" t="s">
        <v>726</v>
      </c>
    </row>
    <row r="417" spans="1:1" x14ac:dyDescent="0.25">
      <c r="A417" s="41" t="s">
        <v>727</v>
      </c>
    </row>
    <row r="418" spans="1:1" x14ac:dyDescent="0.25">
      <c r="A418" s="41" t="s">
        <v>728</v>
      </c>
    </row>
    <row r="419" spans="1:1" x14ac:dyDescent="0.25">
      <c r="A419" s="41" t="s">
        <v>729</v>
      </c>
    </row>
    <row r="420" spans="1:1" x14ac:dyDescent="0.25">
      <c r="A420" s="41" t="s">
        <v>730</v>
      </c>
    </row>
    <row r="421" spans="1:1" x14ac:dyDescent="0.25">
      <c r="A421" s="41" t="s">
        <v>731</v>
      </c>
    </row>
    <row r="422" spans="1:1" x14ac:dyDescent="0.25">
      <c r="A422" s="41" t="s">
        <v>732</v>
      </c>
    </row>
    <row r="423" spans="1:1" x14ac:dyDescent="0.25">
      <c r="A423" s="41" t="s">
        <v>733</v>
      </c>
    </row>
    <row r="424" spans="1:1" x14ac:dyDescent="0.25">
      <c r="A424" s="41" t="s">
        <v>734</v>
      </c>
    </row>
    <row r="425" spans="1:1" x14ac:dyDescent="0.25">
      <c r="A425" s="41" t="s">
        <v>735</v>
      </c>
    </row>
    <row r="426" spans="1:1" x14ac:dyDescent="0.25">
      <c r="A426" s="41" t="s">
        <v>736</v>
      </c>
    </row>
    <row r="427" spans="1:1" x14ac:dyDescent="0.25">
      <c r="A427" s="41" t="s">
        <v>737</v>
      </c>
    </row>
    <row r="428" spans="1:1" x14ac:dyDescent="0.25">
      <c r="A428" s="41" t="s">
        <v>738</v>
      </c>
    </row>
    <row r="429" spans="1:1" x14ac:dyDescent="0.25">
      <c r="A429" s="41" t="s">
        <v>739</v>
      </c>
    </row>
    <row r="430" spans="1:1" x14ac:dyDescent="0.25">
      <c r="A430" s="41" t="s">
        <v>740</v>
      </c>
    </row>
    <row r="431" spans="1:1" x14ac:dyDescent="0.25">
      <c r="A431" s="41" t="s">
        <v>741</v>
      </c>
    </row>
    <row r="432" spans="1:1" x14ac:dyDescent="0.25">
      <c r="A432" s="41" t="s">
        <v>742</v>
      </c>
    </row>
    <row r="433" spans="1:1" x14ac:dyDescent="0.25">
      <c r="A433" s="41" t="s">
        <v>743</v>
      </c>
    </row>
    <row r="434" spans="1:1" x14ac:dyDescent="0.25">
      <c r="A434" s="41" t="s">
        <v>744</v>
      </c>
    </row>
    <row r="435" spans="1:1" x14ac:dyDescent="0.25">
      <c r="A435" s="41" t="s">
        <v>745</v>
      </c>
    </row>
    <row r="436" spans="1:1" x14ac:dyDescent="0.25">
      <c r="A436" s="41" t="s">
        <v>746</v>
      </c>
    </row>
    <row r="437" spans="1:1" x14ac:dyDescent="0.25">
      <c r="A437" s="41" t="s">
        <v>747</v>
      </c>
    </row>
    <row r="438" spans="1:1" x14ac:dyDescent="0.25">
      <c r="A438" s="41" t="s">
        <v>748</v>
      </c>
    </row>
    <row r="439" spans="1:1" x14ac:dyDescent="0.25">
      <c r="A439" s="41" t="s">
        <v>749</v>
      </c>
    </row>
    <row r="440" spans="1:1" x14ac:dyDescent="0.25">
      <c r="A440" s="41" t="s">
        <v>750</v>
      </c>
    </row>
    <row r="441" spans="1:1" x14ac:dyDescent="0.25">
      <c r="A441" s="41" t="s">
        <v>751</v>
      </c>
    </row>
    <row r="442" spans="1:1" x14ac:dyDescent="0.25">
      <c r="A442" s="41" t="s">
        <v>752</v>
      </c>
    </row>
    <row r="443" spans="1:1" x14ac:dyDescent="0.25">
      <c r="A443" s="41" t="s">
        <v>753</v>
      </c>
    </row>
    <row r="444" spans="1:1" x14ac:dyDescent="0.25">
      <c r="A444" s="41" t="s">
        <v>754</v>
      </c>
    </row>
    <row r="445" spans="1:1" x14ac:dyDescent="0.25">
      <c r="A445" s="41" t="s">
        <v>755</v>
      </c>
    </row>
    <row r="446" spans="1:1" x14ac:dyDescent="0.25">
      <c r="A446" s="41" t="s">
        <v>756</v>
      </c>
    </row>
    <row r="447" spans="1:1" x14ac:dyDescent="0.25">
      <c r="A447" s="41" t="s">
        <v>757</v>
      </c>
    </row>
    <row r="448" spans="1:1" x14ac:dyDescent="0.25">
      <c r="A448" s="41" t="s">
        <v>758</v>
      </c>
    </row>
    <row r="449" spans="1:1" x14ac:dyDescent="0.25">
      <c r="A449" s="41" t="s">
        <v>759</v>
      </c>
    </row>
    <row r="450" spans="1:1" x14ac:dyDescent="0.25">
      <c r="A450" s="41" t="s">
        <v>760</v>
      </c>
    </row>
    <row r="451" spans="1:1" x14ac:dyDescent="0.25">
      <c r="A451" s="41" t="s">
        <v>761</v>
      </c>
    </row>
    <row r="452" spans="1:1" x14ac:dyDescent="0.25">
      <c r="A452" s="41" t="s">
        <v>762</v>
      </c>
    </row>
    <row r="453" spans="1:1" x14ac:dyDescent="0.25">
      <c r="A453" s="41" t="s">
        <v>763</v>
      </c>
    </row>
    <row r="454" spans="1:1" x14ac:dyDescent="0.25">
      <c r="A454" s="41" t="s">
        <v>764</v>
      </c>
    </row>
    <row r="455" spans="1:1" x14ac:dyDescent="0.25">
      <c r="A455" s="41" t="s">
        <v>765</v>
      </c>
    </row>
    <row r="456" spans="1:1" x14ac:dyDescent="0.25">
      <c r="A456" s="41" t="s">
        <v>766</v>
      </c>
    </row>
    <row r="457" spans="1:1" x14ac:dyDescent="0.25">
      <c r="A457" s="41" t="s">
        <v>767</v>
      </c>
    </row>
    <row r="458" spans="1:1" x14ac:dyDescent="0.25">
      <c r="A458" s="41" t="s">
        <v>768</v>
      </c>
    </row>
    <row r="459" spans="1:1" x14ac:dyDescent="0.25">
      <c r="A459" s="41" t="s">
        <v>769</v>
      </c>
    </row>
    <row r="460" spans="1:1" x14ac:dyDescent="0.25">
      <c r="A460" s="41" t="s">
        <v>770</v>
      </c>
    </row>
    <row r="461" spans="1:1" x14ac:dyDescent="0.25">
      <c r="A461" s="41" t="s">
        <v>771</v>
      </c>
    </row>
    <row r="462" spans="1:1" x14ac:dyDescent="0.25">
      <c r="A462" s="41" t="s">
        <v>772</v>
      </c>
    </row>
    <row r="463" spans="1:1" x14ac:dyDescent="0.25">
      <c r="A463" s="41" t="s">
        <v>773</v>
      </c>
    </row>
    <row r="464" spans="1:1" x14ac:dyDescent="0.25">
      <c r="A464" s="41" t="s">
        <v>774</v>
      </c>
    </row>
    <row r="465" spans="1:1" x14ac:dyDescent="0.25">
      <c r="A465" s="41" t="s">
        <v>775</v>
      </c>
    </row>
    <row r="466" spans="1:1" x14ac:dyDescent="0.25">
      <c r="A466" s="41" t="s">
        <v>776</v>
      </c>
    </row>
    <row r="467" spans="1:1" x14ac:dyDescent="0.25">
      <c r="A467" s="41" t="s">
        <v>777</v>
      </c>
    </row>
    <row r="468" spans="1:1" x14ac:dyDescent="0.25">
      <c r="A468" s="41" t="s">
        <v>778</v>
      </c>
    </row>
    <row r="469" spans="1:1" x14ac:dyDescent="0.25">
      <c r="A469" s="41" t="s">
        <v>779</v>
      </c>
    </row>
    <row r="470" spans="1:1" x14ac:dyDescent="0.25">
      <c r="A470" s="41" t="s">
        <v>780</v>
      </c>
    </row>
    <row r="471" spans="1:1" x14ac:dyDescent="0.25">
      <c r="A471" s="41" t="s">
        <v>781</v>
      </c>
    </row>
    <row r="472" spans="1:1" x14ac:dyDescent="0.25">
      <c r="A472" s="41" t="s">
        <v>782</v>
      </c>
    </row>
    <row r="473" spans="1:1" x14ac:dyDescent="0.25">
      <c r="A473" s="41" t="s">
        <v>783</v>
      </c>
    </row>
    <row r="474" spans="1:1" x14ac:dyDescent="0.25">
      <c r="A474" s="41" t="s">
        <v>784</v>
      </c>
    </row>
    <row r="475" spans="1:1" x14ac:dyDescent="0.25">
      <c r="A475" s="41" t="s">
        <v>785</v>
      </c>
    </row>
    <row r="476" spans="1:1" x14ac:dyDescent="0.25">
      <c r="A476" s="41" t="s">
        <v>786</v>
      </c>
    </row>
    <row r="477" spans="1:1" x14ac:dyDescent="0.25">
      <c r="A477" s="41" t="s">
        <v>787</v>
      </c>
    </row>
    <row r="478" spans="1:1" x14ac:dyDescent="0.25">
      <c r="A478" s="41" t="s">
        <v>788</v>
      </c>
    </row>
    <row r="479" spans="1:1" x14ac:dyDescent="0.25">
      <c r="A479" s="41" t="s">
        <v>789</v>
      </c>
    </row>
    <row r="480" spans="1:1" x14ac:dyDescent="0.25">
      <c r="A480" s="41" t="s">
        <v>790</v>
      </c>
    </row>
    <row r="481" spans="1:1" x14ac:dyDescent="0.25">
      <c r="A481" s="41" t="s">
        <v>791</v>
      </c>
    </row>
    <row r="482" spans="1:1" x14ac:dyDescent="0.25">
      <c r="A482" s="41" t="s">
        <v>792</v>
      </c>
    </row>
    <row r="483" spans="1:1" x14ac:dyDescent="0.25">
      <c r="A483" s="41" t="s">
        <v>793</v>
      </c>
    </row>
    <row r="484" spans="1:1" x14ac:dyDescent="0.25">
      <c r="A484" s="41" t="s">
        <v>794</v>
      </c>
    </row>
    <row r="485" spans="1:1" x14ac:dyDescent="0.25">
      <c r="A485" s="41" t="s">
        <v>795</v>
      </c>
    </row>
    <row r="486" spans="1:1" x14ac:dyDescent="0.25">
      <c r="A486" s="41" t="s">
        <v>796</v>
      </c>
    </row>
    <row r="487" spans="1:1" x14ac:dyDescent="0.25">
      <c r="A487" s="41" t="s">
        <v>797</v>
      </c>
    </row>
    <row r="488" spans="1:1" x14ac:dyDescent="0.25">
      <c r="A488" s="41" t="s">
        <v>798</v>
      </c>
    </row>
    <row r="489" spans="1:1" x14ac:dyDescent="0.25">
      <c r="A489" s="41" t="s">
        <v>799</v>
      </c>
    </row>
    <row r="490" spans="1:1" x14ac:dyDescent="0.25">
      <c r="A490" s="41" t="s">
        <v>800</v>
      </c>
    </row>
    <row r="491" spans="1:1" x14ac:dyDescent="0.25">
      <c r="A491" s="41" t="s">
        <v>801</v>
      </c>
    </row>
    <row r="492" spans="1:1" x14ac:dyDescent="0.25">
      <c r="A492" s="41" t="s">
        <v>802</v>
      </c>
    </row>
    <row r="493" spans="1:1" x14ac:dyDescent="0.25">
      <c r="A493" s="41" t="s">
        <v>803</v>
      </c>
    </row>
    <row r="494" spans="1:1" x14ac:dyDescent="0.25">
      <c r="A494" s="41" t="s">
        <v>804</v>
      </c>
    </row>
    <row r="495" spans="1:1" x14ac:dyDescent="0.25">
      <c r="A495" s="41" t="s">
        <v>805</v>
      </c>
    </row>
    <row r="496" spans="1:1" x14ac:dyDescent="0.25">
      <c r="A496" s="41" t="s">
        <v>806</v>
      </c>
    </row>
    <row r="497" spans="1:1" x14ac:dyDescent="0.25">
      <c r="A497" s="41" t="s">
        <v>807</v>
      </c>
    </row>
    <row r="498" spans="1:1" x14ac:dyDescent="0.25">
      <c r="A498" s="41" t="s">
        <v>808</v>
      </c>
    </row>
    <row r="499" spans="1:1" x14ac:dyDescent="0.25">
      <c r="A499" s="41" t="s">
        <v>809</v>
      </c>
    </row>
    <row r="500" spans="1:1" x14ac:dyDescent="0.25">
      <c r="A500" s="41" t="s">
        <v>810</v>
      </c>
    </row>
    <row r="501" spans="1:1" x14ac:dyDescent="0.25">
      <c r="A501" s="41" t="s">
        <v>811</v>
      </c>
    </row>
    <row r="502" spans="1:1" x14ac:dyDescent="0.25">
      <c r="A502" s="41" t="s">
        <v>812</v>
      </c>
    </row>
    <row r="503" spans="1:1" x14ac:dyDescent="0.25">
      <c r="A503" s="41" t="s">
        <v>813</v>
      </c>
    </row>
    <row r="504" spans="1:1" ht="26.25" x14ac:dyDescent="0.25">
      <c r="A504" s="41" t="s">
        <v>814</v>
      </c>
    </row>
    <row r="505" spans="1:1" x14ac:dyDescent="0.25">
      <c r="A505" s="41" t="s">
        <v>815</v>
      </c>
    </row>
    <row r="506" spans="1:1" x14ac:dyDescent="0.25">
      <c r="A506" s="41" t="s">
        <v>816</v>
      </c>
    </row>
    <row r="507" spans="1:1" x14ac:dyDescent="0.25">
      <c r="A507" s="41" t="s">
        <v>817</v>
      </c>
    </row>
    <row r="508" spans="1:1" x14ac:dyDescent="0.25">
      <c r="A508" s="41" t="s">
        <v>818</v>
      </c>
    </row>
    <row r="509" spans="1:1" x14ac:dyDescent="0.25">
      <c r="A509" s="41" t="s">
        <v>819</v>
      </c>
    </row>
    <row r="510" spans="1:1" x14ac:dyDescent="0.25">
      <c r="A510" s="41" t="s">
        <v>820</v>
      </c>
    </row>
    <row r="511" spans="1:1" x14ac:dyDescent="0.25">
      <c r="A511" s="41" t="s">
        <v>821</v>
      </c>
    </row>
    <row r="512" spans="1:1" x14ac:dyDescent="0.25">
      <c r="A512" s="41" t="s">
        <v>822</v>
      </c>
    </row>
    <row r="513" spans="1:1" x14ac:dyDescent="0.25">
      <c r="A513" s="41" t="s">
        <v>823</v>
      </c>
    </row>
    <row r="514" spans="1:1" x14ac:dyDescent="0.25">
      <c r="A514" s="41" t="s">
        <v>824</v>
      </c>
    </row>
    <row r="515" spans="1:1" x14ac:dyDescent="0.25">
      <c r="A515" s="41" t="s">
        <v>825</v>
      </c>
    </row>
    <row r="516" spans="1:1" x14ac:dyDescent="0.25">
      <c r="A516" s="41" t="s">
        <v>826</v>
      </c>
    </row>
    <row r="517" spans="1:1" x14ac:dyDescent="0.25">
      <c r="A517" s="41" t="s">
        <v>827</v>
      </c>
    </row>
    <row r="518" spans="1:1" x14ac:dyDescent="0.25">
      <c r="A518" s="41" t="s">
        <v>828</v>
      </c>
    </row>
    <row r="519" spans="1:1" x14ac:dyDescent="0.25">
      <c r="A519" s="41" t="s">
        <v>829</v>
      </c>
    </row>
    <row r="520" spans="1:1" x14ac:dyDescent="0.25">
      <c r="A520" s="41" t="s">
        <v>830</v>
      </c>
    </row>
    <row r="521" spans="1:1" x14ac:dyDescent="0.25">
      <c r="A521" s="41" t="s">
        <v>831</v>
      </c>
    </row>
    <row r="522" spans="1:1" x14ac:dyDescent="0.25">
      <c r="A522" s="41" t="s">
        <v>832</v>
      </c>
    </row>
    <row r="523" spans="1:1" x14ac:dyDescent="0.25">
      <c r="A523" s="41" t="s">
        <v>833</v>
      </c>
    </row>
    <row r="524" spans="1:1" x14ac:dyDescent="0.25">
      <c r="A524" s="41" t="s">
        <v>834</v>
      </c>
    </row>
    <row r="525" spans="1:1" x14ac:dyDescent="0.25">
      <c r="A525" s="41" t="s">
        <v>835</v>
      </c>
    </row>
    <row r="526" spans="1:1" x14ac:dyDescent="0.25">
      <c r="A526" s="41" t="s">
        <v>836</v>
      </c>
    </row>
    <row r="527" spans="1:1" x14ac:dyDescent="0.25">
      <c r="A527" s="41" t="s">
        <v>837</v>
      </c>
    </row>
    <row r="528" spans="1:1" x14ac:dyDescent="0.25">
      <c r="A528" s="41" t="s">
        <v>838</v>
      </c>
    </row>
    <row r="529" spans="1:1" x14ac:dyDescent="0.25">
      <c r="A529" s="41" t="s">
        <v>839</v>
      </c>
    </row>
    <row r="530" spans="1:1" x14ac:dyDescent="0.25">
      <c r="A530" s="41" t="s">
        <v>840</v>
      </c>
    </row>
    <row r="531" spans="1:1" x14ac:dyDescent="0.25">
      <c r="A531" s="41" t="s">
        <v>841</v>
      </c>
    </row>
    <row r="532" spans="1:1" x14ac:dyDescent="0.25">
      <c r="A532" s="41" t="s">
        <v>842</v>
      </c>
    </row>
    <row r="533" spans="1:1" x14ac:dyDescent="0.25">
      <c r="A533" s="41" t="s">
        <v>843</v>
      </c>
    </row>
    <row r="534" spans="1:1" x14ac:dyDescent="0.25">
      <c r="A534" s="41" t="s">
        <v>844</v>
      </c>
    </row>
    <row r="535" spans="1:1" x14ac:dyDescent="0.25">
      <c r="A535" s="41" t="s">
        <v>845</v>
      </c>
    </row>
    <row r="536" spans="1:1" x14ac:dyDescent="0.25">
      <c r="A536" s="41" t="s">
        <v>846</v>
      </c>
    </row>
    <row r="537" spans="1:1" x14ac:dyDescent="0.25">
      <c r="A537" s="41" t="s">
        <v>847</v>
      </c>
    </row>
    <row r="538" spans="1:1" x14ac:dyDescent="0.25">
      <c r="A538" s="41" t="s">
        <v>848</v>
      </c>
    </row>
    <row r="539" spans="1:1" x14ac:dyDescent="0.25">
      <c r="A539" s="41" t="s">
        <v>849</v>
      </c>
    </row>
    <row r="540" spans="1:1" x14ac:dyDescent="0.25">
      <c r="A540" s="41" t="s">
        <v>850</v>
      </c>
    </row>
    <row r="541" spans="1:1" x14ac:dyDescent="0.25">
      <c r="A541" s="41" t="s">
        <v>851</v>
      </c>
    </row>
    <row r="542" spans="1:1" x14ac:dyDescent="0.25">
      <c r="A542" s="41" t="s">
        <v>852</v>
      </c>
    </row>
    <row r="543" spans="1:1" x14ac:dyDescent="0.25">
      <c r="A543" s="41" t="s">
        <v>853</v>
      </c>
    </row>
    <row r="544" spans="1:1" x14ac:dyDescent="0.25">
      <c r="A544" s="41" t="s">
        <v>854</v>
      </c>
    </row>
    <row r="545" spans="1:1" x14ac:dyDescent="0.25">
      <c r="A545" s="41" t="s">
        <v>855</v>
      </c>
    </row>
    <row r="546" spans="1:1" x14ac:dyDescent="0.25">
      <c r="A546" s="41" t="s">
        <v>856</v>
      </c>
    </row>
    <row r="547" spans="1:1" x14ac:dyDescent="0.25">
      <c r="A547" s="41" t="s">
        <v>857</v>
      </c>
    </row>
    <row r="548" spans="1:1" x14ac:dyDescent="0.25">
      <c r="A548" s="41" t="s">
        <v>858</v>
      </c>
    </row>
    <row r="549" spans="1:1" x14ac:dyDescent="0.25">
      <c r="A549" s="41" t="s">
        <v>859</v>
      </c>
    </row>
    <row r="550" spans="1:1" x14ac:dyDescent="0.25">
      <c r="A550" s="41" t="s">
        <v>860</v>
      </c>
    </row>
    <row r="551" spans="1:1" x14ac:dyDescent="0.25">
      <c r="A551" s="41" t="s">
        <v>861</v>
      </c>
    </row>
    <row r="552" spans="1:1" x14ac:dyDescent="0.25">
      <c r="A552" s="41" t="s">
        <v>862</v>
      </c>
    </row>
    <row r="553" spans="1:1" x14ac:dyDescent="0.25">
      <c r="A553" s="41" t="s">
        <v>863</v>
      </c>
    </row>
    <row r="554" spans="1:1" x14ac:dyDescent="0.25">
      <c r="A554" s="41" t="s">
        <v>864</v>
      </c>
    </row>
    <row r="555" spans="1:1" x14ac:dyDescent="0.25">
      <c r="A555" s="41" t="s">
        <v>865</v>
      </c>
    </row>
    <row r="556" spans="1:1" x14ac:dyDescent="0.25">
      <c r="A556" s="41" t="s">
        <v>866</v>
      </c>
    </row>
    <row r="557" spans="1:1" x14ac:dyDescent="0.25">
      <c r="A557" s="41" t="s">
        <v>867</v>
      </c>
    </row>
    <row r="558" spans="1:1" x14ac:dyDescent="0.25">
      <c r="A558" s="41" t="s">
        <v>868</v>
      </c>
    </row>
    <row r="559" spans="1:1" x14ac:dyDescent="0.25">
      <c r="A559" s="41" t="s">
        <v>869</v>
      </c>
    </row>
    <row r="560" spans="1:1" x14ac:dyDescent="0.25">
      <c r="A560" s="41" t="s">
        <v>870</v>
      </c>
    </row>
    <row r="561" spans="1:1" x14ac:dyDescent="0.25">
      <c r="A561" s="41" t="s">
        <v>871</v>
      </c>
    </row>
    <row r="562" spans="1:1" x14ac:dyDescent="0.25">
      <c r="A562" s="41" t="s">
        <v>872</v>
      </c>
    </row>
    <row r="563" spans="1:1" x14ac:dyDescent="0.25">
      <c r="A563" s="41" t="s">
        <v>873</v>
      </c>
    </row>
    <row r="564" spans="1:1" x14ac:dyDescent="0.25">
      <c r="A564" s="41" t="s">
        <v>874</v>
      </c>
    </row>
    <row r="565" spans="1:1" x14ac:dyDescent="0.25">
      <c r="A565" s="41" t="s">
        <v>875</v>
      </c>
    </row>
    <row r="566" spans="1:1" x14ac:dyDescent="0.25">
      <c r="A566" s="41" t="s">
        <v>876</v>
      </c>
    </row>
    <row r="567" spans="1:1" x14ac:dyDescent="0.25">
      <c r="A567" s="41" t="s">
        <v>877</v>
      </c>
    </row>
    <row r="568" spans="1:1" x14ac:dyDescent="0.25">
      <c r="A568" s="41" t="s">
        <v>878</v>
      </c>
    </row>
    <row r="569" spans="1:1" x14ac:dyDescent="0.25">
      <c r="A569" s="41" t="s">
        <v>879</v>
      </c>
    </row>
    <row r="570" spans="1:1" x14ac:dyDescent="0.25">
      <c r="A570" s="41" t="s">
        <v>880</v>
      </c>
    </row>
    <row r="571" spans="1:1" x14ac:dyDescent="0.25">
      <c r="A571" s="41" t="s">
        <v>881</v>
      </c>
    </row>
    <row r="572" spans="1:1" x14ac:dyDescent="0.25">
      <c r="A572" s="41" t="s">
        <v>882</v>
      </c>
    </row>
    <row r="573" spans="1:1" x14ac:dyDescent="0.25">
      <c r="A573" s="41" t="s">
        <v>883</v>
      </c>
    </row>
    <row r="574" spans="1:1" x14ac:dyDescent="0.25">
      <c r="A574" s="41" t="s">
        <v>884</v>
      </c>
    </row>
    <row r="575" spans="1:1" x14ac:dyDescent="0.25">
      <c r="A575" s="41" t="s">
        <v>885</v>
      </c>
    </row>
    <row r="576" spans="1:1" x14ac:dyDescent="0.25">
      <c r="A576" s="41" t="s">
        <v>886</v>
      </c>
    </row>
    <row r="577" spans="1:1" x14ac:dyDescent="0.25">
      <c r="A577" s="41" t="s">
        <v>887</v>
      </c>
    </row>
    <row r="578" spans="1:1" x14ac:dyDescent="0.25">
      <c r="A578" s="41" t="s">
        <v>888</v>
      </c>
    </row>
    <row r="579" spans="1:1" x14ac:dyDescent="0.25">
      <c r="A579" s="41" t="s">
        <v>889</v>
      </c>
    </row>
    <row r="580" spans="1:1" x14ac:dyDescent="0.25">
      <c r="A580" s="41" t="s">
        <v>890</v>
      </c>
    </row>
    <row r="581" spans="1:1" x14ac:dyDescent="0.25">
      <c r="A581" s="41" t="s">
        <v>891</v>
      </c>
    </row>
    <row r="582" spans="1:1" x14ac:dyDescent="0.25">
      <c r="A582" s="41" t="s">
        <v>892</v>
      </c>
    </row>
    <row r="583" spans="1:1" x14ac:dyDescent="0.25">
      <c r="A583" s="41" t="s">
        <v>893</v>
      </c>
    </row>
    <row r="584" spans="1:1" x14ac:dyDescent="0.25">
      <c r="A584" s="41" t="s">
        <v>894</v>
      </c>
    </row>
    <row r="585" spans="1:1" x14ac:dyDescent="0.25">
      <c r="A585" s="41" t="s">
        <v>895</v>
      </c>
    </row>
    <row r="586" spans="1:1" x14ac:dyDescent="0.25">
      <c r="A586" s="41" t="s">
        <v>896</v>
      </c>
    </row>
    <row r="587" spans="1:1" x14ac:dyDescent="0.25">
      <c r="A587" s="41" t="s">
        <v>897</v>
      </c>
    </row>
    <row r="588" spans="1:1" x14ac:dyDescent="0.25">
      <c r="A588" s="41" t="s">
        <v>898</v>
      </c>
    </row>
    <row r="589" spans="1:1" x14ac:dyDescent="0.25">
      <c r="A589" s="41" t="s">
        <v>899</v>
      </c>
    </row>
    <row r="590" spans="1:1" x14ac:dyDescent="0.25">
      <c r="A590" s="41" t="s">
        <v>900</v>
      </c>
    </row>
    <row r="591" spans="1:1" x14ac:dyDescent="0.25">
      <c r="A591" s="41" t="s">
        <v>901</v>
      </c>
    </row>
    <row r="592" spans="1:1" x14ac:dyDescent="0.25">
      <c r="A592" s="41" t="s">
        <v>902</v>
      </c>
    </row>
    <row r="593" spans="1:1" x14ac:dyDescent="0.25">
      <c r="A593" s="41" t="s">
        <v>903</v>
      </c>
    </row>
    <row r="594" spans="1:1" x14ac:dyDescent="0.25">
      <c r="A594" s="41" t="s">
        <v>904</v>
      </c>
    </row>
    <row r="595" spans="1:1" x14ac:dyDescent="0.25">
      <c r="A595" s="41" t="s">
        <v>905</v>
      </c>
    </row>
    <row r="596" spans="1:1" x14ac:dyDescent="0.25">
      <c r="A596" s="41" t="s">
        <v>906</v>
      </c>
    </row>
    <row r="597" spans="1:1" x14ac:dyDescent="0.25">
      <c r="A597" s="41" t="s">
        <v>907</v>
      </c>
    </row>
    <row r="598" spans="1:1" x14ac:dyDescent="0.25">
      <c r="A598" s="41" t="s">
        <v>24</v>
      </c>
    </row>
    <row r="599" spans="1:1" x14ac:dyDescent="0.25">
      <c r="A599" s="41" t="s">
        <v>908</v>
      </c>
    </row>
    <row r="600" spans="1:1" x14ac:dyDescent="0.25">
      <c r="A600" s="41" t="s">
        <v>909</v>
      </c>
    </row>
    <row r="601" spans="1:1" x14ac:dyDescent="0.25">
      <c r="A601" s="41" t="s">
        <v>910</v>
      </c>
    </row>
    <row r="602" spans="1:1" x14ac:dyDescent="0.25">
      <c r="A602" s="41" t="s">
        <v>911</v>
      </c>
    </row>
    <row r="603" spans="1:1" x14ac:dyDescent="0.25">
      <c r="A603" s="41" t="s">
        <v>912</v>
      </c>
    </row>
    <row r="604" spans="1:1" x14ac:dyDescent="0.25">
      <c r="A604" s="41" t="s">
        <v>913</v>
      </c>
    </row>
    <row r="605" spans="1:1" x14ac:dyDescent="0.25">
      <c r="A605" s="41" t="s">
        <v>914</v>
      </c>
    </row>
    <row r="606" spans="1:1" x14ac:dyDescent="0.25">
      <c r="A606" s="41" t="s">
        <v>915</v>
      </c>
    </row>
    <row r="607" spans="1:1" x14ac:dyDescent="0.25">
      <c r="A607" s="41" t="s">
        <v>916</v>
      </c>
    </row>
    <row r="608" spans="1:1" x14ac:dyDescent="0.25">
      <c r="A608" s="41" t="s">
        <v>917</v>
      </c>
    </row>
    <row r="609" spans="1:1" x14ac:dyDescent="0.25">
      <c r="A609" s="41" t="s">
        <v>918</v>
      </c>
    </row>
    <row r="610" spans="1:1" x14ac:dyDescent="0.25">
      <c r="A610" s="41" t="s">
        <v>919</v>
      </c>
    </row>
    <row r="611" spans="1:1" x14ac:dyDescent="0.25">
      <c r="A611" s="41" t="s">
        <v>920</v>
      </c>
    </row>
    <row r="612" spans="1:1" x14ac:dyDescent="0.25">
      <c r="A612" s="41" t="s">
        <v>921</v>
      </c>
    </row>
    <row r="613" spans="1:1" x14ac:dyDescent="0.25">
      <c r="A613" s="41" t="s">
        <v>922</v>
      </c>
    </row>
    <row r="614" spans="1:1" x14ac:dyDescent="0.25">
      <c r="A614" s="41" t="s">
        <v>923</v>
      </c>
    </row>
    <row r="615" spans="1:1" x14ac:dyDescent="0.25">
      <c r="A615" s="41" t="s">
        <v>924</v>
      </c>
    </row>
    <row r="616" spans="1:1" x14ac:dyDescent="0.25">
      <c r="A616" s="41" t="s">
        <v>925</v>
      </c>
    </row>
    <row r="617" spans="1:1" x14ac:dyDescent="0.25">
      <c r="A617" s="41" t="s">
        <v>926</v>
      </c>
    </row>
    <row r="618" spans="1:1" x14ac:dyDescent="0.25">
      <c r="A618" s="41" t="s">
        <v>927</v>
      </c>
    </row>
    <row r="619" spans="1:1" x14ac:dyDescent="0.25">
      <c r="A619" s="41" t="s">
        <v>928</v>
      </c>
    </row>
    <row r="620" spans="1:1" x14ac:dyDescent="0.25">
      <c r="A620" s="41" t="s">
        <v>929</v>
      </c>
    </row>
    <row r="621" spans="1:1" x14ac:dyDescent="0.25">
      <c r="A621" s="41" t="s">
        <v>930</v>
      </c>
    </row>
    <row r="622" spans="1:1" x14ac:dyDescent="0.25">
      <c r="A622" s="41" t="s">
        <v>931</v>
      </c>
    </row>
    <row r="623" spans="1:1" x14ac:dyDescent="0.25">
      <c r="A623" s="41" t="s">
        <v>932</v>
      </c>
    </row>
    <row r="624" spans="1:1" x14ac:dyDescent="0.25">
      <c r="A624" s="41" t="s">
        <v>933</v>
      </c>
    </row>
    <row r="625" spans="1:1" x14ac:dyDescent="0.25">
      <c r="A625" s="41" t="s">
        <v>934</v>
      </c>
    </row>
    <row r="626" spans="1:1" x14ac:dyDescent="0.25">
      <c r="A626" s="41" t="s">
        <v>935</v>
      </c>
    </row>
    <row r="627" spans="1:1" x14ac:dyDescent="0.25">
      <c r="A627" s="41" t="s">
        <v>936</v>
      </c>
    </row>
    <row r="628" spans="1:1" x14ac:dyDescent="0.25">
      <c r="A628" s="41" t="s">
        <v>937</v>
      </c>
    </row>
    <row r="629" spans="1:1" x14ac:dyDescent="0.25">
      <c r="A629" s="41" t="s">
        <v>938</v>
      </c>
    </row>
    <row r="630" spans="1:1" x14ac:dyDescent="0.25">
      <c r="A630" s="41" t="s">
        <v>939</v>
      </c>
    </row>
    <row r="631" spans="1:1" x14ac:dyDescent="0.25">
      <c r="A631" s="41" t="s">
        <v>940</v>
      </c>
    </row>
    <row r="632" spans="1:1" x14ac:dyDescent="0.25">
      <c r="A632" s="41" t="s">
        <v>941</v>
      </c>
    </row>
    <row r="633" spans="1:1" x14ac:dyDescent="0.25">
      <c r="A633" s="41" t="s">
        <v>942</v>
      </c>
    </row>
    <row r="634" spans="1:1" x14ac:dyDescent="0.25">
      <c r="A634" s="41" t="s">
        <v>943</v>
      </c>
    </row>
    <row r="635" spans="1:1" x14ac:dyDescent="0.25">
      <c r="A635" s="41" t="s">
        <v>944</v>
      </c>
    </row>
    <row r="636" spans="1:1" x14ac:dyDescent="0.25">
      <c r="A636" s="41" t="s">
        <v>945</v>
      </c>
    </row>
    <row r="637" spans="1:1" x14ac:dyDescent="0.25">
      <c r="A637" s="41" t="s">
        <v>946</v>
      </c>
    </row>
    <row r="638" spans="1:1" x14ac:dyDescent="0.25">
      <c r="A638" s="41" t="s">
        <v>947</v>
      </c>
    </row>
    <row r="639" spans="1:1" x14ac:dyDescent="0.25">
      <c r="A639" s="41" t="s">
        <v>948</v>
      </c>
    </row>
    <row r="640" spans="1:1" x14ac:dyDescent="0.25">
      <c r="A640" s="41" t="s">
        <v>949</v>
      </c>
    </row>
    <row r="641" spans="1:1" x14ac:dyDescent="0.25">
      <c r="A641" s="41" t="s">
        <v>950</v>
      </c>
    </row>
    <row r="642" spans="1:1" x14ac:dyDescent="0.25">
      <c r="A642" s="41" t="s">
        <v>951</v>
      </c>
    </row>
    <row r="643" spans="1:1" x14ac:dyDescent="0.25">
      <c r="A643" s="41" t="s">
        <v>952</v>
      </c>
    </row>
    <row r="644" spans="1:1" x14ac:dyDescent="0.25">
      <c r="A644" s="41" t="s">
        <v>953</v>
      </c>
    </row>
    <row r="645" spans="1:1" x14ac:dyDescent="0.25">
      <c r="A645" s="41" t="s">
        <v>954</v>
      </c>
    </row>
    <row r="646" spans="1:1" x14ac:dyDescent="0.25">
      <c r="A646" s="41" t="s">
        <v>955</v>
      </c>
    </row>
    <row r="647" spans="1:1" x14ac:dyDescent="0.25">
      <c r="A647" s="41" t="s">
        <v>956</v>
      </c>
    </row>
    <row r="648" spans="1:1" x14ac:dyDescent="0.25">
      <c r="A648" s="41" t="s">
        <v>957</v>
      </c>
    </row>
    <row r="649" spans="1:1" x14ac:dyDescent="0.25">
      <c r="A649" s="41" t="s">
        <v>958</v>
      </c>
    </row>
    <row r="650" spans="1:1" x14ac:dyDescent="0.25">
      <c r="A650" s="41" t="s">
        <v>959</v>
      </c>
    </row>
    <row r="651" spans="1:1" x14ac:dyDescent="0.25">
      <c r="A651" s="41" t="s">
        <v>960</v>
      </c>
    </row>
    <row r="652" spans="1:1" x14ac:dyDescent="0.25">
      <c r="A652" s="41" t="s">
        <v>961</v>
      </c>
    </row>
    <row r="653" spans="1:1" x14ac:dyDescent="0.25">
      <c r="A653" s="41" t="s">
        <v>962</v>
      </c>
    </row>
    <row r="654" spans="1:1" x14ac:dyDescent="0.25">
      <c r="A654" s="41" t="s">
        <v>963</v>
      </c>
    </row>
    <row r="655" spans="1:1" x14ac:dyDescent="0.25">
      <c r="A655" s="41" t="s">
        <v>964</v>
      </c>
    </row>
    <row r="656" spans="1:1" x14ac:dyDescent="0.25">
      <c r="A656" s="41" t="s">
        <v>965</v>
      </c>
    </row>
    <row r="657" spans="1:1" x14ac:dyDescent="0.25">
      <c r="A657" s="41" t="s">
        <v>966</v>
      </c>
    </row>
    <row r="658" spans="1:1" x14ac:dyDescent="0.25">
      <c r="A658" s="41" t="s">
        <v>967</v>
      </c>
    </row>
    <row r="659" spans="1:1" x14ac:dyDescent="0.25">
      <c r="A659" s="41" t="s">
        <v>968</v>
      </c>
    </row>
    <row r="660" spans="1:1" x14ac:dyDescent="0.25">
      <c r="A660" s="41" t="s">
        <v>969</v>
      </c>
    </row>
    <row r="661" spans="1:1" x14ac:dyDescent="0.25">
      <c r="A661" s="41" t="s">
        <v>970</v>
      </c>
    </row>
    <row r="662" spans="1:1" x14ac:dyDescent="0.25">
      <c r="A662" s="41" t="s">
        <v>971</v>
      </c>
    </row>
    <row r="663" spans="1:1" x14ac:dyDescent="0.25">
      <c r="A663" s="41" t="s">
        <v>972</v>
      </c>
    </row>
    <row r="664" spans="1:1" x14ac:dyDescent="0.25">
      <c r="A664" s="41" t="s">
        <v>973</v>
      </c>
    </row>
    <row r="665" spans="1:1" x14ac:dyDescent="0.25">
      <c r="A665" s="41" t="s">
        <v>974</v>
      </c>
    </row>
    <row r="666" spans="1:1" x14ac:dyDescent="0.25">
      <c r="A666" s="41" t="s">
        <v>975</v>
      </c>
    </row>
    <row r="667" spans="1:1" x14ac:dyDescent="0.25">
      <c r="A667" s="41" t="s">
        <v>976</v>
      </c>
    </row>
    <row r="668" spans="1:1" x14ac:dyDescent="0.25">
      <c r="A668" s="41" t="s">
        <v>977</v>
      </c>
    </row>
    <row r="669" spans="1:1" x14ac:dyDescent="0.25">
      <c r="A669" s="41" t="s">
        <v>978</v>
      </c>
    </row>
    <row r="670" spans="1:1" x14ac:dyDescent="0.25">
      <c r="A670" s="41" t="s">
        <v>979</v>
      </c>
    </row>
    <row r="671" spans="1:1" x14ac:dyDescent="0.25">
      <c r="A671" s="41" t="s">
        <v>980</v>
      </c>
    </row>
    <row r="672" spans="1:1" x14ac:dyDescent="0.25">
      <c r="A672" s="41" t="s">
        <v>981</v>
      </c>
    </row>
    <row r="673" spans="1:1" x14ac:dyDescent="0.25">
      <c r="A673" s="41" t="s">
        <v>982</v>
      </c>
    </row>
    <row r="674" spans="1:1" x14ac:dyDescent="0.25">
      <c r="A674" s="41" t="s">
        <v>983</v>
      </c>
    </row>
    <row r="675" spans="1:1" x14ac:dyDescent="0.25">
      <c r="A675" s="41" t="s">
        <v>984</v>
      </c>
    </row>
    <row r="676" spans="1:1" x14ac:dyDescent="0.25">
      <c r="A676" s="41" t="s">
        <v>985</v>
      </c>
    </row>
    <row r="677" spans="1:1" x14ac:dyDescent="0.25">
      <c r="A677" s="41" t="s">
        <v>986</v>
      </c>
    </row>
    <row r="678" spans="1:1" x14ac:dyDescent="0.25">
      <c r="A678" s="41" t="s">
        <v>987</v>
      </c>
    </row>
    <row r="679" spans="1:1" x14ac:dyDescent="0.25">
      <c r="A679" s="41" t="s">
        <v>988</v>
      </c>
    </row>
    <row r="680" spans="1:1" x14ac:dyDescent="0.25">
      <c r="A680" s="41" t="s">
        <v>989</v>
      </c>
    </row>
    <row r="681" spans="1:1" x14ac:dyDescent="0.25">
      <c r="A681" s="41" t="s">
        <v>990</v>
      </c>
    </row>
    <row r="682" spans="1:1" x14ac:dyDescent="0.25">
      <c r="A682" s="41" t="s">
        <v>991</v>
      </c>
    </row>
    <row r="683" spans="1:1" x14ac:dyDescent="0.25">
      <c r="A683" s="41" t="s">
        <v>992</v>
      </c>
    </row>
    <row r="684" spans="1:1" x14ac:dyDescent="0.25">
      <c r="A684" s="41" t="s">
        <v>993</v>
      </c>
    </row>
    <row r="685" spans="1:1" x14ac:dyDescent="0.25">
      <c r="A685" s="41" t="s">
        <v>994</v>
      </c>
    </row>
    <row r="686" spans="1:1" x14ac:dyDescent="0.25">
      <c r="A686" s="41" t="s">
        <v>995</v>
      </c>
    </row>
    <row r="687" spans="1:1" x14ac:dyDescent="0.25">
      <c r="A687" s="41" t="s">
        <v>996</v>
      </c>
    </row>
    <row r="688" spans="1:1" x14ac:dyDescent="0.25">
      <c r="A688" s="41" t="s">
        <v>997</v>
      </c>
    </row>
    <row r="689" spans="1:1" x14ac:dyDescent="0.25">
      <c r="A689" s="41" t="s">
        <v>998</v>
      </c>
    </row>
    <row r="690" spans="1:1" x14ac:dyDescent="0.25">
      <c r="A690" s="41" t="s">
        <v>999</v>
      </c>
    </row>
    <row r="691" spans="1:1" x14ac:dyDescent="0.25">
      <c r="A691" s="41" t="s">
        <v>1000</v>
      </c>
    </row>
    <row r="692" spans="1:1" x14ac:dyDescent="0.25">
      <c r="A692" s="41" t="s">
        <v>1001</v>
      </c>
    </row>
    <row r="693" spans="1:1" x14ac:dyDescent="0.25">
      <c r="A693" s="41" t="s">
        <v>1002</v>
      </c>
    </row>
    <row r="694" spans="1:1" x14ac:dyDescent="0.25">
      <c r="A694" s="41" t="s">
        <v>1003</v>
      </c>
    </row>
    <row r="695" spans="1:1" x14ac:dyDescent="0.25">
      <c r="A695" s="41" t="s">
        <v>1004</v>
      </c>
    </row>
    <row r="696" spans="1:1" x14ac:dyDescent="0.25">
      <c r="A696" s="41" t="s">
        <v>1005</v>
      </c>
    </row>
    <row r="697" spans="1:1" ht="26.25" x14ac:dyDescent="0.25">
      <c r="A697" s="41" t="s">
        <v>1006</v>
      </c>
    </row>
    <row r="698" spans="1:1" x14ac:dyDescent="0.25">
      <c r="A698" s="41" t="s">
        <v>1007</v>
      </c>
    </row>
    <row r="699" spans="1:1" x14ac:dyDescent="0.25">
      <c r="A699" s="41" t="s">
        <v>1008</v>
      </c>
    </row>
    <row r="700" spans="1:1" x14ac:dyDescent="0.25">
      <c r="A700" s="41" t="s">
        <v>1009</v>
      </c>
    </row>
    <row r="701" spans="1:1" x14ac:dyDescent="0.25">
      <c r="A701" s="41" t="s">
        <v>1010</v>
      </c>
    </row>
    <row r="702" spans="1:1" x14ac:dyDescent="0.25">
      <c r="A702" s="41" t="s">
        <v>1011</v>
      </c>
    </row>
    <row r="703" spans="1:1" x14ac:dyDescent="0.25">
      <c r="A703" s="41" t="s">
        <v>1012</v>
      </c>
    </row>
    <row r="704" spans="1:1" x14ac:dyDescent="0.25">
      <c r="A704" s="41" t="s">
        <v>1013</v>
      </c>
    </row>
    <row r="705" spans="1:1" x14ac:dyDescent="0.25">
      <c r="A705" s="41" t="s">
        <v>1014</v>
      </c>
    </row>
    <row r="706" spans="1:1" x14ac:dyDescent="0.25">
      <c r="A706" s="41" t="s">
        <v>1015</v>
      </c>
    </row>
    <row r="707" spans="1:1" x14ac:dyDescent="0.25">
      <c r="A707" s="41" t="s">
        <v>1016</v>
      </c>
    </row>
    <row r="708" spans="1:1" x14ac:dyDescent="0.25">
      <c r="A708" s="41" t="s">
        <v>1017</v>
      </c>
    </row>
    <row r="709" spans="1:1" x14ac:dyDescent="0.25">
      <c r="A709" s="41" t="s">
        <v>1018</v>
      </c>
    </row>
    <row r="710" spans="1:1" x14ac:dyDescent="0.25">
      <c r="A710" s="41" t="s">
        <v>1019</v>
      </c>
    </row>
    <row r="711" spans="1:1" x14ac:dyDescent="0.25">
      <c r="A711" s="41" t="s">
        <v>1020</v>
      </c>
    </row>
    <row r="712" spans="1:1" x14ac:dyDescent="0.25">
      <c r="A712" s="41" t="s">
        <v>1021</v>
      </c>
    </row>
    <row r="713" spans="1:1" x14ac:dyDescent="0.25">
      <c r="A713" s="41" t="s">
        <v>1022</v>
      </c>
    </row>
    <row r="714" spans="1:1" x14ac:dyDescent="0.25">
      <c r="A714" s="41" t="s">
        <v>1484</v>
      </c>
    </row>
    <row r="715" spans="1:1" x14ac:dyDescent="0.25">
      <c r="A715" s="41" t="s">
        <v>1023</v>
      </c>
    </row>
    <row r="716" spans="1:1" x14ac:dyDescent="0.25">
      <c r="A716" s="41" t="s">
        <v>1024</v>
      </c>
    </row>
    <row r="717" spans="1:1" x14ac:dyDescent="0.25">
      <c r="A717" s="41" t="s">
        <v>1025</v>
      </c>
    </row>
    <row r="718" spans="1:1" x14ac:dyDescent="0.25">
      <c r="A718" s="41" t="s">
        <v>1026</v>
      </c>
    </row>
    <row r="719" spans="1:1" x14ac:dyDescent="0.25">
      <c r="A719" s="41" t="s">
        <v>1027</v>
      </c>
    </row>
    <row r="720" spans="1:1" x14ac:dyDescent="0.25">
      <c r="A720" s="41" t="s">
        <v>1028</v>
      </c>
    </row>
    <row r="721" spans="1:1" x14ac:dyDescent="0.25">
      <c r="A721" s="41" t="s">
        <v>1029</v>
      </c>
    </row>
    <row r="722" spans="1:1" x14ac:dyDescent="0.25">
      <c r="A722" s="41" t="s">
        <v>1030</v>
      </c>
    </row>
    <row r="723" spans="1:1" x14ac:dyDescent="0.25">
      <c r="A723" s="41" t="s">
        <v>1031</v>
      </c>
    </row>
    <row r="724" spans="1:1" x14ac:dyDescent="0.25">
      <c r="A724" s="41" t="s">
        <v>1032</v>
      </c>
    </row>
    <row r="725" spans="1:1" x14ac:dyDescent="0.25">
      <c r="A725" s="41" t="s">
        <v>1033</v>
      </c>
    </row>
    <row r="726" spans="1:1" x14ac:dyDescent="0.25">
      <c r="A726" s="41" t="s">
        <v>1034</v>
      </c>
    </row>
    <row r="727" spans="1:1" x14ac:dyDescent="0.25">
      <c r="A727" s="41" t="s">
        <v>1035</v>
      </c>
    </row>
    <row r="728" spans="1:1" x14ac:dyDescent="0.25">
      <c r="A728" s="41" t="s">
        <v>1036</v>
      </c>
    </row>
    <row r="729" spans="1:1" x14ac:dyDescent="0.25">
      <c r="A729" s="41" t="s">
        <v>1037</v>
      </c>
    </row>
    <row r="730" spans="1:1" x14ac:dyDescent="0.25">
      <c r="A730" s="41" t="s">
        <v>1038</v>
      </c>
    </row>
    <row r="731" spans="1:1" x14ac:dyDescent="0.25">
      <c r="A731" s="41" t="s">
        <v>1039</v>
      </c>
    </row>
    <row r="732" spans="1:1" x14ac:dyDescent="0.25">
      <c r="A732" s="41" t="s">
        <v>1040</v>
      </c>
    </row>
    <row r="733" spans="1:1" x14ac:dyDescent="0.25">
      <c r="A733" s="41" t="s">
        <v>1041</v>
      </c>
    </row>
    <row r="734" spans="1:1" x14ac:dyDescent="0.25">
      <c r="A734" s="41" t="s">
        <v>1042</v>
      </c>
    </row>
    <row r="735" spans="1:1" x14ac:dyDescent="0.25">
      <c r="A735" s="41" t="s">
        <v>1043</v>
      </c>
    </row>
    <row r="736" spans="1:1" ht="26.25" x14ac:dyDescent="0.25">
      <c r="A736" s="41" t="s">
        <v>1044</v>
      </c>
    </row>
    <row r="737" spans="1:1" x14ac:dyDescent="0.25">
      <c r="A737" s="41" t="s">
        <v>1045</v>
      </c>
    </row>
    <row r="738" spans="1:1" x14ac:dyDescent="0.25">
      <c r="A738" s="41" t="s">
        <v>1046</v>
      </c>
    </row>
    <row r="739" spans="1:1" x14ac:dyDescent="0.25">
      <c r="A739" s="41" t="s">
        <v>1047</v>
      </c>
    </row>
    <row r="740" spans="1:1" x14ac:dyDescent="0.25">
      <c r="A740" s="41" t="s">
        <v>1048</v>
      </c>
    </row>
    <row r="741" spans="1:1" x14ac:dyDescent="0.25">
      <c r="A741" s="41" t="s">
        <v>1049</v>
      </c>
    </row>
    <row r="742" spans="1:1" x14ac:dyDescent="0.25">
      <c r="A742" s="41" t="s">
        <v>1050</v>
      </c>
    </row>
    <row r="743" spans="1:1" x14ac:dyDescent="0.25">
      <c r="A743" s="41" t="s">
        <v>1051</v>
      </c>
    </row>
    <row r="744" spans="1:1" x14ac:dyDescent="0.25">
      <c r="A744" s="41" t="s">
        <v>1052</v>
      </c>
    </row>
    <row r="745" spans="1:1" x14ac:dyDescent="0.25">
      <c r="A745" s="41" t="s">
        <v>1053</v>
      </c>
    </row>
    <row r="746" spans="1:1" x14ac:dyDescent="0.25">
      <c r="A746" s="41" t="s">
        <v>1054</v>
      </c>
    </row>
    <row r="747" spans="1:1" x14ac:dyDescent="0.25">
      <c r="A747" s="41" t="s">
        <v>1055</v>
      </c>
    </row>
    <row r="748" spans="1:1" x14ac:dyDescent="0.25">
      <c r="A748" s="41" t="s">
        <v>1056</v>
      </c>
    </row>
    <row r="749" spans="1:1" x14ac:dyDescent="0.25">
      <c r="A749" s="41" t="s">
        <v>1057</v>
      </c>
    </row>
    <row r="750" spans="1:1" x14ac:dyDescent="0.25">
      <c r="A750" s="41" t="s">
        <v>1058</v>
      </c>
    </row>
    <row r="751" spans="1:1" x14ac:dyDescent="0.25">
      <c r="A751" s="41" t="s">
        <v>1059</v>
      </c>
    </row>
    <row r="752" spans="1:1" x14ac:dyDescent="0.25">
      <c r="A752" s="41" t="s">
        <v>1060</v>
      </c>
    </row>
    <row r="753" spans="1:1" x14ac:dyDescent="0.25">
      <c r="A753" s="41" t="s">
        <v>1061</v>
      </c>
    </row>
    <row r="754" spans="1:1" x14ac:dyDescent="0.25">
      <c r="A754" s="41" t="s">
        <v>1062</v>
      </c>
    </row>
    <row r="755" spans="1:1" ht="26.25" x14ac:dyDescent="0.25">
      <c r="A755" s="41" t="s">
        <v>1063</v>
      </c>
    </row>
    <row r="756" spans="1:1" ht="26.25" x14ac:dyDescent="0.25">
      <c r="A756" s="41" t="s">
        <v>1064</v>
      </c>
    </row>
    <row r="757" spans="1:1" ht="26.25" x14ac:dyDescent="0.25">
      <c r="A757" s="41" t="s">
        <v>1065</v>
      </c>
    </row>
    <row r="758" spans="1:1" x14ac:dyDescent="0.25">
      <c r="A758" s="41" t="s">
        <v>1066</v>
      </c>
    </row>
    <row r="759" spans="1:1" x14ac:dyDescent="0.25">
      <c r="A759" s="41" t="s">
        <v>1067</v>
      </c>
    </row>
    <row r="760" spans="1:1" ht="26.25" x14ac:dyDescent="0.25">
      <c r="A760" s="41" t="s">
        <v>1068</v>
      </c>
    </row>
    <row r="761" spans="1:1" x14ac:dyDescent="0.25">
      <c r="A761" s="41" t="s">
        <v>1069</v>
      </c>
    </row>
    <row r="762" spans="1:1" x14ac:dyDescent="0.25">
      <c r="A762" s="41" t="s">
        <v>1070</v>
      </c>
    </row>
    <row r="763" spans="1:1" x14ac:dyDescent="0.25">
      <c r="A763" s="41" t="s">
        <v>1071</v>
      </c>
    </row>
    <row r="764" spans="1:1" ht="26.25" x14ac:dyDescent="0.25">
      <c r="A764" s="41" t="s">
        <v>1072</v>
      </c>
    </row>
    <row r="765" spans="1:1" x14ac:dyDescent="0.25">
      <c r="A765" s="41" t="s">
        <v>1073</v>
      </c>
    </row>
    <row r="766" spans="1:1" x14ac:dyDescent="0.25">
      <c r="A766" s="41" t="s">
        <v>1074</v>
      </c>
    </row>
    <row r="767" spans="1:1" ht="26.25" x14ac:dyDescent="0.25">
      <c r="A767" s="41" t="s">
        <v>1075</v>
      </c>
    </row>
    <row r="768" spans="1:1" x14ac:dyDescent="0.25">
      <c r="A768" s="41" t="s">
        <v>1076</v>
      </c>
    </row>
    <row r="769" spans="1:1" x14ac:dyDescent="0.25">
      <c r="A769" s="41" t="s">
        <v>1077</v>
      </c>
    </row>
    <row r="770" spans="1:1" x14ac:dyDescent="0.25">
      <c r="A770" s="41" t="s">
        <v>1078</v>
      </c>
    </row>
    <row r="771" spans="1:1" x14ac:dyDescent="0.25">
      <c r="A771" s="41" t="s">
        <v>1079</v>
      </c>
    </row>
    <row r="772" spans="1:1" x14ac:dyDescent="0.25">
      <c r="A772" s="41" t="s">
        <v>1080</v>
      </c>
    </row>
    <row r="773" spans="1:1" x14ac:dyDescent="0.25">
      <c r="A773" s="41" t="s">
        <v>1081</v>
      </c>
    </row>
    <row r="774" spans="1:1" x14ac:dyDescent="0.25">
      <c r="A774" s="41" t="s">
        <v>1082</v>
      </c>
    </row>
    <row r="775" spans="1:1" x14ac:dyDescent="0.25">
      <c r="A775" s="41" t="s">
        <v>1083</v>
      </c>
    </row>
    <row r="776" spans="1:1" x14ac:dyDescent="0.25">
      <c r="A776" s="41" t="s">
        <v>1084</v>
      </c>
    </row>
    <row r="777" spans="1:1" x14ac:dyDescent="0.25">
      <c r="A777" s="41" t="s">
        <v>1085</v>
      </c>
    </row>
    <row r="778" spans="1:1" ht="26.25" x14ac:dyDescent="0.25">
      <c r="A778" s="41" t="s">
        <v>1086</v>
      </c>
    </row>
    <row r="779" spans="1:1" x14ac:dyDescent="0.25">
      <c r="A779" s="41" t="s">
        <v>1087</v>
      </c>
    </row>
    <row r="780" spans="1:1" x14ac:dyDescent="0.25">
      <c r="A780" s="41" t="s">
        <v>1088</v>
      </c>
    </row>
    <row r="781" spans="1:1" x14ac:dyDescent="0.25">
      <c r="A781" s="41" t="s">
        <v>1089</v>
      </c>
    </row>
    <row r="782" spans="1:1" ht="26.25" x14ac:dyDescent="0.25">
      <c r="A782" s="41" t="s">
        <v>1090</v>
      </c>
    </row>
    <row r="783" spans="1:1" x14ac:dyDescent="0.25">
      <c r="A783" s="41" t="s">
        <v>1091</v>
      </c>
    </row>
    <row r="784" spans="1:1" x14ac:dyDescent="0.25">
      <c r="A784" s="41" t="s">
        <v>1092</v>
      </c>
    </row>
    <row r="785" spans="1:1" x14ac:dyDescent="0.25">
      <c r="A785" s="41" t="s">
        <v>1093</v>
      </c>
    </row>
    <row r="786" spans="1:1" x14ac:dyDescent="0.25">
      <c r="A786" s="41" t="s">
        <v>1094</v>
      </c>
    </row>
    <row r="787" spans="1:1" ht="26.25" x14ac:dyDescent="0.25">
      <c r="A787" s="41" t="s">
        <v>1095</v>
      </c>
    </row>
    <row r="788" spans="1:1" x14ac:dyDescent="0.25">
      <c r="A788" s="41" t="s">
        <v>1096</v>
      </c>
    </row>
    <row r="789" spans="1:1" x14ac:dyDescent="0.25">
      <c r="A789" s="41" t="s">
        <v>1097</v>
      </c>
    </row>
    <row r="790" spans="1:1" x14ac:dyDescent="0.25">
      <c r="A790" s="41" t="s">
        <v>1098</v>
      </c>
    </row>
    <row r="791" spans="1:1" x14ac:dyDescent="0.25">
      <c r="A791" s="41" t="s">
        <v>1099</v>
      </c>
    </row>
    <row r="792" spans="1:1" x14ac:dyDescent="0.25">
      <c r="A792" s="41" t="s">
        <v>1100</v>
      </c>
    </row>
    <row r="793" spans="1:1" x14ac:dyDescent="0.25">
      <c r="A793" s="41" t="s">
        <v>1101</v>
      </c>
    </row>
    <row r="794" spans="1:1" ht="26.25" x14ac:dyDescent="0.25">
      <c r="A794" s="41" t="s">
        <v>1102</v>
      </c>
    </row>
    <row r="795" spans="1:1" x14ac:dyDescent="0.25">
      <c r="A795" s="41" t="s">
        <v>1103</v>
      </c>
    </row>
    <row r="796" spans="1:1" x14ac:dyDescent="0.25">
      <c r="A796" s="41" t="s">
        <v>1104</v>
      </c>
    </row>
    <row r="797" spans="1:1" x14ac:dyDescent="0.25">
      <c r="A797" s="41" t="s">
        <v>1105</v>
      </c>
    </row>
    <row r="798" spans="1:1" x14ac:dyDescent="0.25">
      <c r="A798" s="41" t="s">
        <v>1106</v>
      </c>
    </row>
    <row r="799" spans="1:1" x14ac:dyDescent="0.25">
      <c r="A799" s="41" t="s">
        <v>1107</v>
      </c>
    </row>
    <row r="800" spans="1:1" x14ac:dyDescent="0.25">
      <c r="A800" s="41" t="s">
        <v>1108</v>
      </c>
    </row>
    <row r="801" spans="1:1" x14ac:dyDescent="0.25">
      <c r="A801" s="41" t="s">
        <v>1109</v>
      </c>
    </row>
    <row r="802" spans="1:1" x14ac:dyDescent="0.25">
      <c r="A802" s="41" t="s">
        <v>1110</v>
      </c>
    </row>
    <row r="803" spans="1:1" x14ac:dyDescent="0.25">
      <c r="A803" s="41" t="s">
        <v>1111</v>
      </c>
    </row>
    <row r="804" spans="1:1" x14ac:dyDescent="0.25">
      <c r="A804" s="41" t="s">
        <v>1112</v>
      </c>
    </row>
    <row r="805" spans="1:1" x14ac:dyDescent="0.25">
      <c r="A805" s="41" t="s">
        <v>1113</v>
      </c>
    </row>
    <row r="806" spans="1:1" x14ac:dyDescent="0.25">
      <c r="A806" s="41" t="s">
        <v>1114</v>
      </c>
    </row>
    <row r="807" spans="1:1" x14ac:dyDescent="0.25">
      <c r="A807" s="41" t="s">
        <v>1115</v>
      </c>
    </row>
    <row r="808" spans="1:1" x14ac:dyDescent="0.25">
      <c r="A808" s="41" t="s">
        <v>1116</v>
      </c>
    </row>
    <row r="809" spans="1:1" x14ac:dyDescent="0.25">
      <c r="A809" s="41" t="s">
        <v>1117</v>
      </c>
    </row>
    <row r="810" spans="1:1" x14ac:dyDescent="0.25">
      <c r="A810" s="41" t="s">
        <v>1118</v>
      </c>
    </row>
    <row r="811" spans="1:1" x14ac:dyDescent="0.25">
      <c r="A811" s="41" t="s">
        <v>1119</v>
      </c>
    </row>
    <row r="812" spans="1:1" ht="26.25" x14ac:dyDescent="0.25">
      <c r="A812" s="41" t="s">
        <v>1120</v>
      </c>
    </row>
    <row r="813" spans="1:1" ht="26.25" x14ac:dyDescent="0.25">
      <c r="A813" s="41" t="s">
        <v>1121</v>
      </c>
    </row>
    <row r="814" spans="1:1" x14ac:dyDescent="0.25">
      <c r="A814" s="41" t="s">
        <v>1122</v>
      </c>
    </row>
    <row r="815" spans="1:1" x14ac:dyDescent="0.25">
      <c r="A815" s="41" t="s">
        <v>1123</v>
      </c>
    </row>
    <row r="816" spans="1:1" x14ac:dyDescent="0.25">
      <c r="A816" s="41" t="s">
        <v>1124</v>
      </c>
    </row>
    <row r="817" spans="1:1" x14ac:dyDescent="0.25">
      <c r="A817" s="41" t="s">
        <v>1125</v>
      </c>
    </row>
    <row r="818" spans="1:1" x14ac:dyDescent="0.25">
      <c r="A818" s="41" t="s">
        <v>1126</v>
      </c>
    </row>
    <row r="819" spans="1:1" ht="26.25" x14ac:dyDescent="0.25">
      <c r="A819" s="41" t="s">
        <v>1127</v>
      </c>
    </row>
    <row r="820" spans="1:1" ht="26.25" x14ac:dyDescent="0.25">
      <c r="A820" s="41" t="s">
        <v>1128</v>
      </c>
    </row>
    <row r="821" spans="1:1" ht="26.25" x14ac:dyDescent="0.25">
      <c r="A821" s="41" t="s">
        <v>1129</v>
      </c>
    </row>
    <row r="822" spans="1:1" ht="26.25" x14ac:dyDescent="0.25">
      <c r="A822" s="41" t="s">
        <v>1130</v>
      </c>
    </row>
    <row r="823" spans="1:1" x14ac:dyDescent="0.25">
      <c r="A823" s="41" t="s">
        <v>1131</v>
      </c>
    </row>
    <row r="824" spans="1:1" x14ac:dyDescent="0.25">
      <c r="A824" s="41" t="s">
        <v>1132</v>
      </c>
    </row>
    <row r="825" spans="1:1" x14ac:dyDescent="0.25">
      <c r="A825" s="41" t="s">
        <v>1133</v>
      </c>
    </row>
    <row r="826" spans="1:1" x14ac:dyDescent="0.25">
      <c r="A826" s="41" t="s">
        <v>1134</v>
      </c>
    </row>
    <row r="827" spans="1:1" x14ac:dyDescent="0.25">
      <c r="A827" s="41" t="s">
        <v>1135</v>
      </c>
    </row>
    <row r="828" spans="1:1" ht="26.25" x14ac:dyDescent="0.25">
      <c r="A828" s="41" t="s">
        <v>1136</v>
      </c>
    </row>
    <row r="829" spans="1:1" x14ac:dyDescent="0.25">
      <c r="A829" s="41" t="s">
        <v>1137</v>
      </c>
    </row>
    <row r="830" spans="1:1" x14ac:dyDescent="0.25">
      <c r="A830" s="41" t="s">
        <v>1138</v>
      </c>
    </row>
    <row r="831" spans="1:1" ht="26.25" x14ac:dyDescent="0.25">
      <c r="A831" s="41" t="s">
        <v>1139</v>
      </c>
    </row>
    <row r="832" spans="1:1" x14ac:dyDescent="0.25">
      <c r="A832" s="41" t="s">
        <v>1140</v>
      </c>
    </row>
    <row r="833" spans="1:1" x14ac:dyDescent="0.25">
      <c r="A833" s="41" t="s">
        <v>1141</v>
      </c>
    </row>
    <row r="834" spans="1:1" x14ac:dyDescent="0.25">
      <c r="A834" s="41" t="s">
        <v>1142</v>
      </c>
    </row>
    <row r="835" spans="1:1" x14ac:dyDescent="0.25">
      <c r="A835" s="41" t="s">
        <v>1143</v>
      </c>
    </row>
    <row r="836" spans="1:1" x14ac:dyDescent="0.25">
      <c r="A836" s="41" t="s">
        <v>1144</v>
      </c>
    </row>
    <row r="837" spans="1:1" x14ac:dyDescent="0.25">
      <c r="A837" s="41" t="s">
        <v>1145</v>
      </c>
    </row>
    <row r="838" spans="1:1" x14ac:dyDescent="0.25">
      <c r="A838" s="41" t="s">
        <v>1146</v>
      </c>
    </row>
    <row r="839" spans="1:1" ht="26.25" x14ac:dyDescent="0.25">
      <c r="A839" s="41" t="s">
        <v>1147</v>
      </c>
    </row>
    <row r="840" spans="1:1" x14ac:dyDescent="0.25">
      <c r="A840" s="41" t="s">
        <v>1148</v>
      </c>
    </row>
    <row r="841" spans="1:1" x14ac:dyDescent="0.25">
      <c r="A841" s="41" t="s">
        <v>1149</v>
      </c>
    </row>
    <row r="842" spans="1:1" x14ac:dyDescent="0.25">
      <c r="A842" s="41" t="s">
        <v>1150</v>
      </c>
    </row>
    <row r="843" spans="1:1" x14ac:dyDescent="0.25">
      <c r="A843" s="41" t="s">
        <v>1151</v>
      </c>
    </row>
    <row r="844" spans="1:1" x14ac:dyDescent="0.25">
      <c r="A844" s="41" t="s">
        <v>1152</v>
      </c>
    </row>
    <row r="845" spans="1:1" ht="26.25" x14ac:dyDescent="0.25">
      <c r="A845" s="41" t="s">
        <v>1153</v>
      </c>
    </row>
    <row r="846" spans="1:1" x14ac:dyDescent="0.25">
      <c r="A846" s="41" t="s">
        <v>1154</v>
      </c>
    </row>
    <row r="847" spans="1:1" x14ac:dyDescent="0.25">
      <c r="A847" s="41" t="s">
        <v>1155</v>
      </c>
    </row>
    <row r="848" spans="1:1" x14ac:dyDescent="0.25">
      <c r="A848" s="41" t="s">
        <v>1156</v>
      </c>
    </row>
    <row r="849" spans="1:1" x14ac:dyDescent="0.25">
      <c r="A849" s="41" t="s">
        <v>1157</v>
      </c>
    </row>
    <row r="850" spans="1:1" x14ac:dyDescent="0.25">
      <c r="A850" s="41" t="s">
        <v>1158</v>
      </c>
    </row>
    <row r="851" spans="1:1" x14ac:dyDescent="0.25">
      <c r="A851" s="41" t="s">
        <v>1159</v>
      </c>
    </row>
    <row r="852" spans="1:1" x14ac:dyDescent="0.25">
      <c r="A852" s="41" t="s">
        <v>1160</v>
      </c>
    </row>
    <row r="853" spans="1:1" x14ac:dyDescent="0.25">
      <c r="A853" s="41" t="s">
        <v>1161</v>
      </c>
    </row>
    <row r="854" spans="1:1" x14ac:dyDescent="0.25">
      <c r="A854" s="41" t="s">
        <v>1162</v>
      </c>
    </row>
    <row r="855" spans="1:1" x14ac:dyDescent="0.25">
      <c r="A855" s="41" t="s">
        <v>1163</v>
      </c>
    </row>
    <row r="856" spans="1:1" x14ac:dyDescent="0.25">
      <c r="A856" s="41" t="s">
        <v>1164</v>
      </c>
    </row>
    <row r="857" spans="1:1" x14ac:dyDescent="0.25">
      <c r="A857" s="41" t="s">
        <v>1165</v>
      </c>
    </row>
    <row r="858" spans="1:1" x14ac:dyDescent="0.25">
      <c r="A858" s="41" t="s">
        <v>1166</v>
      </c>
    </row>
    <row r="859" spans="1:1" x14ac:dyDescent="0.25">
      <c r="A859" s="41" t="s">
        <v>1167</v>
      </c>
    </row>
    <row r="860" spans="1:1" x14ac:dyDescent="0.25">
      <c r="A860" s="41" t="s">
        <v>1168</v>
      </c>
    </row>
    <row r="861" spans="1:1" x14ac:dyDescent="0.25">
      <c r="A861" s="41" t="s">
        <v>1169</v>
      </c>
    </row>
    <row r="862" spans="1:1" x14ac:dyDescent="0.25">
      <c r="A862" s="41" t="s">
        <v>1170</v>
      </c>
    </row>
    <row r="863" spans="1:1" x14ac:dyDescent="0.25">
      <c r="A863" s="41" t="s">
        <v>1171</v>
      </c>
    </row>
    <row r="864" spans="1:1" x14ac:dyDescent="0.25">
      <c r="A864" s="41" t="s">
        <v>1172</v>
      </c>
    </row>
    <row r="865" spans="1:1" x14ac:dyDescent="0.25">
      <c r="A865" s="41" t="s">
        <v>1173</v>
      </c>
    </row>
    <row r="866" spans="1:1" x14ac:dyDescent="0.25">
      <c r="A866" s="41" t="s">
        <v>1174</v>
      </c>
    </row>
    <row r="867" spans="1:1" x14ac:dyDescent="0.25">
      <c r="A867" s="41" t="s">
        <v>1175</v>
      </c>
    </row>
    <row r="868" spans="1:1" x14ac:dyDescent="0.25">
      <c r="A868" s="41" t="s">
        <v>1176</v>
      </c>
    </row>
    <row r="869" spans="1:1" x14ac:dyDescent="0.25">
      <c r="A869" s="41" t="s">
        <v>1177</v>
      </c>
    </row>
    <row r="870" spans="1:1" x14ac:dyDescent="0.25">
      <c r="A870" s="41" t="s">
        <v>1178</v>
      </c>
    </row>
    <row r="871" spans="1:1" x14ac:dyDescent="0.25">
      <c r="A871" s="41" t="s">
        <v>1179</v>
      </c>
    </row>
    <row r="872" spans="1:1" x14ac:dyDescent="0.25">
      <c r="A872" s="41" t="s">
        <v>1180</v>
      </c>
    </row>
    <row r="873" spans="1:1" x14ac:dyDescent="0.25">
      <c r="A873" s="41" t="s">
        <v>1181</v>
      </c>
    </row>
    <row r="874" spans="1:1" x14ac:dyDescent="0.25">
      <c r="A874" s="41" t="s">
        <v>1182</v>
      </c>
    </row>
    <row r="875" spans="1:1" x14ac:dyDescent="0.25">
      <c r="A875" s="41" t="s">
        <v>1183</v>
      </c>
    </row>
    <row r="876" spans="1:1" x14ac:dyDescent="0.25">
      <c r="A876" s="41" t="s">
        <v>1184</v>
      </c>
    </row>
    <row r="877" spans="1:1" x14ac:dyDescent="0.25">
      <c r="A877" s="41" t="s">
        <v>1185</v>
      </c>
    </row>
    <row r="878" spans="1:1" x14ac:dyDescent="0.25">
      <c r="A878" s="41" t="s">
        <v>1186</v>
      </c>
    </row>
    <row r="879" spans="1:1" x14ac:dyDescent="0.25">
      <c r="A879" s="41" t="s">
        <v>1187</v>
      </c>
    </row>
    <row r="880" spans="1:1" x14ac:dyDescent="0.25">
      <c r="A880" s="41" t="s">
        <v>1188</v>
      </c>
    </row>
    <row r="881" spans="1:1" x14ac:dyDescent="0.25">
      <c r="A881" s="41" t="s">
        <v>1189</v>
      </c>
    </row>
    <row r="882" spans="1:1" x14ac:dyDescent="0.25">
      <c r="A882" s="41" t="s">
        <v>1190</v>
      </c>
    </row>
    <row r="883" spans="1:1" x14ac:dyDescent="0.25">
      <c r="A883" s="41" t="s">
        <v>1191</v>
      </c>
    </row>
    <row r="884" spans="1:1" x14ac:dyDescent="0.25">
      <c r="A884" s="41" t="s">
        <v>1192</v>
      </c>
    </row>
    <row r="885" spans="1:1" x14ac:dyDescent="0.25">
      <c r="A885" s="41" t="s">
        <v>1193</v>
      </c>
    </row>
    <row r="886" spans="1:1" x14ac:dyDescent="0.25">
      <c r="A886" s="41" t="s">
        <v>1194</v>
      </c>
    </row>
    <row r="887" spans="1:1" x14ac:dyDescent="0.25">
      <c r="A887" s="41" t="s">
        <v>1195</v>
      </c>
    </row>
    <row r="888" spans="1:1" x14ac:dyDescent="0.25">
      <c r="A888" s="41" t="s">
        <v>1196</v>
      </c>
    </row>
    <row r="889" spans="1:1" x14ac:dyDescent="0.25">
      <c r="A889" s="41" t="s">
        <v>1197</v>
      </c>
    </row>
    <row r="890" spans="1:1" x14ac:dyDescent="0.25">
      <c r="A890" s="41" t="s">
        <v>1198</v>
      </c>
    </row>
    <row r="891" spans="1:1" x14ac:dyDescent="0.25">
      <c r="A891" s="41" t="s">
        <v>1199</v>
      </c>
    </row>
    <row r="892" spans="1:1" x14ac:dyDescent="0.25">
      <c r="A892" s="41" t="s">
        <v>1200</v>
      </c>
    </row>
    <row r="893" spans="1:1" x14ac:dyDescent="0.25">
      <c r="A893" s="41" t="s">
        <v>1201</v>
      </c>
    </row>
    <row r="894" spans="1:1" x14ac:dyDescent="0.25">
      <c r="A894" s="41" t="s">
        <v>1202</v>
      </c>
    </row>
    <row r="895" spans="1:1" x14ac:dyDescent="0.25">
      <c r="A895" s="41" t="s">
        <v>1203</v>
      </c>
    </row>
    <row r="896" spans="1:1" x14ac:dyDescent="0.25">
      <c r="A896" s="41" t="s">
        <v>1204</v>
      </c>
    </row>
    <row r="897" spans="1:1" x14ac:dyDescent="0.25">
      <c r="A897" s="41" t="s">
        <v>1205</v>
      </c>
    </row>
    <row r="898" spans="1:1" x14ac:dyDescent="0.25">
      <c r="A898" s="41" t="s">
        <v>1206</v>
      </c>
    </row>
    <row r="899" spans="1:1" x14ac:dyDescent="0.25">
      <c r="A899" s="41" t="s">
        <v>1207</v>
      </c>
    </row>
    <row r="900" spans="1:1" x14ac:dyDescent="0.25">
      <c r="A900" s="41" t="s">
        <v>1208</v>
      </c>
    </row>
    <row r="901" spans="1:1" x14ac:dyDescent="0.25">
      <c r="A901" s="41" t="s">
        <v>1209</v>
      </c>
    </row>
    <row r="902" spans="1:1" x14ac:dyDescent="0.25">
      <c r="A902" s="41" t="s">
        <v>1210</v>
      </c>
    </row>
    <row r="903" spans="1:1" x14ac:dyDescent="0.25">
      <c r="A903" s="41" t="s">
        <v>1211</v>
      </c>
    </row>
    <row r="904" spans="1:1" x14ac:dyDescent="0.25">
      <c r="A904" s="41" t="s">
        <v>1212</v>
      </c>
    </row>
    <row r="905" spans="1:1" x14ac:dyDescent="0.25">
      <c r="A905" s="41" t="s">
        <v>1213</v>
      </c>
    </row>
    <row r="906" spans="1:1" x14ac:dyDescent="0.25">
      <c r="A906" s="41" t="s">
        <v>1214</v>
      </c>
    </row>
    <row r="907" spans="1:1" x14ac:dyDescent="0.25">
      <c r="A907" s="41" t="s">
        <v>1215</v>
      </c>
    </row>
    <row r="908" spans="1:1" x14ac:dyDescent="0.25">
      <c r="A908" s="41" t="s">
        <v>1216</v>
      </c>
    </row>
    <row r="909" spans="1:1" x14ac:dyDescent="0.25">
      <c r="A909" s="41" t="s">
        <v>1217</v>
      </c>
    </row>
    <row r="910" spans="1:1" x14ac:dyDescent="0.25">
      <c r="A910" s="41" t="s">
        <v>1218</v>
      </c>
    </row>
    <row r="911" spans="1:1" x14ac:dyDescent="0.25">
      <c r="A911" s="41" t="s">
        <v>1219</v>
      </c>
    </row>
    <row r="912" spans="1:1" x14ac:dyDescent="0.25">
      <c r="A912" s="41" t="s">
        <v>1220</v>
      </c>
    </row>
    <row r="913" spans="1:1" x14ac:dyDescent="0.25">
      <c r="A913" s="41" t="s">
        <v>1221</v>
      </c>
    </row>
    <row r="914" spans="1:1" x14ac:dyDescent="0.25">
      <c r="A914" s="41" t="s">
        <v>1222</v>
      </c>
    </row>
    <row r="915" spans="1:1" x14ac:dyDescent="0.25">
      <c r="A915" s="41" t="s">
        <v>1223</v>
      </c>
    </row>
    <row r="916" spans="1:1" x14ac:dyDescent="0.25">
      <c r="A916" s="41" t="s">
        <v>1224</v>
      </c>
    </row>
    <row r="917" spans="1:1" x14ac:dyDescent="0.25">
      <c r="A917" s="41" t="s">
        <v>1225</v>
      </c>
    </row>
    <row r="918" spans="1:1" x14ac:dyDescent="0.25">
      <c r="A918" s="41" t="s">
        <v>1226</v>
      </c>
    </row>
    <row r="919" spans="1:1" x14ac:dyDescent="0.25">
      <c r="A919" s="41" t="s">
        <v>1227</v>
      </c>
    </row>
    <row r="920" spans="1:1" x14ac:dyDescent="0.25">
      <c r="A920" s="41" t="s">
        <v>1228</v>
      </c>
    </row>
    <row r="921" spans="1:1" x14ac:dyDescent="0.25">
      <c r="A921" s="41" t="s">
        <v>1229</v>
      </c>
    </row>
    <row r="922" spans="1:1" x14ac:dyDescent="0.25">
      <c r="A922" s="41" t="s">
        <v>1230</v>
      </c>
    </row>
    <row r="923" spans="1:1" x14ac:dyDescent="0.25">
      <c r="A923" s="41" t="s">
        <v>1231</v>
      </c>
    </row>
    <row r="924" spans="1:1" x14ac:dyDescent="0.25">
      <c r="A924" s="41" t="s">
        <v>1232</v>
      </c>
    </row>
    <row r="925" spans="1:1" x14ac:dyDescent="0.25">
      <c r="A925" s="41" t="s">
        <v>1233</v>
      </c>
    </row>
    <row r="926" spans="1:1" x14ac:dyDescent="0.25">
      <c r="A926" s="41" t="s">
        <v>1234</v>
      </c>
    </row>
    <row r="927" spans="1:1" x14ac:dyDescent="0.25">
      <c r="A927" s="41" t="s">
        <v>1235</v>
      </c>
    </row>
    <row r="928" spans="1:1" x14ac:dyDescent="0.25">
      <c r="A928" s="41" t="s">
        <v>1236</v>
      </c>
    </row>
    <row r="929" spans="1:1" x14ac:dyDescent="0.25">
      <c r="A929" s="41" t="s">
        <v>1237</v>
      </c>
    </row>
    <row r="930" spans="1:1" x14ac:dyDescent="0.25">
      <c r="A930" s="41" t="s">
        <v>1238</v>
      </c>
    </row>
    <row r="931" spans="1:1" x14ac:dyDescent="0.25">
      <c r="A931" s="41" t="s">
        <v>1239</v>
      </c>
    </row>
    <row r="932" spans="1:1" x14ac:dyDescent="0.25">
      <c r="A932" s="41" t="s">
        <v>1240</v>
      </c>
    </row>
    <row r="933" spans="1:1" x14ac:dyDescent="0.25">
      <c r="A933" s="41" t="s">
        <v>1241</v>
      </c>
    </row>
    <row r="934" spans="1:1" x14ac:dyDescent="0.25">
      <c r="A934" s="41" t="s">
        <v>1242</v>
      </c>
    </row>
    <row r="935" spans="1:1" x14ac:dyDescent="0.25">
      <c r="A935" s="41" t="s">
        <v>1243</v>
      </c>
    </row>
    <row r="936" spans="1:1" x14ac:dyDescent="0.25">
      <c r="A936" s="41" t="s">
        <v>1244</v>
      </c>
    </row>
    <row r="937" spans="1:1" x14ac:dyDescent="0.25">
      <c r="A937" s="41" t="s">
        <v>1245</v>
      </c>
    </row>
    <row r="938" spans="1:1" x14ac:dyDescent="0.25">
      <c r="A938" s="41" t="s">
        <v>1246</v>
      </c>
    </row>
    <row r="939" spans="1:1" x14ac:dyDescent="0.25">
      <c r="A939" s="41" t="s">
        <v>1247</v>
      </c>
    </row>
    <row r="940" spans="1:1" x14ac:dyDescent="0.25">
      <c r="A940" s="41" t="s">
        <v>1248</v>
      </c>
    </row>
    <row r="941" spans="1:1" x14ac:dyDescent="0.25">
      <c r="A941" s="41" t="s">
        <v>1249</v>
      </c>
    </row>
    <row r="942" spans="1:1" x14ac:dyDescent="0.25">
      <c r="A942" s="41" t="s">
        <v>1250</v>
      </c>
    </row>
    <row r="943" spans="1:1" x14ac:dyDescent="0.25">
      <c r="A943" s="41" t="s">
        <v>1251</v>
      </c>
    </row>
    <row r="944" spans="1:1" x14ac:dyDescent="0.25">
      <c r="A944" s="41" t="s">
        <v>1252</v>
      </c>
    </row>
    <row r="945" spans="1:1" x14ac:dyDescent="0.25">
      <c r="A945" s="41" t="s">
        <v>1253</v>
      </c>
    </row>
    <row r="946" spans="1:1" x14ac:dyDescent="0.25">
      <c r="A946" s="41" t="s">
        <v>1254</v>
      </c>
    </row>
    <row r="947" spans="1:1" x14ac:dyDescent="0.25">
      <c r="A947" s="41" t="s">
        <v>1255</v>
      </c>
    </row>
    <row r="948" spans="1:1" x14ac:dyDescent="0.25">
      <c r="A948" s="41" t="s">
        <v>1256</v>
      </c>
    </row>
    <row r="949" spans="1:1" x14ac:dyDescent="0.25">
      <c r="A949" s="41" t="s">
        <v>1257</v>
      </c>
    </row>
    <row r="950" spans="1:1" x14ac:dyDescent="0.25">
      <c r="A950" s="41" t="s">
        <v>1258</v>
      </c>
    </row>
    <row r="951" spans="1:1" x14ac:dyDescent="0.25">
      <c r="A951" s="41" t="s">
        <v>1259</v>
      </c>
    </row>
    <row r="952" spans="1:1" x14ac:dyDescent="0.25">
      <c r="A952" s="41" t="s">
        <v>1260</v>
      </c>
    </row>
    <row r="953" spans="1:1" x14ac:dyDescent="0.25">
      <c r="A953" s="41" t="s">
        <v>1261</v>
      </c>
    </row>
    <row r="954" spans="1:1" x14ac:dyDescent="0.25">
      <c r="A954" s="41" t="s">
        <v>1262</v>
      </c>
    </row>
    <row r="955" spans="1:1" x14ac:dyDescent="0.25">
      <c r="A955" s="41" t="s">
        <v>1263</v>
      </c>
    </row>
    <row r="956" spans="1:1" x14ac:dyDescent="0.25">
      <c r="A956" s="41" t="s">
        <v>1264</v>
      </c>
    </row>
    <row r="957" spans="1:1" x14ac:dyDescent="0.25">
      <c r="A957" s="41" t="s">
        <v>1265</v>
      </c>
    </row>
    <row r="958" spans="1:1" x14ac:dyDescent="0.25">
      <c r="A958" s="41" t="s">
        <v>1266</v>
      </c>
    </row>
    <row r="959" spans="1:1" x14ac:dyDescent="0.25">
      <c r="A959" s="41" t="s">
        <v>1267</v>
      </c>
    </row>
    <row r="960" spans="1:1" x14ac:dyDescent="0.25">
      <c r="A960" s="41" t="s">
        <v>1268</v>
      </c>
    </row>
    <row r="961" spans="1:1" x14ac:dyDescent="0.25">
      <c r="A961" s="41" t="s">
        <v>1269</v>
      </c>
    </row>
    <row r="962" spans="1:1" x14ac:dyDescent="0.25">
      <c r="A962" s="41" t="s">
        <v>1270</v>
      </c>
    </row>
    <row r="963" spans="1:1" x14ac:dyDescent="0.25">
      <c r="A963" s="41" t="s">
        <v>1271</v>
      </c>
    </row>
    <row r="964" spans="1:1" x14ac:dyDescent="0.25">
      <c r="A964" s="41" t="s">
        <v>1272</v>
      </c>
    </row>
    <row r="965" spans="1:1" x14ac:dyDescent="0.25">
      <c r="A965" s="41" t="s">
        <v>1273</v>
      </c>
    </row>
    <row r="966" spans="1:1" x14ac:dyDescent="0.25">
      <c r="A966" s="41" t="s">
        <v>1274</v>
      </c>
    </row>
    <row r="967" spans="1:1" x14ac:dyDescent="0.25">
      <c r="A967" s="41" t="s">
        <v>1275</v>
      </c>
    </row>
    <row r="968" spans="1:1" x14ac:dyDescent="0.25">
      <c r="A968" s="41" t="s">
        <v>1276</v>
      </c>
    </row>
    <row r="969" spans="1:1" x14ac:dyDescent="0.25">
      <c r="A969" s="41" t="s">
        <v>1277</v>
      </c>
    </row>
    <row r="970" spans="1:1" x14ac:dyDescent="0.25">
      <c r="A970" s="41" t="s">
        <v>1278</v>
      </c>
    </row>
    <row r="971" spans="1:1" x14ac:dyDescent="0.25">
      <c r="A971" s="41" t="s">
        <v>1279</v>
      </c>
    </row>
    <row r="972" spans="1:1" x14ac:dyDescent="0.25">
      <c r="A972" s="41" t="s">
        <v>1280</v>
      </c>
    </row>
    <row r="973" spans="1:1" x14ac:dyDescent="0.25">
      <c r="A973" s="41" t="s">
        <v>1281</v>
      </c>
    </row>
    <row r="974" spans="1:1" x14ac:dyDescent="0.25">
      <c r="A974" s="41" t="s">
        <v>1282</v>
      </c>
    </row>
    <row r="975" spans="1:1" x14ac:dyDescent="0.25">
      <c r="A975" s="41" t="s">
        <v>1283</v>
      </c>
    </row>
    <row r="976" spans="1:1" x14ac:dyDescent="0.25">
      <c r="A976" s="41" t="s">
        <v>1284</v>
      </c>
    </row>
    <row r="977" spans="1:1" x14ac:dyDescent="0.25">
      <c r="A977" s="41" t="s">
        <v>1285</v>
      </c>
    </row>
    <row r="978" spans="1:1" x14ac:dyDescent="0.25">
      <c r="A978" s="41" t="s">
        <v>1286</v>
      </c>
    </row>
    <row r="979" spans="1:1" x14ac:dyDescent="0.25">
      <c r="A979" s="41" t="s">
        <v>1287</v>
      </c>
    </row>
    <row r="980" spans="1:1" x14ac:dyDescent="0.25">
      <c r="A980" s="41" t="s">
        <v>1288</v>
      </c>
    </row>
    <row r="981" spans="1:1" x14ac:dyDescent="0.25">
      <c r="A981" s="41" t="s">
        <v>1289</v>
      </c>
    </row>
    <row r="982" spans="1:1" x14ac:dyDescent="0.25">
      <c r="A982" s="41" t="s">
        <v>1290</v>
      </c>
    </row>
    <row r="983" spans="1:1" x14ac:dyDescent="0.25">
      <c r="A983" s="41" t="s">
        <v>1291</v>
      </c>
    </row>
    <row r="984" spans="1:1" x14ac:dyDescent="0.25">
      <c r="A984" s="41" t="s">
        <v>1292</v>
      </c>
    </row>
    <row r="985" spans="1:1" x14ac:dyDescent="0.25">
      <c r="A985" s="41" t="s">
        <v>1293</v>
      </c>
    </row>
    <row r="986" spans="1:1" x14ac:dyDescent="0.25">
      <c r="A986" s="41" t="s">
        <v>1294</v>
      </c>
    </row>
    <row r="987" spans="1:1" x14ac:dyDescent="0.25">
      <c r="A987" s="41" t="s">
        <v>1295</v>
      </c>
    </row>
    <row r="988" spans="1:1" x14ac:dyDescent="0.25">
      <c r="A988" s="41" t="s">
        <v>1296</v>
      </c>
    </row>
    <row r="989" spans="1:1" x14ac:dyDescent="0.25">
      <c r="A989" s="41" t="s">
        <v>1297</v>
      </c>
    </row>
    <row r="990" spans="1:1" x14ac:dyDescent="0.25">
      <c r="A990" s="41" t="s">
        <v>1298</v>
      </c>
    </row>
    <row r="991" spans="1:1" x14ac:dyDescent="0.25">
      <c r="A991" s="41" t="s">
        <v>1299</v>
      </c>
    </row>
    <row r="992" spans="1:1" x14ac:dyDescent="0.25">
      <c r="A992" s="41" t="s">
        <v>1300</v>
      </c>
    </row>
    <row r="993" spans="1:1" x14ac:dyDescent="0.25">
      <c r="A993" s="41" t="s">
        <v>1301</v>
      </c>
    </row>
    <row r="994" spans="1:1" x14ac:dyDescent="0.25">
      <c r="A994" s="41" t="s">
        <v>1302</v>
      </c>
    </row>
    <row r="995" spans="1:1" x14ac:dyDescent="0.25">
      <c r="A995" s="41" t="s">
        <v>1303</v>
      </c>
    </row>
    <row r="996" spans="1:1" x14ac:dyDescent="0.25">
      <c r="A996" s="41" t="s">
        <v>1304</v>
      </c>
    </row>
    <row r="997" spans="1:1" x14ac:dyDescent="0.25">
      <c r="A997" s="41" t="s">
        <v>1305</v>
      </c>
    </row>
    <row r="998" spans="1:1" x14ac:dyDescent="0.25">
      <c r="A998" s="41" t="s">
        <v>1306</v>
      </c>
    </row>
    <row r="999" spans="1:1" x14ac:dyDescent="0.25">
      <c r="A999" s="41" t="s">
        <v>1307</v>
      </c>
    </row>
    <row r="1000" spans="1:1" x14ac:dyDescent="0.25">
      <c r="A1000" s="41" t="s">
        <v>1308</v>
      </c>
    </row>
    <row r="1001" spans="1:1" x14ac:dyDescent="0.25">
      <c r="A1001" s="41" t="s">
        <v>1309</v>
      </c>
    </row>
    <row r="1002" spans="1:1" x14ac:dyDescent="0.25">
      <c r="A1002" s="41" t="s">
        <v>1310</v>
      </c>
    </row>
    <row r="1003" spans="1:1" x14ac:dyDescent="0.25">
      <c r="A1003" s="41" t="s">
        <v>1311</v>
      </c>
    </row>
    <row r="1004" spans="1:1" x14ac:dyDescent="0.25">
      <c r="A1004" s="41" t="s">
        <v>1312</v>
      </c>
    </row>
    <row r="1005" spans="1:1" ht="26.25" x14ac:dyDescent="0.25">
      <c r="A1005" s="41" t="s">
        <v>1313</v>
      </c>
    </row>
    <row r="1006" spans="1:1" x14ac:dyDescent="0.25">
      <c r="A1006" s="41" t="s">
        <v>1314</v>
      </c>
    </row>
    <row r="1007" spans="1:1" x14ac:dyDescent="0.25">
      <c r="A1007" s="41" t="s">
        <v>1315</v>
      </c>
    </row>
    <row r="1008" spans="1:1" x14ac:dyDescent="0.25">
      <c r="A1008" s="41" t="s">
        <v>1316</v>
      </c>
    </row>
    <row r="1009" spans="1:1" x14ac:dyDescent="0.25">
      <c r="A1009" s="41" t="s">
        <v>1317</v>
      </c>
    </row>
    <row r="1010" spans="1:1" x14ac:dyDescent="0.25">
      <c r="A1010" s="41" t="s">
        <v>1318</v>
      </c>
    </row>
    <row r="1011" spans="1:1" x14ac:dyDescent="0.25">
      <c r="A1011" s="41" t="s">
        <v>1319</v>
      </c>
    </row>
    <row r="1012" spans="1:1" x14ac:dyDescent="0.25">
      <c r="A1012" s="41" t="s">
        <v>1320</v>
      </c>
    </row>
    <row r="1013" spans="1:1" x14ac:dyDescent="0.25">
      <c r="A1013" s="41" t="s">
        <v>1321</v>
      </c>
    </row>
    <row r="1014" spans="1:1" x14ac:dyDescent="0.25">
      <c r="A1014" s="41" t="s">
        <v>1322</v>
      </c>
    </row>
    <row r="1015" spans="1:1" x14ac:dyDescent="0.25">
      <c r="A1015" s="41" t="s">
        <v>1323</v>
      </c>
    </row>
    <row r="1016" spans="1:1" x14ac:dyDescent="0.25">
      <c r="A1016" s="41" t="s">
        <v>1324</v>
      </c>
    </row>
    <row r="1017" spans="1:1" x14ac:dyDescent="0.25">
      <c r="A1017" s="41" t="s">
        <v>1325</v>
      </c>
    </row>
    <row r="1018" spans="1:1" x14ac:dyDescent="0.25">
      <c r="A1018" s="41" t="s">
        <v>1326</v>
      </c>
    </row>
    <row r="1019" spans="1:1" x14ac:dyDescent="0.25">
      <c r="A1019" s="41" t="s">
        <v>1327</v>
      </c>
    </row>
    <row r="1020" spans="1:1" x14ac:dyDescent="0.25">
      <c r="A1020" s="41" t="s">
        <v>1328</v>
      </c>
    </row>
    <row r="1021" spans="1:1" x14ac:dyDescent="0.25">
      <c r="A1021" s="41" t="s">
        <v>1329</v>
      </c>
    </row>
    <row r="1022" spans="1:1" x14ac:dyDescent="0.25">
      <c r="A1022" s="41" t="s">
        <v>1330</v>
      </c>
    </row>
    <row r="1023" spans="1:1" x14ac:dyDescent="0.25">
      <c r="A1023" s="41" t="s">
        <v>1331</v>
      </c>
    </row>
    <row r="1024" spans="1:1" x14ac:dyDescent="0.25">
      <c r="A1024" s="41" t="s">
        <v>1332</v>
      </c>
    </row>
    <row r="1025" spans="1:1" x14ac:dyDescent="0.25">
      <c r="A1025" s="41" t="s">
        <v>1333</v>
      </c>
    </row>
    <row r="1026" spans="1:1" x14ac:dyDescent="0.25">
      <c r="A1026" s="41" t="s">
        <v>1334</v>
      </c>
    </row>
    <row r="1027" spans="1:1" x14ac:dyDescent="0.25">
      <c r="A1027" s="41" t="s">
        <v>1335</v>
      </c>
    </row>
    <row r="1028" spans="1:1" x14ac:dyDescent="0.25">
      <c r="A1028" s="41" t="s">
        <v>1336</v>
      </c>
    </row>
    <row r="1029" spans="1:1" x14ac:dyDescent="0.25">
      <c r="A1029" s="41" t="s">
        <v>1337</v>
      </c>
    </row>
    <row r="1030" spans="1:1" x14ac:dyDescent="0.25">
      <c r="A1030" s="41" t="s">
        <v>1338</v>
      </c>
    </row>
    <row r="1031" spans="1:1" x14ac:dyDescent="0.25">
      <c r="A1031" s="41" t="s">
        <v>1339</v>
      </c>
    </row>
    <row r="1032" spans="1:1" x14ac:dyDescent="0.25">
      <c r="A1032" s="41" t="s">
        <v>1340</v>
      </c>
    </row>
    <row r="1033" spans="1:1" x14ac:dyDescent="0.25">
      <c r="A1033" s="41" t="s">
        <v>1341</v>
      </c>
    </row>
    <row r="1034" spans="1:1" x14ac:dyDescent="0.25">
      <c r="A1034" s="41" t="s">
        <v>1342</v>
      </c>
    </row>
    <row r="1035" spans="1:1" x14ac:dyDescent="0.25">
      <c r="A1035" s="41" t="s">
        <v>1343</v>
      </c>
    </row>
    <row r="1036" spans="1:1" x14ac:dyDescent="0.25">
      <c r="A1036" s="41" t="s">
        <v>1344</v>
      </c>
    </row>
    <row r="1037" spans="1:1" x14ac:dyDescent="0.25">
      <c r="A1037" s="41" t="s">
        <v>1345</v>
      </c>
    </row>
    <row r="1038" spans="1:1" x14ac:dyDescent="0.25">
      <c r="A1038" s="41" t="s">
        <v>1346</v>
      </c>
    </row>
    <row r="1039" spans="1:1" x14ac:dyDescent="0.25">
      <c r="A1039" s="41" t="s">
        <v>1347</v>
      </c>
    </row>
    <row r="1040" spans="1:1" x14ac:dyDescent="0.25">
      <c r="A1040" s="41" t="s">
        <v>1348</v>
      </c>
    </row>
    <row r="1041" spans="1:1" x14ac:dyDescent="0.25">
      <c r="A1041" s="41" t="s">
        <v>1349</v>
      </c>
    </row>
    <row r="1042" spans="1:1" x14ac:dyDescent="0.25">
      <c r="A1042" s="41" t="s">
        <v>262</v>
      </c>
    </row>
  </sheetData>
  <pageMargins left="0.7" right="0.7" top="0.75" bottom="0.75" header="0.3" footer="0.3"/>
  <pageSetup paperSize="5" orientation="portrait"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tabColor rgb="FFFFFF00"/>
  </sheetPr>
  <dimension ref="A1:A7"/>
  <sheetViews>
    <sheetView zoomScale="85" zoomScaleNormal="85" workbookViewId="0">
      <selection activeCell="A73" sqref="A73"/>
    </sheetView>
  </sheetViews>
  <sheetFormatPr baseColWidth="10" defaultColWidth="11" defaultRowHeight="15" x14ac:dyDescent="0.25"/>
  <cols>
    <col min="1" max="1" width="47" style="6" customWidth="1"/>
    <col min="2" max="16384" width="11" style="6"/>
  </cols>
  <sheetData>
    <row r="1" spans="1:1" x14ac:dyDescent="0.25">
      <c r="A1" s="1" t="s">
        <v>1891</v>
      </c>
    </row>
    <row r="2" spans="1:1" ht="18.75" x14ac:dyDescent="0.25">
      <c r="A2" s="53" t="s">
        <v>1375</v>
      </c>
    </row>
    <row r="3" spans="1:1" ht="18.75" x14ac:dyDescent="0.25">
      <c r="A3" s="54" t="s">
        <v>1380</v>
      </c>
    </row>
    <row r="4" spans="1:1" ht="18.75" x14ac:dyDescent="0.25">
      <c r="A4" s="53" t="s">
        <v>1376</v>
      </c>
    </row>
    <row r="5" spans="1:1" ht="18.75" x14ac:dyDescent="0.25">
      <c r="A5" s="54" t="s">
        <v>1377</v>
      </c>
    </row>
    <row r="6" spans="1:1" ht="18.75" x14ac:dyDescent="0.25">
      <c r="A6" s="54" t="s">
        <v>1378</v>
      </c>
    </row>
    <row r="7" spans="1:1" ht="18.75" x14ac:dyDescent="0.25">
      <c r="A7" s="54" t="s">
        <v>1379</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sheetPr>
  <dimension ref="A1:A23"/>
  <sheetViews>
    <sheetView zoomScale="85" zoomScaleNormal="85" workbookViewId="0">
      <selection activeCell="A73" sqref="A73"/>
    </sheetView>
  </sheetViews>
  <sheetFormatPr baseColWidth="10" defaultColWidth="11.5703125" defaultRowHeight="15" x14ac:dyDescent="0.25"/>
  <cols>
    <col min="1" max="1" width="55.85546875" style="6" customWidth="1"/>
    <col min="2" max="16384" width="11.5703125" style="6"/>
  </cols>
  <sheetData>
    <row r="1" spans="1:1" ht="18.75" x14ac:dyDescent="0.25">
      <c r="A1" s="69" t="s">
        <v>1893</v>
      </c>
    </row>
    <row r="2" spans="1:1" ht="31.5" x14ac:dyDescent="0.25">
      <c r="A2" s="68" t="s">
        <v>2999</v>
      </c>
    </row>
    <row r="3" spans="1:1" ht="15.75" x14ac:dyDescent="0.25">
      <c r="A3" s="68" t="s">
        <v>3000</v>
      </c>
    </row>
    <row r="4" spans="1:1" ht="15.75" x14ac:dyDescent="0.25">
      <c r="A4" s="68" t="s">
        <v>3001</v>
      </c>
    </row>
    <row r="5" spans="1:1" ht="31.5" x14ac:dyDescent="0.25">
      <c r="A5" s="68" t="s">
        <v>3002</v>
      </c>
    </row>
    <row r="6" spans="1:1" ht="31.5" x14ac:dyDescent="0.25">
      <c r="A6" s="68" t="s">
        <v>3003</v>
      </c>
    </row>
    <row r="7" spans="1:1" ht="15.75" x14ac:dyDescent="0.25">
      <c r="A7" s="68" t="s">
        <v>3004</v>
      </c>
    </row>
    <row r="8" spans="1:1" ht="15.75" x14ac:dyDescent="0.25">
      <c r="A8" s="68" t="s">
        <v>1936</v>
      </c>
    </row>
    <row r="9" spans="1:1" ht="21" customHeight="1" x14ac:dyDescent="0.25">
      <c r="A9" s="68" t="s">
        <v>3005</v>
      </c>
    </row>
    <row r="10" spans="1:1" ht="15.75" x14ac:dyDescent="0.25">
      <c r="A10" s="68" t="s">
        <v>1937</v>
      </c>
    </row>
    <row r="11" spans="1:1" ht="15.75" x14ac:dyDescent="0.25">
      <c r="A11" s="68" t="s">
        <v>3006</v>
      </c>
    </row>
    <row r="12" spans="1:1" ht="15.75" x14ac:dyDescent="0.25">
      <c r="A12" s="68" t="s">
        <v>1938</v>
      </c>
    </row>
    <row r="13" spans="1:1" ht="15.75" x14ac:dyDescent="0.25">
      <c r="A13" s="68" t="s">
        <v>1939</v>
      </c>
    </row>
    <row r="14" spans="1:1" ht="15.75" x14ac:dyDescent="0.25">
      <c r="A14" s="68" t="s">
        <v>3007</v>
      </c>
    </row>
    <row r="15" spans="1:1" ht="31.5" x14ac:dyDescent="0.25">
      <c r="A15" s="68" t="s">
        <v>1940</v>
      </c>
    </row>
    <row r="16" spans="1:1" ht="15.75" x14ac:dyDescent="0.25">
      <c r="A16" s="68" t="s">
        <v>3008</v>
      </c>
    </row>
    <row r="17" spans="1:1" ht="15.75" x14ac:dyDescent="0.25">
      <c r="A17" s="68" t="s">
        <v>3009</v>
      </c>
    </row>
    <row r="18" spans="1:1" ht="15.75" x14ac:dyDescent="0.25">
      <c r="A18" s="68" t="s">
        <v>1941</v>
      </c>
    </row>
    <row r="19" spans="1:1" x14ac:dyDescent="0.25">
      <c r="A19" s="43"/>
    </row>
    <row r="20" spans="1:1" x14ac:dyDescent="0.25">
      <c r="A20" s="42"/>
    </row>
    <row r="21" spans="1:1" x14ac:dyDescent="0.25">
      <c r="A21" s="42"/>
    </row>
    <row r="22" spans="1:1" x14ac:dyDescent="0.25">
      <c r="A22" s="42"/>
    </row>
    <row r="23" spans="1:1" x14ac:dyDescent="0.25">
      <c r="A23" s="42"/>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filterMode="1"/>
  <dimension ref="A1:AA433"/>
  <sheetViews>
    <sheetView workbookViewId="0">
      <selection activeCell="A22" sqref="A22"/>
    </sheetView>
  </sheetViews>
  <sheetFormatPr baseColWidth="10" defaultRowHeight="15" x14ac:dyDescent="0.25"/>
  <cols>
    <col min="1" max="1" width="13.42578125" style="10" customWidth="1"/>
    <col min="2" max="2" width="27" style="10" customWidth="1"/>
    <col min="3" max="3" width="11.42578125" style="10" bestFit="1" customWidth="1"/>
    <col min="4" max="4" width="5.42578125" style="10" customWidth="1"/>
    <col min="5" max="11" width="5.42578125" style="24" customWidth="1"/>
    <col min="12" max="12" width="9.5703125" style="10" customWidth="1"/>
    <col min="13" max="13" width="8" style="10" customWidth="1"/>
    <col min="14" max="14" width="9.5703125" style="10" customWidth="1"/>
    <col min="15" max="15" width="27.5703125" style="10" customWidth="1"/>
    <col min="16" max="26" width="18.85546875" style="10" customWidth="1"/>
    <col min="27" max="27" width="18.7109375" style="10" customWidth="1"/>
    <col min="28" max="16384" width="11.42578125" style="10"/>
  </cols>
  <sheetData>
    <row r="1" spans="1:27" x14ac:dyDescent="0.25">
      <c r="A1" s="8" t="s">
        <v>1566</v>
      </c>
      <c r="B1" s="8">
        <v>2015</v>
      </c>
      <c r="C1" s="9" t="s">
        <v>1483</v>
      </c>
      <c r="D1" s="9" t="s">
        <v>1483</v>
      </c>
      <c r="E1" s="21" t="s">
        <v>1483</v>
      </c>
      <c r="F1" s="21" t="s">
        <v>1483</v>
      </c>
      <c r="G1" s="21" t="s">
        <v>1483</v>
      </c>
      <c r="H1" s="21" t="s">
        <v>1483</v>
      </c>
      <c r="I1" s="21" t="s">
        <v>1483</v>
      </c>
      <c r="J1" s="21" t="s">
        <v>1483</v>
      </c>
      <c r="K1" s="21" t="s">
        <v>1483</v>
      </c>
      <c r="L1" s="9" t="s">
        <v>1483</v>
      </c>
      <c r="M1" s="9" t="s">
        <v>1483</v>
      </c>
      <c r="N1" s="9" t="s">
        <v>1483</v>
      </c>
      <c r="O1" s="9" t="s">
        <v>1483</v>
      </c>
      <c r="P1" s="9" t="s">
        <v>1483</v>
      </c>
      <c r="Q1" s="9" t="s">
        <v>1483</v>
      </c>
      <c r="R1" s="9" t="s">
        <v>1483</v>
      </c>
      <c r="S1" s="9" t="s">
        <v>1483</v>
      </c>
      <c r="T1" s="9" t="s">
        <v>1483</v>
      </c>
      <c r="U1" s="9" t="s">
        <v>1483</v>
      </c>
      <c r="V1" s="9" t="s">
        <v>1483</v>
      </c>
      <c r="W1" s="9" t="s">
        <v>1483</v>
      </c>
      <c r="X1" s="9" t="s">
        <v>1483</v>
      </c>
      <c r="Y1" s="9" t="s">
        <v>1483</v>
      </c>
      <c r="Z1" s="9" t="s">
        <v>1483</v>
      </c>
    </row>
    <row r="2" spans="1:27" x14ac:dyDescent="0.25">
      <c r="A2" s="8" t="s">
        <v>1567</v>
      </c>
      <c r="B2" s="8" t="s">
        <v>1568</v>
      </c>
      <c r="C2" s="9" t="s">
        <v>1483</v>
      </c>
      <c r="D2" s="9" t="s">
        <v>1483</v>
      </c>
      <c r="E2" s="21" t="s">
        <v>1483</v>
      </c>
      <c r="F2" s="21" t="s">
        <v>1483</v>
      </c>
      <c r="G2" s="21" t="s">
        <v>1483</v>
      </c>
      <c r="H2" s="21" t="s">
        <v>1483</v>
      </c>
      <c r="I2" s="21" t="s">
        <v>1483</v>
      </c>
      <c r="J2" s="21" t="s">
        <v>1483</v>
      </c>
      <c r="K2" s="21" t="s">
        <v>1483</v>
      </c>
      <c r="L2" s="9" t="s">
        <v>1483</v>
      </c>
      <c r="M2" s="9" t="s">
        <v>1483</v>
      </c>
      <c r="N2" s="9" t="s">
        <v>1483</v>
      </c>
      <c r="O2" s="9" t="s">
        <v>1483</v>
      </c>
      <c r="P2" s="9" t="s">
        <v>1483</v>
      </c>
      <c r="Q2" s="9" t="s">
        <v>1483</v>
      </c>
      <c r="R2" s="9" t="s">
        <v>1483</v>
      </c>
      <c r="S2" s="9" t="s">
        <v>1483</v>
      </c>
      <c r="T2" s="9" t="s">
        <v>1483</v>
      </c>
      <c r="U2" s="9" t="s">
        <v>1483</v>
      </c>
      <c r="V2" s="9" t="s">
        <v>1483</v>
      </c>
      <c r="W2" s="9" t="s">
        <v>1483</v>
      </c>
      <c r="X2" s="9" t="s">
        <v>1483</v>
      </c>
      <c r="Y2" s="9" t="s">
        <v>1483</v>
      </c>
      <c r="Z2" s="9" t="s">
        <v>1483</v>
      </c>
    </row>
    <row r="3" spans="1:27" x14ac:dyDescent="0.25">
      <c r="A3" s="8" t="s">
        <v>1569</v>
      </c>
      <c r="B3" s="8" t="s">
        <v>1570</v>
      </c>
      <c r="C3" s="9" t="s">
        <v>1483</v>
      </c>
      <c r="D3" s="9" t="s">
        <v>1483</v>
      </c>
      <c r="E3" s="21" t="s">
        <v>1483</v>
      </c>
      <c r="F3" s="21" t="s">
        <v>1483</v>
      </c>
      <c r="G3" s="21" t="s">
        <v>1483</v>
      </c>
      <c r="H3" s="21" t="s">
        <v>1483</v>
      </c>
      <c r="I3" s="21" t="s">
        <v>1483</v>
      </c>
      <c r="J3" s="21" t="s">
        <v>1483</v>
      </c>
      <c r="K3" s="21" t="s">
        <v>1483</v>
      </c>
      <c r="L3" s="9" t="s">
        <v>1483</v>
      </c>
      <c r="M3" s="9" t="s">
        <v>1483</v>
      </c>
      <c r="N3" s="9" t="s">
        <v>1483</v>
      </c>
      <c r="O3" s="9" t="s">
        <v>1483</v>
      </c>
      <c r="P3" s="9" t="s">
        <v>1483</v>
      </c>
      <c r="Q3" s="9" t="s">
        <v>1483</v>
      </c>
      <c r="R3" s="9" t="s">
        <v>1483</v>
      </c>
      <c r="S3" s="9" t="s">
        <v>1483</v>
      </c>
      <c r="T3" s="9" t="s">
        <v>1483</v>
      </c>
      <c r="U3" s="9" t="s">
        <v>1483</v>
      </c>
      <c r="V3" s="9" t="s">
        <v>1483</v>
      </c>
      <c r="W3" s="9" t="s">
        <v>1483</v>
      </c>
      <c r="X3" s="9" t="s">
        <v>1483</v>
      </c>
      <c r="Y3" s="9" t="s">
        <v>1483</v>
      </c>
      <c r="Z3" s="9" t="s">
        <v>1483</v>
      </c>
    </row>
    <row r="4" spans="1:27" ht="24.95" customHeight="1" x14ac:dyDescent="0.25">
      <c r="A4" s="11" t="s">
        <v>1571</v>
      </c>
      <c r="B4" s="11" t="s">
        <v>1572</v>
      </c>
      <c r="C4" s="11" t="s">
        <v>1573</v>
      </c>
      <c r="D4" s="11" t="s">
        <v>1574</v>
      </c>
      <c r="E4" s="22" t="s">
        <v>1575</v>
      </c>
      <c r="F4" s="22" t="s">
        <v>1576</v>
      </c>
      <c r="G4" s="22" t="s">
        <v>1577</v>
      </c>
      <c r="H4" s="22" t="s">
        <v>1578</v>
      </c>
      <c r="I4" s="22" t="s">
        <v>1579</v>
      </c>
      <c r="J4" s="22" t="s">
        <v>1580</v>
      </c>
      <c r="K4" s="22" t="s">
        <v>1581</v>
      </c>
      <c r="L4" s="11" t="s">
        <v>1582</v>
      </c>
      <c r="M4" s="11" t="s">
        <v>1583</v>
      </c>
      <c r="N4" s="11" t="s">
        <v>1584</v>
      </c>
      <c r="O4" s="11" t="s">
        <v>1585</v>
      </c>
      <c r="P4" s="11" t="s">
        <v>1586</v>
      </c>
      <c r="Q4" s="11" t="s">
        <v>1587</v>
      </c>
      <c r="R4" s="11" t="s">
        <v>1588</v>
      </c>
      <c r="S4" s="11" t="s">
        <v>1589</v>
      </c>
      <c r="T4" s="11" t="s">
        <v>1590</v>
      </c>
      <c r="U4" s="11" t="s">
        <v>1371</v>
      </c>
      <c r="V4" s="11" t="s">
        <v>1591</v>
      </c>
      <c r="W4" s="11" t="s">
        <v>1592</v>
      </c>
      <c r="X4" s="11" t="s">
        <v>1593</v>
      </c>
      <c r="Y4" s="11" t="s">
        <v>1594</v>
      </c>
      <c r="Z4" s="11" t="s">
        <v>1595</v>
      </c>
      <c r="AA4" s="11" t="s">
        <v>1596</v>
      </c>
    </row>
    <row r="5" spans="1:27" ht="33.75" hidden="1" x14ac:dyDescent="0.25">
      <c r="A5" s="12" t="s">
        <v>1350</v>
      </c>
      <c r="B5" s="13" t="s">
        <v>1351</v>
      </c>
      <c r="C5" s="14" t="s">
        <v>1597</v>
      </c>
      <c r="D5" s="12" t="s">
        <v>23</v>
      </c>
      <c r="E5" s="12" t="s">
        <v>1467</v>
      </c>
      <c r="F5" s="12" t="s">
        <v>1598</v>
      </c>
      <c r="G5" s="12" t="s">
        <v>1467</v>
      </c>
      <c r="H5" s="12" t="s">
        <v>1467</v>
      </c>
      <c r="I5" s="12"/>
      <c r="J5" s="12"/>
      <c r="K5" s="12"/>
      <c r="L5" s="12" t="s">
        <v>1367</v>
      </c>
      <c r="M5" s="12" t="s">
        <v>1599</v>
      </c>
      <c r="N5" s="12" t="s">
        <v>1369</v>
      </c>
      <c r="O5" s="13" t="s">
        <v>1600</v>
      </c>
      <c r="P5" s="15">
        <v>16757808000</v>
      </c>
      <c r="Q5" s="15">
        <v>0</v>
      </c>
      <c r="R5" s="15">
        <v>0</v>
      </c>
      <c r="S5" s="15">
        <v>16757808000</v>
      </c>
      <c r="T5" s="15">
        <v>0</v>
      </c>
      <c r="U5" s="15">
        <v>9507711904</v>
      </c>
      <c r="V5" s="15">
        <v>7250096096</v>
      </c>
      <c r="W5" s="15">
        <v>9330433644</v>
      </c>
      <c r="X5" s="15">
        <v>9328443085</v>
      </c>
      <c r="Y5" s="15">
        <v>9328443085</v>
      </c>
      <c r="Z5" s="15">
        <v>9328443085</v>
      </c>
      <c r="AA5" s="16" t="s">
        <v>3</v>
      </c>
    </row>
    <row r="6" spans="1:27" ht="33.75" hidden="1" x14ac:dyDescent="0.25">
      <c r="A6" s="12" t="s">
        <v>1350</v>
      </c>
      <c r="B6" s="13" t="s">
        <v>1351</v>
      </c>
      <c r="C6" s="14" t="s">
        <v>1601</v>
      </c>
      <c r="D6" s="12" t="s">
        <v>23</v>
      </c>
      <c r="E6" s="12" t="s">
        <v>1467</v>
      </c>
      <c r="F6" s="12" t="s">
        <v>1598</v>
      </c>
      <c r="G6" s="12" t="s">
        <v>1467</v>
      </c>
      <c r="H6" s="12" t="s">
        <v>1602</v>
      </c>
      <c r="I6" s="12"/>
      <c r="J6" s="12"/>
      <c r="K6" s="12"/>
      <c r="L6" s="12" t="s">
        <v>1367</v>
      </c>
      <c r="M6" s="12" t="s">
        <v>1599</v>
      </c>
      <c r="N6" s="12" t="s">
        <v>1369</v>
      </c>
      <c r="O6" s="13" t="s">
        <v>1603</v>
      </c>
      <c r="P6" s="15">
        <v>1268836000</v>
      </c>
      <c r="Q6" s="15">
        <v>0</v>
      </c>
      <c r="R6" s="15">
        <v>0</v>
      </c>
      <c r="S6" s="15">
        <v>1268836000</v>
      </c>
      <c r="T6" s="15">
        <v>0</v>
      </c>
      <c r="U6" s="15">
        <v>774204192</v>
      </c>
      <c r="V6" s="15">
        <v>494631808</v>
      </c>
      <c r="W6" s="15">
        <v>755010335</v>
      </c>
      <c r="X6" s="15">
        <v>755010335</v>
      </c>
      <c r="Y6" s="15">
        <v>755010335</v>
      </c>
      <c r="Z6" s="15">
        <v>755010335</v>
      </c>
      <c r="AA6" s="16" t="s">
        <v>3</v>
      </c>
    </row>
    <row r="7" spans="1:27" ht="33.75" hidden="1" x14ac:dyDescent="0.25">
      <c r="A7" s="12" t="s">
        <v>1350</v>
      </c>
      <c r="B7" s="13" t="s">
        <v>1351</v>
      </c>
      <c r="C7" s="14" t="s">
        <v>1604</v>
      </c>
      <c r="D7" s="12" t="s">
        <v>23</v>
      </c>
      <c r="E7" s="12" t="s">
        <v>1467</v>
      </c>
      <c r="F7" s="12" t="s">
        <v>1598</v>
      </c>
      <c r="G7" s="12" t="s">
        <v>1467</v>
      </c>
      <c r="H7" s="12" t="s">
        <v>1605</v>
      </c>
      <c r="I7" s="12"/>
      <c r="J7" s="12"/>
      <c r="K7" s="12"/>
      <c r="L7" s="12" t="s">
        <v>1367</v>
      </c>
      <c r="M7" s="12" t="s">
        <v>1599</v>
      </c>
      <c r="N7" s="12" t="s">
        <v>1369</v>
      </c>
      <c r="O7" s="13" t="s">
        <v>1606</v>
      </c>
      <c r="P7" s="15">
        <v>3580951000</v>
      </c>
      <c r="Q7" s="15">
        <v>0</v>
      </c>
      <c r="R7" s="15">
        <v>0</v>
      </c>
      <c r="S7" s="15">
        <v>3580951000</v>
      </c>
      <c r="T7" s="15">
        <v>0</v>
      </c>
      <c r="U7" s="15">
        <v>1995057187</v>
      </c>
      <c r="V7" s="15">
        <v>1585893813</v>
      </c>
      <c r="W7" s="15">
        <v>1938582253</v>
      </c>
      <c r="X7" s="15">
        <v>1938582253</v>
      </c>
      <c r="Y7" s="15">
        <v>1938582253</v>
      </c>
      <c r="Z7" s="15">
        <v>1938582253</v>
      </c>
      <c r="AA7" s="16" t="s">
        <v>3</v>
      </c>
    </row>
    <row r="8" spans="1:27" ht="33.75" hidden="1" x14ac:dyDescent="0.25">
      <c r="A8" s="12" t="s">
        <v>1350</v>
      </c>
      <c r="B8" s="13" t="s">
        <v>1351</v>
      </c>
      <c r="C8" s="14" t="s">
        <v>1607</v>
      </c>
      <c r="D8" s="12" t="s">
        <v>23</v>
      </c>
      <c r="E8" s="12" t="s">
        <v>1467</v>
      </c>
      <c r="F8" s="12" t="s">
        <v>1598</v>
      </c>
      <c r="G8" s="12" t="s">
        <v>1467</v>
      </c>
      <c r="H8" s="12" t="s">
        <v>1608</v>
      </c>
      <c r="I8" s="12"/>
      <c r="J8" s="12"/>
      <c r="K8" s="12"/>
      <c r="L8" s="12" t="s">
        <v>1367</v>
      </c>
      <c r="M8" s="12" t="s">
        <v>1599</v>
      </c>
      <c r="N8" s="12" t="s">
        <v>1369</v>
      </c>
      <c r="O8" s="13" t="s">
        <v>1609</v>
      </c>
      <c r="P8" s="15">
        <v>214810000</v>
      </c>
      <c r="Q8" s="15">
        <v>0</v>
      </c>
      <c r="R8" s="15">
        <v>0</v>
      </c>
      <c r="S8" s="15">
        <v>214810000</v>
      </c>
      <c r="T8" s="15">
        <v>0</v>
      </c>
      <c r="U8" s="15">
        <v>121508447</v>
      </c>
      <c r="V8" s="15">
        <v>93301553</v>
      </c>
      <c r="W8" s="15">
        <v>121217278</v>
      </c>
      <c r="X8" s="15">
        <v>121217278</v>
      </c>
      <c r="Y8" s="15">
        <v>121217278</v>
      </c>
      <c r="Z8" s="15">
        <v>121217278</v>
      </c>
      <c r="AA8" s="16" t="s">
        <v>3</v>
      </c>
    </row>
    <row r="9" spans="1:27" ht="33.75" hidden="1" x14ac:dyDescent="0.25">
      <c r="A9" s="12" t="s">
        <v>1350</v>
      </c>
      <c r="B9" s="13" t="s">
        <v>1351</v>
      </c>
      <c r="C9" s="14" t="s">
        <v>1610</v>
      </c>
      <c r="D9" s="12" t="s">
        <v>23</v>
      </c>
      <c r="E9" s="12" t="s">
        <v>1467</v>
      </c>
      <c r="F9" s="12" t="s">
        <v>1598</v>
      </c>
      <c r="G9" s="12" t="s">
        <v>1605</v>
      </c>
      <c r="H9" s="12"/>
      <c r="I9" s="12"/>
      <c r="J9" s="12"/>
      <c r="K9" s="12"/>
      <c r="L9" s="12" t="s">
        <v>1367</v>
      </c>
      <c r="M9" s="12" t="s">
        <v>1599</v>
      </c>
      <c r="N9" s="12" t="s">
        <v>1369</v>
      </c>
      <c r="O9" s="13" t="s">
        <v>1611</v>
      </c>
      <c r="P9" s="15">
        <v>7381655000</v>
      </c>
      <c r="Q9" s="15">
        <v>0</v>
      </c>
      <c r="R9" s="15">
        <v>0</v>
      </c>
      <c r="S9" s="15">
        <v>7381655000</v>
      </c>
      <c r="T9" s="15">
        <v>0</v>
      </c>
      <c r="U9" s="15">
        <v>3413263560</v>
      </c>
      <c r="V9" s="15">
        <v>3968391440</v>
      </c>
      <c r="W9" s="15">
        <v>3339345386</v>
      </c>
      <c r="X9" s="15">
        <v>3339345386</v>
      </c>
      <c r="Y9" s="15">
        <v>3339345386</v>
      </c>
      <c r="Z9" s="15">
        <v>3339345386</v>
      </c>
      <c r="AA9" s="16" t="s">
        <v>3</v>
      </c>
    </row>
    <row r="10" spans="1:27" ht="33.75" hidden="1" x14ac:dyDescent="0.25">
      <c r="A10" s="12" t="s">
        <v>1350</v>
      </c>
      <c r="B10" s="13" t="s">
        <v>1351</v>
      </c>
      <c r="C10" s="14" t="s">
        <v>1612</v>
      </c>
      <c r="D10" s="12" t="s">
        <v>23</v>
      </c>
      <c r="E10" s="12" t="s">
        <v>1613</v>
      </c>
      <c r="F10" s="12" t="s">
        <v>1598</v>
      </c>
      <c r="G10" s="12" t="s">
        <v>1614</v>
      </c>
      <c r="H10" s="12"/>
      <c r="I10" s="12"/>
      <c r="J10" s="12"/>
      <c r="K10" s="12"/>
      <c r="L10" s="12" t="s">
        <v>1367</v>
      </c>
      <c r="M10" s="12" t="s">
        <v>1599</v>
      </c>
      <c r="N10" s="12" t="s">
        <v>1369</v>
      </c>
      <c r="O10" s="13" t="s">
        <v>1615</v>
      </c>
      <c r="P10" s="15">
        <v>64709000</v>
      </c>
      <c r="Q10" s="15">
        <v>25964000</v>
      </c>
      <c r="R10" s="15">
        <v>0</v>
      </c>
      <c r="S10" s="15">
        <v>90673000</v>
      </c>
      <c r="T10" s="15">
        <v>0</v>
      </c>
      <c r="U10" s="15">
        <v>85654756</v>
      </c>
      <c r="V10" s="15">
        <v>5018244</v>
      </c>
      <c r="W10" s="15">
        <v>85654756</v>
      </c>
      <c r="X10" s="15">
        <v>85654756</v>
      </c>
      <c r="Y10" s="15">
        <v>85654756</v>
      </c>
      <c r="Z10" s="15">
        <v>85654756</v>
      </c>
      <c r="AA10" s="16" t="s">
        <v>3</v>
      </c>
    </row>
    <row r="11" spans="1:27" ht="33.75" hidden="1" x14ac:dyDescent="0.25">
      <c r="A11" s="12" t="s">
        <v>1350</v>
      </c>
      <c r="B11" s="13" t="s">
        <v>1351</v>
      </c>
      <c r="C11" s="14" t="s">
        <v>1616</v>
      </c>
      <c r="D11" s="12" t="s">
        <v>23</v>
      </c>
      <c r="E11" s="12" t="s">
        <v>1613</v>
      </c>
      <c r="F11" s="12" t="s">
        <v>1598</v>
      </c>
      <c r="G11" s="12" t="s">
        <v>1602</v>
      </c>
      <c r="H11" s="12"/>
      <c r="I11" s="12"/>
      <c r="J11" s="12"/>
      <c r="K11" s="12"/>
      <c r="L11" s="12" t="s">
        <v>1367</v>
      </c>
      <c r="M11" s="12" t="s">
        <v>1599</v>
      </c>
      <c r="N11" s="12" t="s">
        <v>1369</v>
      </c>
      <c r="O11" s="13" t="s">
        <v>1617</v>
      </c>
      <c r="P11" s="15">
        <v>7044170000</v>
      </c>
      <c r="Q11" s="15">
        <v>0</v>
      </c>
      <c r="R11" s="15">
        <v>25964000</v>
      </c>
      <c r="S11" s="15">
        <v>7018206000</v>
      </c>
      <c r="T11" s="15">
        <v>0</v>
      </c>
      <c r="U11" s="15">
        <v>5598343146.8699999</v>
      </c>
      <c r="V11" s="15">
        <v>1419862853.1300001</v>
      </c>
      <c r="W11" s="15">
        <v>5234406372.9799995</v>
      </c>
      <c r="X11" s="15">
        <v>2192980746.25</v>
      </c>
      <c r="Y11" s="15">
        <v>2192980746.25</v>
      </c>
      <c r="Z11" s="15">
        <v>2192980746.25</v>
      </c>
      <c r="AA11" s="16" t="s">
        <v>3</v>
      </c>
    </row>
    <row r="12" spans="1:27" ht="33.75" hidden="1" x14ac:dyDescent="0.25">
      <c r="A12" s="12" t="s">
        <v>1350</v>
      </c>
      <c r="B12" s="13" t="s">
        <v>1351</v>
      </c>
      <c r="C12" s="14" t="s">
        <v>1618</v>
      </c>
      <c r="D12" s="12" t="s">
        <v>23</v>
      </c>
      <c r="E12" s="12" t="s">
        <v>1614</v>
      </c>
      <c r="F12" s="12" t="s">
        <v>1613</v>
      </c>
      <c r="G12" s="12" t="s">
        <v>1467</v>
      </c>
      <c r="H12" s="12" t="s">
        <v>1467</v>
      </c>
      <c r="I12" s="12"/>
      <c r="J12" s="12"/>
      <c r="K12" s="12"/>
      <c r="L12" s="12" t="s">
        <v>1367</v>
      </c>
      <c r="M12" s="12" t="s">
        <v>1619</v>
      </c>
      <c r="N12" s="12" t="s">
        <v>1370</v>
      </c>
      <c r="O12" s="13" t="s">
        <v>1620</v>
      </c>
      <c r="P12" s="15">
        <v>540652000</v>
      </c>
      <c r="Q12" s="15">
        <v>0</v>
      </c>
      <c r="R12" s="15">
        <v>0</v>
      </c>
      <c r="S12" s="15">
        <v>540652000</v>
      </c>
      <c r="T12" s="15">
        <v>0</v>
      </c>
      <c r="U12" s="15">
        <v>0</v>
      </c>
      <c r="V12" s="15">
        <v>540652000</v>
      </c>
      <c r="W12" s="15">
        <v>0</v>
      </c>
      <c r="X12" s="15">
        <v>0</v>
      </c>
      <c r="Y12" s="15">
        <v>0</v>
      </c>
      <c r="Z12" s="15">
        <v>0</v>
      </c>
      <c r="AA12" s="16" t="s">
        <v>3</v>
      </c>
    </row>
    <row r="13" spans="1:27" ht="56.25" hidden="1" x14ac:dyDescent="0.25">
      <c r="A13" s="12" t="s">
        <v>1350</v>
      </c>
      <c r="B13" s="13" t="s">
        <v>1351</v>
      </c>
      <c r="C13" s="14" t="s">
        <v>1621</v>
      </c>
      <c r="D13" s="12" t="s">
        <v>23</v>
      </c>
      <c r="E13" s="12" t="s">
        <v>1614</v>
      </c>
      <c r="F13" s="12" t="s">
        <v>1613</v>
      </c>
      <c r="G13" s="12" t="s">
        <v>1467</v>
      </c>
      <c r="H13" s="12" t="s">
        <v>1622</v>
      </c>
      <c r="I13" s="12"/>
      <c r="J13" s="12"/>
      <c r="K13" s="12"/>
      <c r="L13" s="12" t="s">
        <v>1367</v>
      </c>
      <c r="M13" s="12" t="s">
        <v>1623</v>
      </c>
      <c r="N13" s="12" t="s">
        <v>1370</v>
      </c>
      <c r="O13" s="13" t="s">
        <v>1624</v>
      </c>
      <c r="P13" s="15">
        <v>8741816000</v>
      </c>
      <c r="Q13" s="15">
        <v>0</v>
      </c>
      <c r="R13" s="15">
        <v>8741816000</v>
      </c>
      <c r="S13" s="15">
        <v>0</v>
      </c>
      <c r="T13" s="15">
        <v>0</v>
      </c>
      <c r="U13" s="15">
        <v>0</v>
      </c>
      <c r="V13" s="15">
        <v>0</v>
      </c>
      <c r="W13" s="15">
        <v>0</v>
      </c>
      <c r="X13" s="15">
        <v>0</v>
      </c>
      <c r="Y13" s="15">
        <v>0</v>
      </c>
      <c r="Z13" s="15">
        <v>0</v>
      </c>
      <c r="AA13" s="16" t="s">
        <v>1625</v>
      </c>
    </row>
    <row r="14" spans="1:27" ht="33.75" hidden="1" x14ac:dyDescent="0.25">
      <c r="A14" s="12" t="s">
        <v>1350</v>
      </c>
      <c r="B14" s="13" t="s">
        <v>1351</v>
      </c>
      <c r="C14" s="14" t="s">
        <v>1626</v>
      </c>
      <c r="D14" s="12" t="s">
        <v>23</v>
      </c>
      <c r="E14" s="12" t="s">
        <v>1614</v>
      </c>
      <c r="F14" s="12" t="s">
        <v>1613</v>
      </c>
      <c r="G14" s="12" t="s">
        <v>1467</v>
      </c>
      <c r="H14" s="12" t="s">
        <v>1627</v>
      </c>
      <c r="I14" s="12"/>
      <c r="J14" s="12"/>
      <c r="K14" s="12"/>
      <c r="L14" s="12" t="s">
        <v>1367</v>
      </c>
      <c r="M14" s="12" t="s">
        <v>1599</v>
      </c>
      <c r="N14" s="12" t="s">
        <v>1369</v>
      </c>
      <c r="O14" s="13" t="s">
        <v>4</v>
      </c>
      <c r="P14" s="15">
        <v>7442050000</v>
      </c>
      <c r="Q14" s="15">
        <v>0</v>
      </c>
      <c r="R14" s="15">
        <v>0</v>
      </c>
      <c r="S14" s="15">
        <v>7442050000</v>
      </c>
      <c r="T14" s="15">
        <v>0</v>
      </c>
      <c r="U14" s="15">
        <v>7442050000</v>
      </c>
      <c r="V14" s="15">
        <v>0</v>
      </c>
      <c r="W14" s="15">
        <v>7442050000</v>
      </c>
      <c r="X14" s="15">
        <v>4167548000</v>
      </c>
      <c r="Y14" s="15">
        <v>4167548000</v>
      </c>
      <c r="Z14" s="15">
        <v>4167548000</v>
      </c>
      <c r="AA14" s="16" t="s">
        <v>1628</v>
      </c>
    </row>
    <row r="15" spans="1:27" ht="33.75" hidden="1" x14ac:dyDescent="0.25">
      <c r="A15" s="12" t="s">
        <v>1350</v>
      </c>
      <c r="B15" s="13" t="s">
        <v>1351</v>
      </c>
      <c r="C15" s="14" t="s">
        <v>1629</v>
      </c>
      <c r="D15" s="12" t="s">
        <v>23</v>
      </c>
      <c r="E15" s="12" t="s">
        <v>1614</v>
      </c>
      <c r="F15" s="12" t="s">
        <v>1613</v>
      </c>
      <c r="G15" s="12" t="s">
        <v>1467</v>
      </c>
      <c r="H15" s="12" t="s">
        <v>1630</v>
      </c>
      <c r="I15" s="12"/>
      <c r="J15" s="12"/>
      <c r="K15" s="12"/>
      <c r="L15" s="12" t="s">
        <v>1367</v>
      </c>
      <c r="M15" s="12" t="s">
        <v>1599</v>
      </c>
      <c r="N15" s="12" t="s">
        <v>1369</v>
      </c>
      <c r="O15" s="13" t="s">
        <v>1631</v>
      </c>
      <c r="P15" s="15">
        <v>5098153000</v>
      </c>
      <c r="Q15" s="15">
        <v>0</v>
      </c>
      <c r="R15" s="15">
        <v>0</v>
      </c>
      <c r="S15" s="15">
        <v>5098153000</v>
      </c>
      <c r="T15" s="15">
        <v>0</v>
      </c>
      <c r="U15" s="15">
        <v>5098153000</v>
      </c>
      <c r="V15" s="15">
        <v>0</v>
      </c>
      <c r="W15" s="15">
        <v>5098153000</v>
      </c>
      <c r="X15" s="15">
        <v>2854965680</v>
      </c>
      <c r="Y15" s="15">
        <v>2854965680</v>
      </c>
      <c r="Z15" s="15">
        <v>2854965680</v>
      </c>
      <c r="AA15" s="16" t="s">
        <v>5</v>
      </c>
    </row>
    <row r="16" spans="1:27" ht="33.75" hidden="1" x14ac:dyDescent="0.25">
      <c r="A16" s="12" t="s">
        <v>1350</v>
      </c>
      <c r="B16" s="13" t="s">
        <v>1351</v>
      </c>
      <c r="C16" s="14" t="s">
        <v>1632</v>
      </c>
      <c r="D16" s="12" t="s">
        <v>23</v>
      </c>
      <c r="E16" s="12" t="s">
        <v>1614</v>
      </c>
      <c r="F16" s="12" t="s">
        <v>1613</v>
      </c>
      <c r="G16" s="12" t="s">
        <v>1467</v>
      </c>
      <c r="H16" s="12" t="s">
        <v>1633</v>
      </c>
      <c r="I16" s="12"/>
      <c r="J16" s="12"/>
      <c r="K16" s="12"/>
      <c r="L16" s="12" t="s">
        <v>1367</v>
      </c>
      <c r="M16" s="12" t="s">
        <v>1599</v>
      </c>
      <c r="N16" s="12" t="s">
        <v>1369</v>
      </c>
      <c r="O16" s="13" t="s">
        <v>6</v>
      </c>
      <c r="P16" s="15">
        <v>6875430000</v>
      </c>
      <c r="Q16" s="15">
        <v>0</v>
      </c>
      <c r="R16" s="15">
        <v>0</v>
      </c>
      <c r="S16" s="15">
        <v>6875430000</v>
      </c>
      <c r="T16" s="15">
        <v>0</v>
      </c>
      <c r="U16" s="15">
        <v>6875430000</v>
      </c>
      <c r="V16" s="15">
        <v>0</v>
      </c>
      <c r="W16" s="15">
        <v>6875430000</v>
      </c>
      <c r="X16" s="15">
        <v>3850240800</v>
      </c>
      <c r="Y16" s="15">
        <v>3850240800</v>
      </c>
      <c r="Z16" s="15">
        <v>3850240800</v>
      </c>
      <c r="AA16" s="16" t="s">
        <v>7</v>
      </c>
    </row>
    <row r="17" spans="1:27" ht="33.75" hidden="1" x14ac:dyDescent="0.25">
      <c r="A17" s="12" t="s">
        <v>1350</v>
      </c>
      <c r="B17" s="13" t="s">
        <v>1351</v>
      </c>
      <c r="C17" s="14" t="s">
        <v>1634</v>
      </c>
      <c r="D17" s="12" t="s">
        <v>23</v>
      </c>
      <c r="E17" s="12" t="s">
        <v>1614</v>
      </c>
      <c r="F17" s="12" t="s">
        <v>1613</v>
      </c>
      <c r="G17" s="12" t="s">
        <v>1467</v>
      </c>
      <c r="H17" s="12" t="s">
        <v>1635</v>
      </c>
      <c r="I17" s="12"/>
      <c r="J17" s="12"/>
      <c r="K17" s="12"/>
      <c r="L17" s="12" t="s">
        <v>1367</v>
      </c>
      <c r="M17" s="12" t="s">
        <v>1599</v>
      </c>
      <c r="N17" s="12" t="s">
        <v>1369</v>
      </c>
      <c r="O17" s="13" t="s">
        <v>8</v>
      </c>
      <c r="P17" s="15">
        <v>7314021000</v>
      </c>
      <c r="Q17" s="15">
        <v>0</v>
      </c>
      <c r="R17" s="15">
        <v>0</v>
      </c>
      <c r="S17" s="15">
        <v>7314021000</v>
      </c>
      <c r="T17" s="15">
        <v>0</v>
      </c>
      <c r="U17" s="15">
        <v>7314021000</v>
      </c>
      <c r="V17" s="15">
        <v>0</v>
      </c>
      <c r="W17" s="15">
        <v>7314021000</v>
      </c>
      <c r="X17" s="15">
        <v>4095851760</v>
      </c>
      <c r="Y17" s="15">
        <v>4095851760</v>
      </c>
      <c r="Z17" s="15">
        <v>4095851760</v>
      </c>
      <c r="AA17" s="16" t="s">
        <v>9</v>
      </c>
    </row>
    <row r="18" spans="1:27" ht="33.75" hidden="1" x14ac:dyDescent="0.25">
      <c r="A18" s="12" t="s">
        <v>1350</v>
      </c>
      <c r="B18" s="13" t="s">
        <v>1351</v>
      </c>
      <c r="C18" s="14" t="s">
        <v>1636</v>
      </c>
      <c r="D18" s="12" t="s">
        <v>23</v>
      </c>
      <c r="E18" s="12" t="s">
        <v>1614</v>
      </c>
      <c r="F18" s="12" t="s">
        <v>1605</v>
      </c>
      <c r="G18" s="12" t="s">
        <v>1467</v>
      </c>
      <c r="H18" s="12" t="s">
        <v>1467</v>
      </c>
      <c r="I18" s="12"/>
      <c r="J18" s="12"/>
      <c r="K18" s="12"/>
      <c r="L18" s="12" t="s">
        <v>1367</v>
      </c>
      <c r="M18" s="12" t="s">
        <v>1599</v>
      </c>
      <c r="N18" s="12" t="s">
        <v>1369</v>
      </c>
      <c r="O18" s="13" t="s">
        <v>1637</v>
      </c>
      <c r="P18" s="15">
        <v>14504193000</v>
      </c>
      <c r="Q18" s="15">
        <v>0</v>
      </c>
      <c r="R18" s="15">
        <v>0</v>
      </c>
      <c r="S18" s="15">
        <v>14504193000</v>
      </c>
      <c r="T18" s="15">
        <v>0</v>
      </c>
      <c r="U18" s="15">
        <v>6823888047</v>
      </c>
      <c r="V18" s="15">
        <v>7680304953</v>
      </c>
      <c r="W18" s="15">
        <v>6804173467</v>
      </c>
      <c r="X18" s="15">
        <v>6804173467</v>
      </c>
      <c r="Y18" s="15">
        <v>6804173467</v>
      </c>
      <c r="Z18" s="15">
        <v>6804173467</v>
      </c>
      <c r="AA18" s="16" t="s">
        <v>3</v>
      </c>
    </row>
    <row r="19" spans="1:27" ht="33.75" hidden="1" x14ac:dyDescent="0.25">
      <c r="A19" s="12" t="s">
        <v>1350</v>
      </c>
      <c r="B19" s="13" t="s">
        <v>1351</v>
      </c>
      <c r="C19" s="14" t="s">
        <v>1638</v>
      </c>
      <c r="D19" s="12" t="s">
        <v>23</v>
      </c>
      <c r="E19" s="12" t="s">
        <v>1614</v>
      </c>
      <c r="F19" s="12" t="s">
        <v>1605</v>
      </c>
      <c r="G19" s="12" t="s">
        <v>1467</v>
      </c>
      <c r="H19" s="12" t="s">
        <v>1605</v>
      </c>
      <c r="I19" s="12"/>
      <c r="J19" s="12"/>
      <c r="K19" s="12"/>
      <c r="L19" s="12" t="s">
        <v>1367</v>
      </c>
      <c r="M19" s="12" t="s">
        <v>1599</v>
      </c>
      <c r="N19" s="12" t="s">
        <v>1369</v>
      </c>
      <c r="O19" s="13" t="s">
        <v>1639</v>
      </c>
      <c r="P19" s="15">
        <v>2639000000</v>
      </c>
      <c r="Q19" s="15">
        <v>0</v>
      </c>
      <c r="R19" s="15">
        <v>0</v>
      </c>
      <c r="S19" s="15">
        <v>2639000000</v>
      </c>
      <c r="T19" s="15">
        <v>0</v>
      </c>
      <c r="U19" s="15">
        <v>810997000</v>
      </c>
      <c r="V19" s="15">
        <v>1828003000</v>
      </c>
      <c r="W19" s="15">
        <v>680947000</v>
      </c>
      <c r="X19" s="15">
        <v>680947000</v>
      </c>
      <c r="Y19" s="15">
        <v>680947000</v>
      </c>
      <c r="Z19" s="15">
        <v>680947000</v>
      </c>
      <c r="AA19" s="16" t="s">
        <v>3</v>
      </c>
    </row>
    <row r="20" spans="1:27" ht="33.75" hidden="1" x14ac:dyDescent="0.25">
      <c r="A20" s="12" t="s">
        <v>1350</v>
      </c>
      <c r="B20" s="13" t="s">
        <v>1351</v>
      </c>
      <c r="C20" s="14" t="s">
        <v>1640</v>
      </c>
      <c r="D20" s="12" t="s">
        <v>23</v>
      </c>
      <c r="E20" s="12" t="s">
        <v>1614</v>
      </c>
      <c r="F20" s="12" t="s">
        <v>1605</v>
      </c>
      <c r="G20" s="12" t="s">
        <v>1467</v>
      </c>
      <c r="H20" s="12" t="s">
        <v>1641</v>
      </c>
      <c r="I20" s="12"/>
      <c r="J20" s="12"/>
      <c r="K20" s="12"/>
      <c r="L20" s="12" t="s">
        <v>1367</v>
      </c>
      <c r="M20" s="12" t="s">
        <v>1599</v>
      </c>
      <c r="N20" s="12" t="s">
        <v>1369</v>
      </c>
      <c r="O20" s="13" t="s">
        <v>1642</v>
      </c>
      <c r="P20" s="15">
        <v>3860000000</v>
      </c>
      <c r="Q20" s="15">
        <v>0</v>
      </c>
      <c r="R20" s="15">
        <v>0</v>
      </c>
      <c r="S20" s="15">
        <v>3860000000</v>
      </c>
      <c r="T20" s="15">
        <v>0</v>
      </c>
      <c r="U20" s="15">
        <v>729128129.42999995</v>
      </c>
      <c r="V20" s="15">
        <v>3130871870.5700002</v>
      </c>
      <c r="W20" s="15">
        <v>727561456.70000005</v>
      </c>
      <c r="X20" s="15">
        <v>609183084.88</v>
      </c>
      <c r="Y20" s="15">
        <v>609183084.88</v>
      </c>
      <c r="Z20" s="15">
        <v>609183084.88</v>
      </c>
      <c r="AA20" s="16" t="s">
        <v>3</v>
      </c>
    </row>
    <row r="21" spans="1:27" ht="33.75" hidden="1" x14ac:dyDescent="0.25">
      <c r="A21" s="12" t="s">
        <v>1350</v>
      </c>
      <c r="B21" s="13" t="s">
        <v>1351</v>
      </c>
      <c r="C21" s="14" t="s">
        <v>1643</v>
      </c>
      <c r="D21" s="12" t="s">
        <v>23</v>
      </c>
      <c r="E21" s="12" t="s">
        <v>1614</v>
      </c>
      <c r="F21" s="12" t="s">
        <v>1644</v>
      </c>
      <c r="G21" s="12" t="s">
        <v>1467</v>
      </c>
      <c r="H21" s="12" t="s">
        <v>1467</v>
      </c>
      <c r="I21" s="12"/>
      <c r="J21" s="12"/>
      <c r="K21" s="12"/>
      <c r="L21" s="12" t="s">
        <v>1367</v>
      </c>
      <c r="M21" s="12" t="s">
        <v>1599</v>
      </c>
      <c r="N21" s="12" t="s">
        <v>1369</v>
      </c>
      <c r="O21" s="13" t="s">
        <v>1645</v>
      </c>
      <c r="P21" s="15">
        <v>50000000</v>
      </c>
      <c r="Q21" s="15">
        <v>0</v>
      </c>
      <c r="R21" s="15">
        <v>0</v>
      </c>
      <c r="S21" s="15">
        <v>50000000</v>
      </c>
      <c r="T21" s="15">
        <v>0</v>
      </c>
      <c r="U21" s="15">
        <v>28125188</v>
      </c>
      <c r="V21" s="15">
        <v>21874812</v>
      </c>
      <c r="W21" s="15">
        <v>21674502</v>
      </c>
      <c r="X21" s="15">
        <v>21674502</v>
      </c>
      <c r="Y21" s="15">
        <v>21674502</v>
      </c>
      <c r="Z21" s="15">
        <v>21674502</v>
      </c>
      <c r="AA21" s="16" t="s">
        <v>3</v>
      </c>
    </row>
    <row r="22" spans="1:27" ht="56.25" x14ac:dyDescent="0.25">
      <c r="A22" s="20" t="s">
        <v>1350</v>
      </c>
      <c r="B22" s="13" t="s">
        <v>1351</v>
      </c>
      <c r="C22" s="14" t="s">
        <v>1352</v>
      </c>
      <c r="D22" s="12" t="s">
        <v>1366</v>
      </c>
      <c r="E22" s="23" t="s">
        <v>1646</v>
      </c>
      <c r="F22" s="23" t="s">
        <v>1647</v>
      </c>
      <c r="G22" s="23" t="s">
        <v>1613</v>
      </c>
      <c r="H22" s="23" t="s">
        <v>1483</v>
      </c>
      <c r="I22" s="23" t="s">
        <v>1483</v>
      </c>
      <c r="J22" s="23" t="s">
        <v>1483</v>
      </c>
      <c r="K22" s="23" t="s">
        <v>1483</v>
      </c>
      <c r="L22" s="12" t="s">
        <v>1367</v>
      </c>
      <c r="M22" s="12" t="s">
        <v>1619</v>
      </c>
      <c r="N22" s="12" t="s">
        <v>1369</v>
      </c>
      <c r="O22" s="13" t="s">
        <v>1468</v>
      </c>
      <c r="P22" s="15">
        <v>6750000000</v>
      </c>
      <c r="Q22" s="15">
        <v>0</v>
      </c>
      <c r="R22" s="15">
        <v>0</v>
      </c>
      <c r="S22" s="15">
        <v>6750000000</v>
      </c>
      <c r="T22" s="15">
        <v>0</v>
      </c>
      <c r="U22" s="15">
        <v>6284546542</v>
      </c>
      <c r="V22" s="15">
        <v>465453458</v>
      </c>
      <c r="W22" s="15">
        <v>4295767478</v>
      </c>
      <c r="X22" s="15">
        <v>1887266294</v>
      </c>
      <c r="Y22" s="15">
        <v>1879026294</v>
      </c>
      <c r="Z22" s="15">
        <v>1879026294</v>
      </c>
      <c r="AA22" s="16" t="s">
        <v>1648</v>
      </c>
    </row>
    <row r="23" spans="1:27" ht="90" x14ac:dyDescent="0.25">
      <c r="A23" s="20" t="s">
        <v>1350</v>
      </c>
      <c r="B23" s="13" t="s">
        <v>1351</v>
      </c>
      <c r="C23" s="14" t="s">
        <v>1353</v>
      </c>
      <c r="D23" s="12" t="s">
        <v>1366</v>
      </c>
      <c r="E23" s="23" t="s">
        <v>1649</v>
      </c>
      <c r="F23" s="23" t="s">
        <v>1647</v>
      </c>
      <c r="G23" s="23" t="s">
        <v>1650</v>
      </c>
      <c r="H23" s="23" t="s">
        <v>1483</v>
      </c>
      <c r="I23" s="23" t="s">
        <v>1483</v>
      </c>
      <c r="J23" s="23" t="s">
        <v>1483</v>
      </c>
      <c r="K23" s="23" t="s">
        <v>1483</v>
      </c>
      <c r="L23" s="12" t="s">
        <v>1367</v>
      </c>
      <c r="M23" s="12" t="s">
        <v>1619</v>
      </c>
      <c r="N23" s="12" t="s">
        <v>1369</v>
      </c>
      <c r="O23" s="13" t="s">
        <v>1469</v>
      </c>
      <c r="P23" s="15">
        <v>1105000000</v>
      </c>
      <c r="Q23" s="15">
        <v>0</v>
      </c>
      <c r="R23" s="15">
        <v>0</v>
      </c>
      <c r="S23" s="15">
        <v>1105000000</v>
      </c>
      <c r="T23" s="15">
        <v>0</v>
      </c>
      <c r="U23" s="15">
        <v>939495059.65999997</v>
      </c>
      <c r="V23" s="15">
        <v>165504940.34</v>
      </c>
      <c r="W23" s="15">
        <v>785351288.86000001</v>
      </c>
      <c r="X23" s="15">
        <v>596012178.23986804</v>
      </c>
      <c r="Y23" s="15">
        <v>564551074.91999996</v>
      </c>
      <c r="Z23" s="15">
        <v>564551074.91999996</v>
      </c>
      <c r="AA23" s="16" t="s">
        <v>1651</v>
      </c>
    </row>
    <row r="24" spans="1:27" ht="90" x14ac:dyDescent="0.25">
      <c r="A24" s="20" t="s">
        <v>1350</v>
      </c>
      <c r="B24" s="13" t="s">
        <v>1351</v>
      </c>
      <c r="C24" s="14" t="s">
        <v>1353</v>
      </c>
      <c r="D24" s="12" t="s">
        <v>1366</v>
      </c>
      <c r="E24" s="23" t="s">
        <v>1649</v>
      </c>
      <c r="F24" s="23" t="s">
        <v>1647</v>
      </c>
      <c r="G24" s="23" t="s">
        <v>1650</v>
      </c>
      <c r="H24" s="23" t="s">
        <v>1483</v>
      </c>
      <c r="I24" s="23" t="s">
        <v>1483</v>
      </c>
      <c r="J24" s="23" t="s">
        <v>1483</v>
      </c>
      <c r="K24" s="23" t="s">
        <v>1483</v>
      </c>
      <c r="L24" s="12" t="s">
        <v>1367</v>
      </c>
      <c r="M24" s="12" t="s">
        <v>1652</v>
      </c>
      <c r="N24" s="12" t="s">
        <v>1369</v>
      </c>
      <c r="O24" s="13" t="s">
        <v>1469</v>
      </c>
      <c r="P24" s="15">
        <v>605000000</v>
      </c>
      <c r="Q24" s="15">
        <v>0</v>
      </c>
      <c r="R24" s="15">
        <v>0</v>
      </c>
      <c r="S24" s="15">
        <v>605000000</v>
      </c>
      <c r="T24" s="15">
        <v>0</v>
      </c>
      <c r="U24" s="15">
        <v>605000000</v>
      </c>
      <c r="V24" s="15">
        <v>0</v>
      </c>
      <c r="W24" s="15">
        <v>217168788</v>
      </c>
      <c r="X24" s="15">
        <v>173658580</v>
      </c>
      <c r="Y24" s="15">
        <v>173658580</v>
      </c>
      <c r="Z24" s="15">
        <v>173658580</v>
      </c>
      <c r="AA24" s="16" t="s">
        <v>1651</v>
      </c>
    </row>
    <row r="25" spans="1:27" ht="56.25" x14ac:dyDescent="0.25">
      <c r="A25" s="20" t="s">
        <v>1350</v>
      </c>
      <c r="B25" s="13" t="s">
        <v>1351</v>
      </c>
      <c r="C25" s="14" t="s">
        <v>1354</v>
      </c>
      <c r="D25" s="12" t="s">
        <v>1366</v>
      </c>
      <c r="E25" s="23" t="s">
        <v>1649</v>
      </c>
      <c r="F25" s="23" t="s">
        <v>1647</v>
      </c>
      <c r="G25" s="23" t="s">
        <v>1653</v>
      </c>
      <c r="H25" s="23" t="s">
        <v>1483</v>
      </c>
      <c r="I25" s="23" t="s">
        <v>1483</v>
      </c>
      <c r="J25" s="23" t="s">
        <v>1483</v>
      </c>
      <c r="K25" s="23" t="s">
        <v>1483</v>
      </c>
      <c r="L25" s="12" t="s">
        <v>1367</v>
      </c>
      <c r="M25" s="12" t="s">
        <v>1619</v>
      </c>
      <c r="N25" s="12" t="s">
        <v>1369</v>
      </c>
      <c r="O25" s="13" t="s">
        <v>1470</v>
      </c>
      <c r="P25" s="15">
        <v>5050000000</v>
      </c>
      <c r="Q25" s="15">
        <v>0</v>
      </c>
      <c r="R25" s="15">
        <v>5050000000</v>
      </c>
      <c r="S25" s="15">
        <v>0</v>
      </c>
      <c r="T25" s="15">
        <v>0</v>
      </c>
      <c r="U25" s="15">
        <v>0</v>
      </c>
      <c r="V25" s="15">
        <v>0</v>
      </c>
      <c r="W25" s="15">
        <v>0</v>
      </c>
      <c r="X25" s="15">
        <v>0</v>
      </c>
      <c r="Y25" s="15">
        <v>0</v>
      </c>
      <c r="Z25" s="15">
        <v>0</v>
      </c>
      <c r="AA25" s="16" t="s">
        <v>1654</v>
      </c>
    </row>
    <row r="26" spans="1:27" ht="67.5" x14ac:dyDescent="0.25">
      <c r="A26" s="20" t="s">
        <v>1350</v>
      </c>
      <c r="B26" s="13" t="s">
        <v>1351</v>
      </c>
      <c r="C26" s="14" t="s">
        <v>1355</v>
      </c>
      <c r="D26" s="12" t="s">
        <v>1366</v>
      </c>
      <c r="E26" s="23" t="s">
        <v>1649</v>
      </c>
      <c r="F26" s="23" t="s">
        <v>1647</v>
      </c>
      <c r="G26" s="23" t="s">
        <v>1655</v>
      </c>
      <c r="H26" s="23" t="s">
        <v>1483</v>
      </c>
      <c r="I26" s="23" t="s">
        <v>1483</v>
      </c>
      <c r="J26" s="23" t="s">
        <v>1483</v>
      </c>
      <c r="K26" s="23" t="s">
        <v>1483</v>
      </c>
      <c r="L26" s="12" t="s">
        <v>1367</v>
      </c>
      <c r="M26" s="12" t="s">
        <v>1619</v>
      </c>
      <c r="N26" s="12" t="s">
        <v>1369</v>
      </c>
      <c r="O26" s="13" t="s">
        <v>1485</v>
      </c>
      <c r="P26" s="15">
        <v>4850000000</v>
      </c>
      <c r="Q26" s="15">
        <v>0</v>
      </c>
      <c r="R26" s="15">
        <v>0</v>
      </c>
      <c r="S26" s="15">
        <v>4850000000</v>
      </c>
      <c r="T26" s="15">
        <v>0</v>
      </c>
      <c r="U26" s="15">
        <v>4029361065</v>
      </c>
      <c r="V26" s="15">
        <v>820638935</v>
      </c>
      <c r="W26" s="15">
        <v>2942605993</v>
      </c>
      <c r="X26" s="15">
        <v>460386707</v>
      </c>
      <c r="Y26" s="15">
        <v>452137550</v>
      </c>
      <c r="Z26" s="15">
        <v>452137550</v>
      </c>
      <c r="AA26" s="16" t="s">
        <v>1656</v>
      </c>
    </row>
    <row r="27" spans="1:27" ht="67.5" x14ac:dyDescent="0.25">
      <c r="A27" s="20" t="s">
        <v>1350</v>
      </c>
      <c r="B27" s="13" t="s">
        <v>1351</v>
      </c>
      <c r="C27" s="14" t="s">
        <v>1356</v>
      </c>
      <c r="D27" s="12" t="s">
        <v>1366</v>
      </c>
      <c r="E27" s="23" t="s">
        <v>1649</v>
      </c>
      <c r="F27" s="23" t="s">
        <v>1647</v>
      </c>
      <c r="G27" s="23" t="s">
        <v>1657</v>
      </c>
      <c r="H27" s="23" t="s">
        <v>1483</v>
      </c>
      <c r="I27" s="23" t="s">
        <v>1483</v>
      </c>
      <c r="J27" s="23" t="s">
        <v>1483</v>
      </c>
      <c r="K27" s="23" t="s">
        <v>1483</v>
      </c>
      <c r="L27" s="12" t="s">
        <v>1367</v>
      </c>
      <c r="M27" s="12" t="s">
        <v>1619</v>
      </c>
      <c r="N27" s="12" t="s">
        <v>1369</v>
      </c>
      <c r="O27" s="13" t="s">
        <v>1471</v>
      </c>
      <c r="P27" s="15">
        <v>1400000000</v>
      </c>
      <c r="Q27" s="15">
        <v>0</v>
      </c>
      <c r="R27" s="15">
        <v>0</v>
      </c>
      <c r="S27" s="15">
        <v>1400000000</v>
      </c>
      <c r="T27" s="15">
        <v>0</v>
      </c>
      <c r="U27" s="15">
        <v>1308829000</v>
      </c>
      <c r="V27" s="15">
        <v>91171000</v>
      </c>
      <c r="W27" s="15">
        <v>1068918084</v>
      </c>
      <c r="X27" s="15">
        <v>268102996</v>
      </c>
      <c r="Y27" s="15">
        <v>268102996</v>
      </c>
      <c r="Z27" s="15">
        <v>268102996</v>
      </c>
      <c r="AA27" s="16" t="s">
        <v>1658</v>
      </c>
    </row>
    <row r="28" spans="1:27" ht="67.5" x14ac:dyDescent="0.25">
      <c r="A28" s="20" t="s">
        <v>1350</v>
      </c>
      <c r="B28" s="13" t="s">
        <v>1351</v>
      </c>
      <c r="C28" s="14" t="s">
        <v>1357</v>
      </c>
      <c r="D28" s="12" t="s">
        <v>1366</v>
      </c>
      <c r="E28" s="23" t="s">
        <v>1649</v>
      </c>
      <c r="F28" s="23" t="s">
        <v>1647</v>
      </c>
      <c r="G28" s="23" t="s">
        <v>1659</v>
      </c>
      <c r="H28" s="23" t="s">
        <v>1483</v>
      </c>
      <c r="I28" s="23" t="s">
        <v>1483</v>
      </c>
      <c r="J28" s="23" t="s">
        <v>1483</v>
      </c>
      <c r="K28" s="23" t="s">
        <v>1483</v>
      </c>
      <c r="L28" s="12" t="s">
        <v>1367</v>
      </c>
      <c r="M28" s="12" t="s">
        <v>1619</v>
      </c>
      <c r="N28" s="12" t="s">
        <v>1369</v>
      </c>
      <c r="O28" s="13" t="s">
        <v>1472</v>
      </c>
      <c r="P28" s="15">
        <v>4872316762</v>
      </c>
      <c r="Q28" s="15">
        <v>0</v>
      </c>
      <c r="R28" s="15">
        <v>0</v>
      </c>
      <c r="S28" s="15">
        <v>4872316762</v>
      </c>
      <c r="T28" s="15">
        <v>0</v>
      </c>
      <c r="U28" s="15">
        <v>4229957387</v>
      </c>
      <c r="V28" s="15">
        <v>642359375</v>
      </c>
      <c r="W28" s="15">
        <v>3474705164.79</v>
      </c>
      <c r="X28" s="15">
        <v>1255059229.3499999</v>
      </c>
      <c r="Y28" s="15">
        <v>1252963776.3499999</v>
      </c>
      <c r="Z28" s="15">
        <v>1252963776.3499999</v>
      </c>
      <c r="AA28" s="16" t="s">
        <v>1660</v>
      </c>
    </row>
    <row r="29" spans="1:27" ht="67.5" x14ac:dyDescent="0.25">
      <c r="A29" s="20" t="s">
        <v>1350</v>
      </c>
      <c r="B29" s="13" t="s">
        <v>1351</v>
      </c>
      <c r="C29" s="14" t="s">
        <v>1358</v>
      </c>
      <c r="D29" s="12" t="s">
        <v>1366</v>
      </c>
      <c r="E29" s="23" t="s">
        <v>1649</v>
      </c>
      <c r="F29" s="23" t="s">
        <v>1647</v>
      </c>
      <c r="G29" s="23" t="s">
        <v>1661</v>
      </c>
      <c r="H29" s="23" t="s">
        <v>1483</v>
      </c>
      <c r="I29" s="23" t="s">
        <v>1483</v>
      </c>
      <c r="J29" s="23" t="s">
        <v>1483</v>
      </c>
      <c r="K29" s="23" t="s">
        <v>1483</v>
      </c>
      <c r="L29" s="12" t="s">
        <v>1367</v>
      </c>
      <c r="M29" s="12" t="s">
        <v>1619</v>
      </c>
      <c r="N29" s="12" t="s">
        <v>1369</v>
      </c>
      <c r="O29" s="13" t="s">
        <v>1473</v>
      </c>
      <c r="P29" s="15">
        <v>1700000000</v>
      </c>
      <c r="Q29" s="15">
        <v>0</v>
      </c>
      <c r="R29" s="15">
        <v>0</v>
      </c>
      <c r="S29" s="15">
        <v>1700000000</v>
      </c>
      <c r="T29" s="15">
        <v>0</v>
      </c>
      <c r="U29" s="15">
        <v>1136397210.9000001</v>
      </c>
      <c r="V29" s="15">
        <v>563602789.10000002</v>
      </c>
      <c r="W29" s="15">
        <v>459756946</v>
      </c>
      <c r="X29" s="15">
        <v>294913732</v>
      </c>
      <c r="Y29" s="15">
        <v>294913732</v>
      </c>
      <c r="Z29" s="15">
        <v>294913732</v>
      </c>
      <c r="AA29" s="16" t="s">
        <v>1662</v>
      </c>
    </row>
    <row r="30" spans="1:27" ht="45" x14ac:dyDescent="0.25">
      <c r="A30" s="20" t="s">
        <v>1350</v>
      </c>
      <c r="B30" s="13" t="s">
        <v>1351</v>
      </c>
      <c r="C30" s="14" t="s">
        <v>1359</v>
      </c>
      <c r="D30" s="12" t="s">
        <v>1366</v>
      </c>
      <c r="E30" s="23" t="s">
        <v>1649</v>
      </c>
      <c r="F30" s="23" t="s">
        <v>1647</v>
      </c>
      <c r="G30" s="23" t="s">
        <v>1663</v>
      </c>
      <c r="H30" s="23" t="s">
        <v>1483</v>
      </c>
      <c r="I30" s="23" t="s">
        <v>1483</v>
      </c>
      <c r="J30" s="23" t="s">
        <v>1483</v>
      </c>
      <c r="K30" s="23" t="s">
        <v>1483</v>
      </c>
      <c r="L30" s="12" t="s">
        <v>1367</v>
      </c>
      <c r="M30" s="12" t="s">
        <v>1619</v>
      </c>
      <c r="N30" s="12" t="s">
        <v>1369</v>
      </c>
      <c r="O30" s="13" t="s">
        <v>1486</v>
      </c>
      <c r="P30" s="15">
        <v>6592000000</v>
      </c>
      <c r="Q30" s="15">
        <v>0</v>
      </c>
      <c r="R30" s="15">
        <v>0</v>
      </c>
      <c r="S30" s="15">
        <v>6592000000</v>
      </c>
      <c r="T30" s="15">
        <v>0</v>
      </c>
      <c r="U30" s="15">
        <v>5695222167</v>
      </c>
      <c r="V30" s="15">
        <v>896777833</v>
      </c>
      <c r="W30" s="15">
        <v>4437487825</v>
      </c>
      <c r="X30" s="15">
        <v>1136043579</v>
      </c>
      <c r="Y30" s="15">
        <v>1127803579</v>
      </c>
      <c r="Z30" s="15">
        <v>1127803579</v>
      </c>
      <c r="AA30" s="16" t="s">
        <v>22</v>
      </c>
    </row>
    <row r="31" spans="1:27" ht="45" x14ac:dyDescent="0.25">
      <c r="A31" s="20" t="s">
        <v>1350</v>
      </c>
      <c r="B31" s="13" t="s">
        <v>1351</v>
      </c>
      <c r="C31" s="14" t="s">
        <v>1359</v>
      </c>
      <c r="D31" s="12" t="s">
        <v>1366</v>
      </c>
      <c r="E31" s="23" t="s">
        <v>1649</v>
      </c>
      <c r="F31" s="23" t="s">
        <v>1647</v>
      </c>
      <c r="G31" s="23" t="s">
        <v>1663</v>
      </c>
      <c r="H31" s="23" t="s">
        <v>1483</v>
      </c>
      <c r="I31" s="23" t="s">
        <v>1483</v>
      </c>
      <c r="J31" s="23" t="s">
        <v>1483</v>
      </c>
      <c r="K31" s="23" t="s">
        <v>1483</v>
      </c>
      <c r="L31" s="12" t="s">
        <v>1367</v>
      </c>
      <c r="M31" s="12" t="s">
        <v>1652</v>
      </c>
      <c r="N31" s="12" t="s">
        <v>1369</v>
      </c>
      <c r="O31" s="13" t="s">
        <v>1486</v>
      </c>
      <c r="P31" s="15">
        <v>1408000000</v>
      </c>
      <c r="Q31" s="15">
        <v>0</v>
      </c>
      <c r="R31" s="15">
        <v>0</v>
      </c>
      <c r="S31" s="15">
        <v>1408000000</v>
      </c>
      <c r="T31" s="15">
        <v>0</v>
      </c>
      <c r="U31" s="15">
        <v>1408000000</v>
      </c>
      <c r="V31" s="15">
        <v>0</v>
      </c>
      <c r="W31" s="15">
        <v>24000000</v>
      </c>
      <c r="X31" s="15">
        <v>24000000</v>
      </c>
      <c r="Y31" s="15">
        <v>24000000</v>
      </c>
      <c r="Z31" s="15">
        <v>24000000</v>
      </c>
      <c r="AA31" s="16" t="s">
        <v>22</v>
      </c>
    </row>
    <row r="32" spans="1:27" ht="56.25" x14ac:dyDescent="0.25">
      <c r="A32" s="20" t="s">
        <v>1350</v>
      </c>
      <c r="B32" s="13" t="s">
        <v>1351</v>
      </c>
      <c r="C32" s="14" t="s">
        <v>1360</v>
      </c>
      <c r="D32" s="12" t="s">
        <v>1366</v>
      </c>
      <c r="E32" s="23" t="s">
        <v>1649</v>
      </c>
      <c r="F32" s="23" t="s">
        <v>1647</v>
      </c>
      <c r="G32" s="23" t="s">
        <v>1664</v>
      </c>
      <c r="H32" s="23" t="s">
        <v>1483</v>
      </c>
      <c r="I32" s="23" t="s">
        <v>1483</v>
      </c>
      <c r="J32" s="23" t="s">
        <v>1483</v>
      </c>
      <c r="K32" s="23" t="s">
        <v>1483</v>
      </c>
      <c r="L32" s="12" t="s">
        <v>1367</v>
      </c>
      <c r="M32" s="12" t="s">
        <v>1619</v>
      </c>
      <c r="N32" s="12" t="s">
        <v>1369</v>
      </c>
      <c r="O32" s="13" t="s">
        <v>1476</v>
      </c>
      <c r="P32" s="15">
        <v>2500000000</v>
      </c>
      <c r="Q32" s="15">
        <v>0</v>
      </c>
      <c r="R32" s="15">
        <v>0</v>
      </c>
      <c r="S32" s="15">
        <v>2500000000</v>
      </c>
      <c r="T32" s="15">
        <v>0</v>
      </c>
      <c r="U32" s="15">
        <v>1521059317</v>
      </c>
      <c r="V32" s="15">
        <v>978940683</v>
      </c>
      <c r="W32" s="15">
        <v>1307771866</v>
      </c>
      <c r="X32" s="15">
        <v>821157984</v>
      </c>
      <c r="Y32" s="15">
        <v>821157984</v>
      </c>
      <c r="Z32" s="15">
        <v>821157984</v>
      </c>
      <c r="AA32" s="16" t="s">
        <v>1665</v>
      </c>
    </row>
    <row r="33" spans="1:27" ht="56.25" x14ac:dyDescent="0.25">
      <c r="A33" s="20" t="s">
        <v>1350</v>
      </c>
      <c r="B33" s="13" t="s">
        <v>1351</v>
      </c>
      <c r="C33" s="14" t="s">
        <v>1479</v>
      </c>
      <c r="D33" s="12" t="s">
        <v>1366</v>
      </c>
      <c r="E33" s="23" t="s">
        <v>1649</v>
      </c>
      <c r="F33" s="23" t="s">
        <v>1647</v>
      </c>
      <c r="G33" s="23" t="s">
        <v>1666</v>
      </c>
      <c r="H33" s="23" t="s">
        <v>1483</v>
      </c>
      <c r="I33" s="23" t="s">
        <v>1483</v>
      </c>
      <c r="J33" s="23" t="s">
        <v>1483</v>
      </c>
      <c r="K33" s="23" t="s">
        <v>1483</v>
      </c>
      <c r="L33" s="12" t="s">
        <v>1367</v>
      </c>
      <c r="M33" s="12" t="s">
        <v>1619</v>
      </c>
      <c r="N33" s="12" t="s">
        <v>1369</v>
      </c>
      <c r="O33" s="13" t="s">
        <v>1487</v>
      </c>
      <c r="P33" s="15">
        <v>1000000000</v>
      </c>
      <c r="Q33" s="15">
        <v>0</v>
      </c>
      <c r="R33" s="15">
        <v>0</v>
      </c>
      <c r="S33" s="15">
        <v>1000000000</v>
      </c>
      <c r="T33" s="15">
        <v>0</v>
      </c>
      <c r="U33" s="15">
        <v>1000000000</v>
      </c>
      <c r="V33" s="15">
        <v>0</v>
      </c>
      <c r="W33" s="15">
        <v>718210638</v>
      </c>
      <c r="X33" s="15">
        <v>307549894.39999998</v>
      </c>
      <c r="Y33" s="15">
        <v>307549894.39999998</v>
      </c>
      <c r="Z33" s="15">
        <v>307549894.39999998</v>
      </c>
      <c r="AA33" s="16" t="s">
        <v>1648</v>
      </c>
    </row>
    <row r="34" spans="1:27" ht="45" x14ac:dyDescent="0.25">
      <c r="A34" s="20" t="s">
        <v>1350</v>
      </c>
      <c r="B34" s="13" t="s">
        <v>1351</v>
      </c>
      <c r="C34" s="14" t="s">
        <v>1481</v>
      </c>
      <c r="D34" s="12" t="s">
        <v>1366</v>
      </c>
      <c r="E34" s="23" t="s">
        <v>1649</v>
      </c>
      <c r="F34" s="23" t="s">
        <v>1647</v>
      </c>
      <c r="G34" s="23" t="s">
        <v>1667</v>
      </c>
      <c r="H34" s="23" t="s">
        <v>1483</v>
      </c>
      <c r="I34" s="23" t="s">
        <v>1483</v>
      </c>
      <c r="J34" s="23" t="s">
        <v>1483</v>
      </c>
      <c r="K34" s="23" t="s">
        <v>1483</v>
      </c>
      <c r="L34" s="12" t="s">
        <v>1367</v>
      </c>
      <c r="M34" s="12" t="s">
        <v>1619</v>
      </c>
      <c r="N34" s="12" t="s">
        <v>1369</v>
      </c>
      <c r="O34" s="13" t="s">
        <v>1480</v>
      </c>
      <c r="P34" s="15">
        <v>0</v>
      </c>
      <c r="Q34" s="15">
        <v>5050000000</v>
      </c>
      <c r="R34" s="15">
        <v>0</v>
      </c>
      <c r="S34" s="15">
        <v>5050000000</v>
      </c>
      <c r="T34" s="15">
        <v>0</v>
      </c>
      <c r="U34" s="15">
        <v>4868364648</v>
      </c>
      <c r="V34" s="15">
        <v>181635352</v>
      </c>
      <c r="W34" s="15">
        <v>3812141559.5999999</v>
      </c>
      <c r="X34" s="15">
        <v>824582676.60000002</v>
      </c>
      <c r="Y34" s="15">
        <v>824582676.60000002</v>
      </c>
      <c r="Z34" s="15">
        <v>818582676.60000002</v>
      </c>
      <c r="AA34" s="16" t="s">
        <v>1654</v>
      </c>
    </row>
    <row r="35" spans="1:27" ht="33.75" x14ac:dyDescent="0.25">
      <c r="A35" s="20" t="s">
        <v>1350</v>
      </c>
      <c r="B35" s="13" t="s">
        <v>1351</v>
      </c>
      <c r="C35" s="14" t="s">
        <v>1361</v>
      </c>
      <c r="D35" s="12" t="s">
        <v>1366</v>
      </c>
      <c r="E35" s="23" t="s">
        <v>1649</v>
      </c>
      <c r="F35" s="23" t="s">
        <v>1668</v>
      </c>
      <c r="G35" s="23" t="s">
        <v>1467</v>
      </c>
      <c r="H35" s="23" t="s">
        <v>1483</v>
      </c>
      <c r="I35" s="23" t="s">
        <v>1483</v>
      </c>
      <c r="J35" s="23" t="s">
        <v>1483</v>
      </c>
      <c r="K35" s="23" t="s">
        <v>1483</v>
      </c>
      <c r="L35" s="12" t="s">
        <v>1367</v>
      </c>
      <c r="M35" s="12" t="s">
        <v>1619</v>
      </c>
      <c r="N35" s="12" t="s">
        <v>1369</v>
      </c>
      <c r="O35" s="13" t="s">
        <v>1477</v>
      </c>
      <c r="P35" s="15">
        <v>12495000000</v>
      </c>
      <c r="Q35" s="15">
        <v>0</v>
      </c>
      <c r="R35" s="15">
        <v>0</v>
      </c>
      <c r="S35" s="15">
        <v>12495000000</v>
      </c>
      <c r="T35" s="15">
        <v>0</v>
      </c>
      <c r="U35" s="15">
        <v>9995617542</v>
      </c>
      <c r="V35" s="15">
        <v>2499382458</v>
      </c>
      <c r="W35" s="15">
        <v>6922435319</v>
      </c>
      <c r="X35" s="15">
        <v>1492405071.0999999</v>
      </c>
      <c r="Y35" s="15">
        <v>1110421803</v>
      </c>
      <c r="Z35" s="15">
        <v>1110421803</v>
      </c>
      <c r="AA35" s="16" t="s">
        <v>1669</v>
      </c>
    </row>
    <row r="36" spans="1:27" ht="33.75" x14ac:dyDescent="0.25">
      <c r="A36" s="20" t="s">
        <v>1350</v>
      </c>
      <c r="B36" s="13" t="s">
        <v>1351</v>
      </c>
      <c r="C36" s="14" t="s">
        <v>1361</v>
      </c>
      <c r="D36" s="12" t="s">
        <v>1366</v>
      </c>
      <c r="E36" s="23" t="s">
        <v>1649</v>
      </c>
      <c r="F36" s="23" t="s">
        <v>1668</v>
      </c>
      <c r="G36" s="23" t="s">
        <v>1467</v>
      </c>
      <c r="H36" s="23" t="s">
        <v>1483</v>
      </c>
      <c r="I36" s="23" t="s">
        <v>1483</v>
      </c>
      <c r="J36" s="23" t="s">
        <v>1483</v>
      </c>
      <c r="K36" s="23" t="s">
        <v>1483</v>
      </c>
      <c r="L36" s="12" t="s">
        <v>1367</v>
      </c>
      <c r="M36" s="12" t="s">
        <v>1652</v>
      </c>
      <c r="N36" s="12" t="s">
        <v>1369</v>
      </c>
      <c r="O36" s="13" t="s">
        <v>1477</v>
      </c>
      <c r="P36" s="15">
        <v>455000000</v>
      </c>
      <c r="Q36" s="15">
        <v>0</v>
      </c>
      <c r="R36" s="15">
        <v>0</v>
      </c>
      <c r="S36" s="15">
        <v>455000000</v>
      </c>
      <c r="T36" s="15">
        <v>0</v>
      </c>
      <c r="U36" s="15">
        <v>455000000</v>
      </c>
      <c r="V36" s="15">
        <v>0</v>
      </c>
      <c r="W36" s="15">
        <v>0</v>
      </c>
      <c r="X36" s="15">
        <v>0</v>
      </c>
      <c r="Y36" s="15">
        <v>0</v>
      </c>
      <c r="Z36" s="15">
        <v>0</v>
      </c>
      <c r="AA36" s="16" t="s">
        <v>1669</v>
      </c>
    </row>
    <row r="37" spans="1:27" ht="78.75" x14ac:dyDescent="0.25">
      <c r="A37" s="20" t="s">
        <v>1350</v>
      </c>
      <c r="B37" s="13" t="s">
        <v>1351</v>
      </c>
      <c r="C37" s="14" t="s">
        <v>1362</v>
      </c>
      <c r="D37" s="12" t="s">
        <v>1366</v>
      </c>
      <c r="E37" s="23" t="s">
        <v>1649</v>
      </c>
      <c r="F37" s="23" t="s">
        <v>1670</v>
      </c>
      <c r="G37" s="23" t="s">
        <v>1671</v>
      </c>
      <c r="H37" s="23" t="s">
        <v>1483</v>
      </c>
      <c r="I37" s="23" t="s">
        <v>1483</v>
      </c>
      <c r="J37" s="23" t="s">
        <v>1483</v>
      </c>
      <c r="K37" s="23" t="s">
        <v>1483</v>
      </c>
      <c r="L37" s="12" t="s">
        <v>1367</v>
      </c>
      <c r="M37" s="12" t="s">
        <v>1619</v>
      </c>
      <c r="N37" s="12" t="s">
        <v>1369</v>
      </c>
      <c r="O37" s="13" t="s">
        <v>1488</v>
      </c>
      <c r="P37" s="15">
        <v>6400000000</v>
      </c>
      <c r="Q37" s="15">
        <v>0</v>
      </c>
      <c r="R37" s="15">
        <v>0</v>
      </c>
      <c r="S37" s="15">
        <v>6400000000</v>
      </c>
      <c r="T37" s="15">
        <v>0</v>
      </c>
      <c r="U37" s="15">
        <v>6035045800</v>
      </c>
      <c r="V37" s="15">
        <v>364954200</v>
      </c>
      <c r="W37" s="15">
        <v>4759902429</v>
      </c>
      <c r="X37" s="15">
        <v>1156828294</v>
      </c>
      <c r="Y37" s="15">
        <v>1022771314</v>
      </c>
      <c r="Z37" s="15">
        <v>1022771314</v>
      </c>
      <c r="AA37" s="16" t="s">
        <v>1672</v>
      </c>
    </row>
    <row r="38" spans="1:27" ht="67.5" x14ac:dyDescent="0.25">
      <c r="A38" s="20" t="s">
        <v>1350</v>
      </c>
      <c r="B38" s="13" t="s">
        <v>1351</v>
      </c>
      <c r="C38" s="14" t="s">
        <v>1363</v>
      </c>
      <c r="D38" s="12" t="s">
        <v>1366</v>
      </c>
      <c r="E38" s="23" t="s">
        <v>1649</v>
      </c>
      <c r="F38" s="23" t="s">
        <v>1670</v>
      </c>
      <c r="G38" s="23" t="s">
        <v>1608</v>
      </c>
      <c r="H38" s="23" t="s">
        <v>1483</v>
      </c>
      <c r="I38" s="23" t="s">
        <v>1483</v>
      </c>
      <c r="J38" s="23" t="s">
        <v>1483</v>
      </c>
      <c r="K38" s="23" t="s">
        <v>1483</v>
      </c>
      <c r="L38" s="12" t="s">
        <v>1367</v>
      </c>
      <c r="M38" s="12" t="s">
        <v>1673</v>
      </c>
      <c r="N38" s="12" t="s">
        <v>1370</v>
      </c>
      <c r="O38" s="13" t="s">
        <v>1475</v>
      </c>
      <c r="P38" s="15">
        <v>5518000000</v>
      </c>
      <c r="Q38" s="15">
        <v>0</v>
      </c>
      <c r="R38" s="15">
        <v>0</v>
      </c>
      <c r="S38" s="15">
        <v>5518000000</v>
      </c>
      <c r="T38" s="15">
        <v>0</v>
      </c>
      <c r="U38" s="15">
        <v>4094895280</v>
      </c>
      <c r="V38" s="15">
        <v>1423104720</v>
      </c>
      <c r="W38" s="15">
        <v>4020791258</v>
      </c>
      <c r="X38" s="15">
        <v>22166666</v>
      </c>
      <c r="Y38" s="15">
        <v>11083333</v>
      </c>
      <c r="Z38" s="15">
        <v>11083333</v>
      </c>
      <c r="AA38" s="16" t="s">
        <v>1669</v>
      </c>
    </row>
    <row r="39" spans="1:27" ht="56.25" x14ac:dyDescent="0.25">
      <c r="A39" s="20" t="s">
        <v>1350</v>
      </c>
      <c r="B39" s="13" t="s">
        <v>1351</v>
      </c>
      <c r="C39" s="14" t="s">
        <v>1482</v>
      </c>
      <c r="D39" s="12" t="s">
        <v>1366</v>
      </c>
      <c r="E39" s="23" t="s">
        <v>1649</v>
      </c>
      <c r="F39" s="23" t="s">
        <v>1670</v>
      </c>
      <c r="G39" s="23" t="s">
        <v>1674</v>
      </c>
      <c r="H39" s="23" t="s">
        <v>1483</v>
      </c>
      <c r="I39" s="23" t="s">
        <v>1483</v>
      </c>
      <c r="J39" s="23" t="s">
        <v>1483</v>
      </c>
      <c r="K39" s="23" t="s">
        <v>1483</v>
      </c>
      <c r="L39" s="12" t="s">
        <v>1367</v>
      </c>
      <c r="M39" s="12" t="s">
        <v>1619</v>
      </c>
      <c r="N39" s="12" t="s">
        <v>1369</v>
      </c>
      <c r="O39" s="13" t="s">
        <v>1474</v>
      </c>
      <c r="P39" s="15">
        <v>13725000000</v>
      </c>
      <c r="Q39" s="15">
        <v>0</v>
      </c>
      <c r="R39" s="15">
        <v>0</v>
      </c>
      <c r="S39" s="15">
        <v>13725000000</v>
      </c>
      <c r="T39" s="15">
        <v>0</v>
      </c>
      <c r="U39" s="15">
        <v>12953613012</v>
      </c>
      <c r="V39" s="15">
        <v>771386988</v>
      </c>
      <c r="W39" s="15">
        <v>11876736269</v>
      </c>
      <c r="X39" s="15">
        <v>3148714143</v>
      </c>
      <c r="Y39" s="15">
        <v>3148714143</v>
      </c>
      <c r="Z39" s="15">
        <v>3148714143</v>
      </c>
      <c r="AA39" s="16" t="s">
        <v>1675</v>
      </c>
    </row>
    <row r="40" spans="1:27" ht="78.75" hidden="1" x14ac:dyDescent="0.25">
      <c r="A40" s="12" t="s">
        <v>1350</v>
      </c>
      <c r="B40" s="13" t="s">
        <v>1351</v>
      </c>
      <c r="C40" s="14" t="s">
        <v>1676</v>
      </c>
      <c r="D40" s="12" t="s">
        <v>1366</v>
      </c>
      <c r="E40" s="12" t="s">
        <v>1677</v>
      </c>
      <c r="F40" s="12" t="s">
        <v>1647</v>
      </c>
      <c r="G40" s="12" t="s">
        <v>1619</v>
      </c>
      <c r="H40" s="12" t="s">
        <v>1483</v>
      </c>
      <c r="I40" s="12" t="s">
        <v>1483</v>
      </c>
      <c r="J40" s="12" t="s">
        <v>1483</v>
      </c>
      <c r="K40" s="12" t="s">
        <v>1483</v>
      </c>
      <c r="L40" s="12" t="s">
        <v>1367</v>
      </c>
      <c r="M40" s="12" t="s">
        <v>1623</v>
      </c>
      <c r="N40" s="12" t="s">
        <v>1370</v>
      </c>
      <c r="O40" s="13" t="s">
        <v>1489</v>
      </c>
      <c r="P40" s="15">
        <v>34650000000</v>
      </c>
      <c r="Q40" s="15">
        <v>0</v>
      </c>
      <c r="R40" s="15">
        <v>24002286925</v>
      </c>
      <c r="S40" s="15">
        <v>10647713075</v>
      </c>
      <c r="T40" s="15">
        <v>7769786458</v>
      </c>
      <c r="U40" s="15">
        <v>2508227617</v>
      </c>
      <c r="V40" s="15">
        <v>369699000</v>
      </c>
      <c r="W40" s="15">
        <v>0</v>
      </c>
      <c r="X40" s="15">
        <v>0</v>
      </c>
      <c r="Y40" s="15">
        <v>0</v>
      </c>
      <c r="Z40" s="15">
        <v>0</v>
      </c>
      <c r="AA40" s="16" t="s">
        <v>1625</v>
      </c>
    </row>
    <row r="41" spans="1:27" ht="67.5" hidden="1" x14ac:dyDescent="0.25">
      <c r="A41" s="12" t="s">
        <v>1350</v>
      </c>
      <c r="B41" s="13" t="s">
        <v>1351</v>
      </c>
      <c r="C41" s="14" t="s">
        <v>1678</v>
      </c>
      <c r="D41" s="12" t="s">
        <v>1366</v>
      </c>
      <c r="E41" s="12" t="s">
        <v>1679</v>
      </c>
      <c r="F41" s="12" t="s">
        <v>1647</v>
      </c>
      <c r="G41" s="12" t="s">
        <v>1467</v>
      </c>
      <c r="H41" s="12" t="s">
        <v>1483</v>
      </c>
      <c r="I41" s="12" t="s">
        <v>1483</v>
      </c>
      <c r="J41" s="12" t="s">
        <v>1483</v>
      </c>
      <c r="K41" s="12" t="s">
        <v>1483</v>
      </c>
      <c r="L41" s="12" t="s">
        <v>1367</v>
      </c>
      <c r="M41" s="12" t="s">
        <v>1619</v>
      </c>
      <c r="N41" s="12" t="s">
        <v>1369</v>
      </c>
      <c r="O41" s="13" t="s">
        <v>1490</v>
      </c>
      <c r="P41" s="15">
        <v>7262500000</v>
      </c>
      <c r="Q41" s="15">
        <v>0</v>
      </c>
      <c r="R41" s="15">
        <v>0</v>
      </c>
      <c r="S41" s="15">
        <v>7262500000</v>
      </c>
      <c r="T41" s="15">
        <v>0</v>
      </c>
      <c r="U41" s="15">
        <v>7262500000</v>
      </c>
      <c r="V41" s="15">
        <v>0</v>
      </c>
      <c r="W41" s="15">
        <v>7262500000</v>
      </c>
      <c r="X41" s="15">
        <v>3015630137</v>
      </c>
      <c r="Y41" s="15">
        <v>3015630137</v>
      </c>
      <c r="Z41" s="15">
        <v>3015630137</v>
      </c>
      <c r="AA41" s="16" t="s">
        <v>1628</v>
      </c>
    </row>
    <row r="42" spans="1:27" ht="67.5" hidden="1" x14ac:dyDescent="0.25">
      <c r="A42" s="12" t="s">
        <v>1350</v>
      </c>
      <c r="B42" s="13" t="s">
        <v>1351</v>
      </c>
      <c r="C42" s="14" t="s">
        <v>1680</v>
      </c>
      <c r="D42" s="12" t="s">
        <v>1366</v>
      </c>
      <c r="E42" s="12" t="s">
        <v>1679</v>
      </c>
      <c r="F42" s="12" t="s">
        <v>1647</v>
      </c>
      <c r="G42" s="12" t="s">
        <v>1613</v>
      </c>
      <c r="H42" s="12" t="s">
        <v>1483</v>
      </c>
      <c r="I42" s="12" t="s">
        <v>1483</v>
      </c>
      <c r="J42" s="12" t="s">
        <v>1483</v>
      </c>
      <c r="K42" s="12" t="s">
        <v>1483</v>
      </c>
      <c r="L42" s="12" t="s">
        <v>1367</v>
      </c>
      <c r="M42" s="12" t="s">
        <v>1619</v>
      </c>
      <c r="N42" s="12" t="s">
        <v>1369</v>
      </c>
      <c r="O42" s="13" t="s">
        <v>1491</v>
      </c>
      <c r="P42" s="15">
        <v>8467500000</v>
      </c>
      <c r="Q42" s="15">
        <v>0</v>
      </c>
      <c r="R42" s="15">
        <v>8467500000</v>
      </c>
      <c r="S42" s="15">
        <v>0</v>
      </c>
      <c r="T42" s="15">
        <v>0</v>
      </c>
      <c r="U42" s="15">
        <v>0</v>
      </c>
      <c r="V42" s="15">
        <v>0</v>
      </c>
      <c r="W42" s="15">
        <v>0</v>
      </c>
      <c r="X42" s="15">
        <v>0</v>
      </c>
      <c r="Y42" s="15">
        <v>0</v>
      </c>
      <c r="Z42" s="15">
        <v>0</v>
      </c>
      <c r="AA42" s="16" t="s">
        <v>9</v>
      </c>
    </row>
    <row r="43" spans="1:27" ht="67.5" hidden="1" x14ac:dyDescent="0.25">
      <c r="A43" s="12" t="s">
        <v>1350</v>
      </c>
      <c r="B43" s="13" t="s">
        <v>1351</v>
      </c>
      <c r="C43" s="14" t="s">
        <v>1681</v>
      </c>
      <c r="D43" s="12" t="s">
        <v>1366</v>
      </c>
      <c r="E43" s="12" t="s">
        <v>1679</v>
      </c>
      <c r="F43" s="12" t="s">
        <v>1647</v>
      </c>
      <c r="G43" s="12" t="s">
        <v>1614</v>
      </c>
      <c r="H43" s="12" t="s">
        <v>1483</v>
      </c>
      <c r="I43" s="12" t="s">
        <v>1483</v>
      </c>
      <c r="J43" s="12" t="s">
        <v>1483</v>
      </c>
      <c r="K43" s="12" t="s">
        <v>1483</v>
      </c>
      <c r="L43" s="12" t="s">
        <v>1367</v>
      </c>
      <c r="M43" s="12" t="s">
        <v>1619</v>
      </c>
      <c r="N43" s="12" t="s">
        <v>1369</v>
      </c>
      <c r="O43" s="13" t="s">
        <v>1492</v>
      </c>
      <c r="P43" s="15">
        <v>5262500000</v>
      </c>
      <c r="Q43" s="15">
        <v>0</v>
      </c>
      <c r="R43" s="15">
        <v>0</v>
      </c>
      <c r="S43" s="15">
        <v>5262500000</v>
      </c>
      <c r="T43" s="15">
        <v>0</v>
      </c>
      <c r="U43" s="15">
        <v>5262500000</v>
      </c>
      <c r="V43" s="15">
        <v>0</v>
      </c>
      <c r="W43" s="15">
        <v>5262500000</v>
      </c>
      <c r="X43" s="15">
        <v>1400000000</v>
      </c>
      <c r="Y43" s="15">
        <v>1400000000</v>
      </c>
      <c r="Z43" s="15">
        <v>1400000000</v>
      </c>
      <c r="AA43" s="16" t="s">
        <v>5</v>
      </c>
    </row>
    <row r="44" spans="1:27" ht="56.25" hidden="1" x14ac:dyDescent="0.25">
      <c r="A44" s="12" t="s">
        <v>1350</v>
      </c>
      <c r="B44" s="13" t="s">
        <v>1351</v>
      </c>
      <c r="C44" s="14" t="s">
        <v>1682</v>
      </c>
      <c r="D44" s="12" t="s">
        <v>1366</v>
      </c>
      <c r="E44" s="12" t="s">
        <v>1679</v>
      </c>
      <c r="F44" s="12" t="s">
        <v>1647</v>
      </c>
      <c r="G44" s="12" t="s">
        <v>1605</v>
      </c>
      <c r="H44" s="12" t="s">
        <v>1483</v>
      </c>
      <c r="I44" s="12" t="s">
        <v>1483</v>
      </c>
      <c r="J44" s="12" t="s">
        <v>1483</v>
      </c>
      <c r="K44" s="12" t="s">
        <v>1483</v>
      </c>
      <c r="L44" s="12" t="s">
        <v>1367</v>
      </c>
      <c r="M44" s="12" t="s">
        <v>1619</v>
      </c>
      <c r="N44" s="12" t="s">
        <v>1369</v>
      </c>
      <c r="O44" s="13" t="s">
        <v>1493</v>
      </c>
      <c r="P44" s="15">
        <v>10012500000</v>
      </c>
      <c r="Q44" s="15">
        <v>0</v>
      </c>
      <c r="R44" s="15">
        <v>0</v>
      </c>
      <c r="S44" s="15">
        <v>10012500000</v>
      </c>
      <c r="T44" s="15">
        <v>0</v>
      </c>
      <c r="U44" s="15">
        <v>10012500000</v>
      </c>
      <c r="V44" s="15">
        <v>0</v>
      </c>
      <c r="W44" s="15">
        <v>10012500000</v>
      </c>
      <c r="X44" s="15">
        <v>5005000000</v>
      </c>
      <c r="Y44" s="15">
        <v>4005000000</v>
      </c>
      <c r="Z44" s="15">
        <v>4005000000</v>
      </c>
      <c r="AA44" s="16" t="s">
        <v>7</v>
      </c>
    </row>
    <row r="45" spans="1:27" ht="78.75" hidden="1" x14ac:dyDescent="0.25">
      <c r="A45" s="12" t="s">
        <v>1350</v>
      </c>
      <c r="B45" s="13" t="s">
        <v>1351</v>
      </c>
      <c r="C45" s="14" t="s">
        <v>1683</v>
      </c>
      <c r="D45" s="12" t="s">
        <v>1366</v>
      </c>
      <c r="E45" s="12" t="s">
        <v>1679</v>
      </c>
      <c r="F45" s="12" t="s">
        <v>1647</v>
      </c>
      <c r="G45" s="12" t="s">
        <v>1608</v>
      </c>
      <c r="H45" s="12" t="s">
        <v>1483</v>
      </c>
      <c r="I45" s="12" t="s">
        <v>1483</v>
      </c>
      <c r="J45" s="12" t="s">
        <v>1483</v>
      </c>
      <c r="K45" s="12" t="s">
        <v>1483</v>
      </c>
      <c r="L45" s="12" t="s">
        <v>1367</v>
      </c>
      <c r="M45" s="12" t="s">
        <v>1619</v>
      </c>
      <c r="N45" s="12" t="s">
        <v>1369</v>
      </c>
      <c r="O45" s="13" t="s">
        <v>1494</v>
      </c>
      <c r="P45" s="15">
        <v>0</v>
      </c>
      <c r="Q45" s="15">
        <v>8467500000</v>
      </c>
      <c r="R45" s="15">
        <v>0</v>
      </c>
      <c r="S45" s="15">
        <v>8467500000</v>
      </c>
      <c r="T45" s="15">
        <v>0</v>
      </c>
      <c r="U45" s="15">
        <v>8467500000</v>
      </c>
      <c r="V45" s="15">
        <v>0</v>
      </c>
      <c r="W45" s="15">
        <v>8467500000</v>
      </c>
      <c r="X45" s="15">
        <v>4911150000</v>
      </c>
      <c r="Y45" s="15">
        <v>4911150000</v>
      </c>
      <c r="Z45" s="15">
        <v>4911150000</v>
      </c>
      <c r="AA45" s="16" t="s">
        <v>9</v>
      </c>
    </row>
    <row r="46" spans="1:27" ht="22.5" hidden="1" x14ac:dyDescent="0.25">
      <c r="A46" s="12" t="s">
        <v>1684</v>
      </c>
      <c r="B46" s="13" t="s">
        <v>10</v>
      </c>
      <c r="C46" s="14" t="s">
        <v>1597</v>
      </c>
      <c r="D46" s="12" t="s">
        <v>23</v>
      </c>
      <c r="E46" s="12" t="s">
        <v>1467</v>
      </c>
      <c r="F46" s="12" t="s">
        <v>1598</v>
      </c>
      <c r="G46" s="12" t="s">
        <v>1467</v>
      </c>
      <c r="H46" s="12" t="s">
        <v>1467</v>
      </c>
      <c r="I46" s="12"/>
      <c r="J46" s="12"/>
      <c r="K46" s="12"/>
      <c r="L46" s="12" t="s">
        <v>1367</v>
      </c>
      <c r="M46" s="12" t="s">
        <v>1599</v>
      </c>
      <c r="N46" s="12" t="s">
        <v>1369</v>
      </c>
      <c r="O46" s="13" t="s">
        <v>1600</v>
      </c>
      <c r="P46" s="15">
        <v>15312086000</v>
      </c>
      <c r="Q46" s="15">
        <v>0</v>
      </c>
      <c r="R46" s="15">
        <v>0</v>
      </c>
      <c r="S46" s="15">
        <v>15312086000</v>
      </c>
      <c r="T46" s="15">
        <v>0</v>
      </c>
      <c r="U46" s="15">
        <v>7532585202</v>
      </c>
      <c r="V46" s="15">
        <v>7779500798</v>
      </c>
      <c r="W46" s="15">
        <v>7391154086</v>
      </c>
      <c r="X46" s="15">
        <v>7390545121</v>
      </c>
      <c r="Y46" s="15">
        <v>7390545121</v>
      </c>
      <c r="Z46" s="15">
        <v>7390545121</v>
      </c>
      <c r="AA46" s="16" t="s">
        <v>11</v>
      </c>
    </row>
    <row r="47" spans="1:27" ht="22.5" hidden="1" x14ac:dyDescent="0.25">
      <c r="A47" s="12" t="s">
        <v>1684</v>
      </c>
      <c r="B47" s="13" t="s">
        <v>10</v>
      </c>
      <c r="C47" s="14" t="s">
        <v>1601</v>
      </c>
      <c r="D47" s="12" t="s">
        <v>23</v>
      </c>
      <c r="E47" s="12" t="s">
        <v>1467</v>
      </c>
      <c r="F47" s="12" t="s">
        <v>1598</v>
      </c>
      <c r="G47" s="12" t="s">
        <v>1467</v>
      </c>
      <c r="H47" s="12" t="s">
        <v>1602</v>
      </c>
      <c r="I47" s="12"/>
      <c r="J47" s="12"/>
      <c r="K47" s="12"/>
      <c r="L47" s="12" t="s">
        <v>1367</v>
      </c>
      <c r="M47" s="12" t="s">
        <v>1599</v>
      </c>
      <c r="N47" s="12" t="s">
        <v>1369</v>
      </c>
      <c r="O47" s="13" t="s">
        <v>1603</v>
      </c>
      <c r="P47" s="15">
        <v>272996000</v>
      </c>
      <c r="Q47" s="15">
        <v>0</v>
      </c>
      <c r="R47" s="15">
        <v>0</v>
      </c>
      <c r="S47" s="15">
        <v>272996000</v>
      </c>
      <c r="T47" s="15">
        <v>0</v>
      </c>
      <c r="U47" s="15">
        <v>132417012</v>
      </c>
      <c r="V47" s="15">
        <v>140578988</v>
      </c>
      <c r="W47" s="15">
        <v>132417012</v>
      </c>
      <c r="X47" s="15">
        <v>132417012</v>
      </c>
      <c r="Y47" s="15">
        <v>132417012</v>
      </c>
      <c r="Z47" s="15">
        <v>132417012</v>
      </c>
      <c r="AA47" s="16" t="s">
        <v>11</v>
      </c>
    </row>
    <row r="48" spans="1:27" ht="22.5" hidden="1" x14ac:dyDescent="0.25">
      <c r="A48" s="12" t="s">
        <v>1684</v>
      </c>
      <c r="B48" s="13" t="s">
        <v>10</v>
      </c>
      <c r="C48" s="14" t="s">
        <v>1604</v>
      </c>
      <c r="D48" s="12" t="s">
        <v>23</v>
      </c>
      <c r="E48" s="12" t="s">
        <v>1467</v>
      </c>
      <c r="F48" s="12" t="s">
        <v>1598</v>
      </c>
      <c r="G48" s="12" t="s">
        <v>1467</v>
      </c>
      <c r="H48" s="12" t="s">
        <v>1605</v>
      </c>
      <c r="I48" s="12"/>
      <c r="J48" s="12"/>
      <c r="K48" s="12"/>
      <c r="L48" s="12" t="s">
        <v>1367</v>
      </c>
      <c r="M48" s="12" t="s">
        <v>1599</v>
      </c>
      <c r="N48" s="12" t="s">
        <v>1369</v>
      </c>
      <c r="O48" s="13" t="s">
        <v>1606</v>
      </c>
      <c r="P48" s="15">
        <v>3855825000</v>
      </c>
      <c r="Q48" s="15">
        <v>0</v>
      </c>
      <c r="R48" s="15">
        <v>0</v>
      </c>
      <c r="S48" s="15">
        <v>3855825000</v>
      </c>
      <c r="T48" s="15">
        <v>0</v>
      </c>
      <c r="U48" s="15">
        <v>1530085661</v>
      </c>
      <c r="V48" s="15">
        <v>2325739339</v>
      </c>
      <c r="W48" s="15">
        <v>1477749822</v>
      </c>
      <c r="X48" s="15">
        <v>1476166507</v>
      </c>
      <c r="Y48" s="15">
        <v>1476166507</v>
      </c>
      <c r="Z48" s="15">
        <v>1476166507</v>
      </c>
      <c r="AA48" s="16" t="s">
        <v>11</v>
      </c>
    </row>
    <row r="49" spans="1:27" ht="33.75" hidden="1" x14ac:dyDescent="0.25">
      <c r="A49" s="12" t="s">
        <v>1684</v>
      </c>
      <c r="B49" s="13" t="s">
        <v>10</v>
      </c>
      <c r="C49" s="14" t="s">
        <v>1607</v>
      </c>
      <c r="D49" s="12" t="s">
        <v>23</v>
      </c>
      <c r="E49" s="12" t="s">
        <v>1467</v>
      </c>
      <c r="F49" s="12" t="s">
        <v>1598</v>
      </c>
      <c r="G49" s="12" t="s">
        <v>1467</v>
      </c>
      <c r="H49" s="12" t="s">
        <v>1608</v>
      </c>
      <c r="I49" s="12"/>
      <c r="J49" s="12"/>
      <c r="K49" s="12"/>
      <c r="L49" s="12" t="s">
        <v>1367</v>
      </c>
      <c r="M49" s="12" t="s">
        <v>1599</v>
      </c>
      <c r="N49" s="12" t="s">
        <v>1369</v>
      </c>
      <c r="O49" s="13" t="s">
        <v>1609</v>
      </c>
      <c r="P49" s="15">
        <v>52130000</v>
      </c>
      <c r="Q49" s="15">
        <v>0</v>
      </c>
      <c r="R49" s="15">
        <v>0</v>
      </c>
      <c r="S49" s="15">
        <v>52130000</v>
      </c>
      <c r="T49" s="15">
        <v>0</v>
      </c>
      <c r="U49" s="15">
        <v>40619473</v>
      </c>
      <c r="V49" s="15">
        <v>11510527</v>
      </c>
      <c r="W49" s="15">
        <v>34030480</v>
      </c>
      <c r="X49" s="15">
        <v>33443139</v>
      </c>
      <c r="Y49" s="15">
        <v>33443139</v>
      </c>
      <c r="Z49" s="15">
        <v>33443139</v>
      </c>
      <c r="AA49" s="16" t="s">
        <v>11</v>
      </c>
    </row>
    <row r="50" spans="1:27" ht="33.75" hidden="1" x14ac:dyDescent="0.25">
      <c r="A50" s="12" t="s">
        <v>1684</v>
      </c>
      <c r="B50" s="13" t="s">
        <v>10</v>
      </c>
      <c r="C50" s="14" t="s">
        <v>1610</v>
      </c>
      <c r="D50" s="12" t="s">
        <v>23</v>
      </c>
      <c r="E50" s="12" t="s">
        <v>1467</v>
      </c>
      <c r="F50" s="12" t="s">
        <v>1598</v>
      </c>
      <c r="G50" s="12" t="s">
        <v>1605</v>
      </c>
      <c r="H50" s="12"/>
      <c r="I50" s="12"/>
      <c r="J50" s="12"/>
      <c r="K50" s="12"/>
      <c r="L50" s="12" t="s">
        <v>1367</v>
      </c>
      <c r="M50" s="12" t="s">
        <v>1599</v>
      </c>
      <c r="N50" s="12" t="s">
        <v>1369</v>
      </c>
      <c r="O50" s="13" t="s">
        <v>1611</v>
      </c>
      <c r="P50" s="15">
        <v>6738173000</v>
      </c>
      <c r="Q50" s="15">
        <v>0</v>
      </c>
      <c r="R50" s="15">
        <v>0</v>
      </c>
      <c r="S50" s="15">
        <v>6738173000</v>
      </c>
      <c r="T50" s="15">
        <v>0</v>
      </c>
      <c r="U50" s="15">
        <v>3336398804</v>
      </c>
      <c r="V50" s="15">
        <v>3401774196</v>
      </c>
      <c r="W50" s="15">
        <v>3214929544</v>
      </c>
      <c r="X50" s="15">
        <v>3214545644</v>
      </c>
      <c r="Y50" s="15">
        <v>3214545644</v>
      </c>
      <c r="Z50" s="15">
        <v>3214163544</v>
      </c>
      <c r="AA50" s="16" t="s">
        <v>11</v>
      </c>
    </row>
    <row r="51" spans="1:27" ht="22.5" hidden="1" x14ac:dyDescent="0.25">
      <c r="A51" s="12" t="s">
        <v>1684</v>
      </c>
      <c r="B51" s="13" t="s">
        <v>10</v>
      </c>
      <c r="C51" s="14" t="s">
        <v>1612</v>
      </c>
      <c r="D51" s="12" t="s">
        <v>23</v>
      </c>
      <c r="E51" s="12" t="s">
        <v>1613</v>
      </c>
      <c r="F51" s="12" t="s">
        <v>1598</v>
      </c>
      <c r="G51" s="12" t="s">
        <v>1614</v>
      </c>
      <c r="H51" s="12"/>
      <c r="I51" s="12"/>
      <c r="J51" s="12"/>
      <c r="K51" s="12"/>
      <c r="L51" s="12" t="s">
        <v>1367</v>
      </c>
      <c r="M51" s="12" t="s">
        <v>1599</v>
      </c>
      <c r="N51" s="12" t="s">
        <v>1369</v>
      </c>
      <c r="O51" s="13" t="s">
        <v>1615</v>
      </c>
      <c r="P51" s="15">
        <v>143891000</v>
      </c>
      <c r="Q51" s="15">
        <v>0</v>
      </c>
      <c r="R51" s="15">
        <v>0</v>
      </c>
      <c r="S51" s="15">
        <v>143891000</v>
      </c>
      <c r="T51" s="15">
        <v>0</v>
      </c>
      <c r="U51" s="15">
        <v>103549946</v>
      </c>
      <c r="V51" s="15">
        <v>40341054</v>
      </c>
      <c r="W51" s="15">
        <v>102650146</v>
      </c>
      <c r="X51" s="15">
        <v>94720130</v>
      </c>
      <c r="Y51" s="15">
        <v>94720130</v>
      </c>
      <c r="Z51" s="15">
        <v>94720130</v>
      </c>
      <c r="AA51" s="16" t="s">
        <v>11</v>
      </c>
    </row>
    <row r="52" spans="1:27" ht="22.5" hidden="1" x14ac:dyDescent="0.25">
      <c r="A52" s="12" t="s">
        <v>1684</v>
      </c>
      <c r="B52" s="13" t="s">
        <v>10</v>
      </c>
      <c r="C52" s="14" t="s">
        <v>1616</v>
      </c>
      <c r="D52" s="12" t="s">
        <v>23</v>
      </c>
      <c r="E52" s="12" t="s">
        <v>1613</v>
      </c>
      <c r="F52" s="12" t="s">
        <v>1598</v>
      </c>
      <c r="G52" s="12" t="s">
        <v>1602</v>
      </c>
      <c r="H52" s="12"/>
      <c r="I52" s="12"/>
      <c r="J52" s="12"/>
      <c r="K52" s="12"/>
      <c r="L52" s="12" t="s">
        <v>1367</v>
      </c>
      <c r="M52" s="12" t="s">
        <v>1599</v>
      </c>
      <c r="N52" s="12" t="s">
        <v>1369</v>
      </c>
      <c r="O52" s="13" t="s">
        <v>1617</v>
      </c>
      <c r="P52" s="15">
        <v>7563335000</v>
      </c>
      <c r="Q52" s="15">
        <v>0</v>
      </c>
      <c r="R52" s="15">
        <v>0</v>
      </c>
      <c r="S52" s="15">
        <v>7563335000</v>
      </c>
      <c r="T52" s="15">
        <v>0</v>
      </c>
      <c r="U52" s="15">
        <v>5942932881.8999996</v>
      </c>
      <c r="V52" s="15">
        <v>1620402118.0999999</v>
      </c>
      <c r="W52" s="15">
        <v>2934330674.9000001</v>
      </c>
      <c r="X52" s="15">
        <v>1412781501.0599999</v>
      </c>
      <c r="Y52" s="15">
        <v>1412652469.0599999</v>
      </c>
      <c r="Z52" s="15">
        <v>1412652469.0599999</v>
      </c>
      <c r="AA52" s="16" t="s">
        <v>11</v>
      </c>
    </row>
    <row r="53" spans="1:27" ht="22.5" hidden="1" x14ac:dyDescent="0.25">
      <c r="A53" s="12" t="s">
        <v>1684</v>
      </c>
      <c r="B53" s="13" t="s">
        <v>10</v>
      </c>
      <c r="C53" s="14" t="s">
        <v>1618</v>
      </c>
      <c r="D53" s="12" t="s">
        <v>23</v>
      </c>
      <c r="E53" s="12" t="s">
        <v>1614</v>
      </c>
      <c r="F53" s="12" t="s">
        <v>1613</v>
      </c>
      <c r="G53" s="12" t="s">
        <v>1467</v>
      </c>
      <c r="H53" s="12" t="s">
        <v>1467</v>
      </c>
      <c r="I53" s="12"/>
      <c r="J53" s="12"/>
      <c r="K53" s="12"/>
      <c r="L53" s="12" t="s">
        <v>1367</v>
      </c>
      <c r="M53" s="12" t="s">
        <v>1619</v>
      </c>
      <c r="N53" s="12" t="s">
        <v>1370</v>
      </c>
      <c r="O53" s="13" t="s">
        <v>1620</v>
      </c>
      <c r="P53" s="15">
        <v>75000000</v>
      </c>
      <c r="Q53" s="15">
        <v>0</v>
      </c>
      <c r="R53" s="15">
        <v>0</v>
      </c>
      <c r="S53" s="15">
        <v>75000000</v>
      </c>
      <c r="T53" s="15">
        <v>0</v>
      </c>
      <c r="U53" s="15">
        <v>0</v>
      </c>
      <c r="V53" s="15">
        <v>75000000</v>
      </c>
      <c r="W53" s="15">
        <v>0</v>
      </c>
      <c r="X53" s="15">
        <v>0</v>
      </c>
      <c r="Y53" s="15">
        <v>0</v>
      </c>
      <c r="Z53" s="15">
        <v>0</v>
      </c>
      <c r="AA53" s="16" t="s">
        <v>11</v>
      </c>
    </row>
    <row r="54" spans="1:27" ht="22.5" hidden="1" x14ac:dyDescent="0.25">
      <c r="A54" s="12" t="s">
        <v>1684</v>
      </c>
      <c r="B54" s="13" t="s">
        <v>10</v>
      </c>
      <c r="C54" s="14" t="s">
        <v>1643</v>
      </c>
      <c r="D54" s="12" t="s">
        <v>23</v>
      </c>
      <c r="E54" s="12" t="s">
        <v>1614</v>
      </c>
      <c r="F54" s="12" t="s">
        <v>1644</v>
      </c>
      <c r="G54" s="12" t="s">
        <v>1467</v>
      </c>
      <c r="H54" s="12" t="s">
        <v>1467</v>
      </c>
      <c r="I54" s="12"/>
      <c r="J54" s="12"/>
      <c r="K54" s="12"/>
      <c r="L54" s="12" t="s">
        <v>1367</v>
      </c>
      <c r="M54" s="12" t="s">
        <v>1599</v>
      </c>
      <c r="N54" s="12" t="s">
        <v>1369</v>
      </c>
      <c r="O54" s="13" t="s">
        <v>1645</v>
      </c>
      <c r="P54" s="15">
        <v>170000000</v>
      </c>
      <c r="Q54" s="15">
        <v>0</v>
      </c>
      <c r="R54" s="15">
        <v>0</v>
      </c>
      <c r="S54" s="15">
        <v>170000000</v>
      </c>
      <c r="T54" s="15">
        <v>0</v>
      </c>
      <c r="U54" s="15">
        <v>5985965</v>
      </c>
      <c r="V54" s="15">
        <v>164014035</v>
      </c>
      <c r="W54" s="15">
        <v>5985965</v>
      </c>
      <c r="X54" s="15">
        <v>5985965</v>
      </c>
      <c r="Y54" s="15">
        <v>5985965</v>
      </c>
      <c r="Z54" s="15">
        <v>5985965</v>
      </c>
      <c r="AA54" s="16" t="s">
        <v>11</v>
      </c>
    </row>
    <row r="55" spans="1:27" ht="67.5" hidden="1" x14ac:dyDescent="0.25">
      <c r="A55" s="12" t="s">
        <v>1684</v>
      </c>
      <c r="B55" s="13" t="s">
        <v>10</v>
      </c>
      <c r="C55" s="14" t="s">
        <v>1685</v>
      </c>
      <c r="D55" s="12" t="s">
        <v>1366</v>
      </c>
      <c r="E55" s="12" t="s">
        <v>1649</v>
      </c>
      <c r="F55" s="12" t="s">
        <v>1670</v>
      </c>
      <c r="G55" s="12" t="s">
        <v>1602</v>
      </c>
      <c r="H55" s="12" t="s">
        <v>1483</v>
      </c>
      <c r="I55" s="12" t="s">
        <v>1483</v>
      </c>
      <c r="J55" s="12" t="s">
        <v>1483</v>
      </c>
      <c r="K55" s="12" t="s">
        <v>1483</v>
      </c>
      <c r="L55" s="12" t="s">
        <v>1367</v>
      </c>
      <c r="M55" s="12" t="s">
        <v>1619</v>
      </c>
      <c r="N55" s="12" t="s">
        <v>1369</v>
      </c>
      <c r="O55" s="13" t="s">
        <v>1495</v>
      </c>
      <c r="P55" s="15">
        <v>28910000000</v>
      </c>
      <c r="Q55" s="15">
        <v>0</v>
      </c>
      <c r="R55" s="15">
        <v>0</v>
      </c>
      <c r="S55" s="15">
        <v>28910000000</v>
      </c>
      <c r="T55" s="15">
        <v>0</v>
      </c>
      <c r="U55" s="15">
        <v>25848638610.439999</v>
      </c>
      <c r="V55" s="15">
        <v>3061361389.5599999</v>
      </c>
      <c r="W55" s="15">
        <v>22661630730.439999</v>
      </c>
      <c r="X55" s="15">
        <v>10424057399</v>
      </c>
      <c r="Y55" s="15">
        <v>10375363130</v>
      </c>
      <c r="Z55" s="15">
        <v>10371841554</v>
      </c>
      <c r="AA55" s="16" t="s">
        <v>11</v>
      </c>
    </row>
    <row r="56" spans="1:27" ht="78.75" hidden="1" x14ac:dyDescent="0.25">
      <c r="A56" s="12" t="s">
        <v>1684</v>
      </c>
      <c r="B56" s="13" t="s">
        <v>10</v>
      </c>
      <c r="C56" s="14" t="s">
        <v>1678</v>
      </c>
      <c r="D56" s="12" t="s">
        <v>1366</v>
      </c>
      <c r="E56" s="12" t="s">
        <v>1679</v>
      </c>
      <c r="F56" s="12" t="s">
        <v>1647</v>
      </c>
      <c r="G56" s="12" t="s">
        <v>1467</v>
      </c>
      <c r="H56" s="12" t="s">
        <v>1483</v>
      </c>
      <c r="I56" s="12" t="s">
        <v>1483</v>
      </c>
      <c r="J56" s="12" t="s">
        <v>1483</v>
      </c>
      <c r="K56" s="12" t="s">
        <v>1483</v>
      </c>
      <c r="L56" s="12" t="s">
        <v>1367</v>
      </c>
      <c r="M56" s="12" t="s">
        <v>1619</v>
      </c>
      <c r="N56" s="12" t="s">
        <v>1369</v>
      </c>
      <c r="O56" s="13" t="s">
        <v>1496</v>
      </c>
      <c r="P56" s="15">
        <v>5300000000</v>
      </c>
      <c r="Q56" s="15">
        <v>0</v>
      </c>
      <c r="R56" s="15">
        <v>0</v>
      </c>
      <c r="S56" s="15">
        <v>5300000000</v>
      </c>
      <c r="T56" s="15">
        <v>0</v>
      </c>
      <c r="U56" s="15">
        <v>466315043</v>
      </c>
      <c r="V56" s="15">
        <v>4833684957</v>
      </c>
      <c r="W56" s="15">
        <v>302623304</v>
      </c>
      <c r="X56" s="15">
        <v>152179261</v>
      </c>
      <c r="Y56" s="15">
        <v>152179261</v>
      </c>
      <c r="Z56" s="15">
        <v>152179261</v>
      </c>
      <c r="AA56" s="16" t="s">
        <v>11</v>
      </c>
    </row>
    <row r="57" spans="1:27" ht="22.5" hidden="1" x14ac:dyDescent="0.25">
      <c r="A57" s="12" t="s">
        <v>1686</v>
      </c>
      <c r="B57" s="13" t="s">
        <v>1687</v>
      </c>
      <c r="C57" s="14" t="s">
        <v>1597</v>
      </c>
      <c r="D57" s="12" t="s">
        <v>23</v>
      </c>
      <c r="E57" s="12" t="s">
        <v>1467</v>
      </c>
      <c r="F57" s="12" t="s">
        <v>1598</v>
      </c>
      <c r="G57" s="12" t="s">
        <v>1467</v>
      </c>
      <c r="H57" s="12" t="s">
        <v>1467</v>
      </c>
      <c r="I57" s="12"/>
      <c r="J57" s="12"/>
      <c r="K57" s="12"/>
      <c r="L57" s="12" t="s">
        <v>1367</v>
      </c>
      <c r="M57" s="12" t="s">
        <v>1619</v>
      </c>
      <c r="N57" s="12" t="s">
        <v>1370</v>
      </c>
      <c r="O57" s="13" t="s">
        <v>1600</v>
      </c>
      <c r="P57" s="15">
        <v>3331432000</v>
      </c>
      <c r="Q57" s="15">
        <v>0</v>
      </c>
      <c r="R57" s="15">
        <v>0</v>
      </c>
      <c r="S57" s="15">
        <v>3331432000</v>
      </c>
      <c r="T57" s="15">
        <v>0</v>
      </c>
      <c r="U57" s="15">
        <v>3331432000</v>
      </c>
      <c r="V57" s="15">
        <v>0</v>
      </c>
      <c r="W57" s="15">
        <v>1635004841</v>
      </c>
      <c r="X57" s="15">
        <v>1621679113</v>
      </c>
      <c r="Y57" s="15">
        <v>1621679113</v>
      </c>
      <c r="Z57" s="15">
        <v>1621679113</v>
      </c>
      <c r="AA57" s="16" t="s">
        <v>12</v>
      </c>
    </row>
    <row r="58" spans="1:27" ht="22.5" hidden="1" x14ac:dyDescent="0.25">
      <c r="A58" s="12" t="s">
        <v>1686</v>
      </c>
      <c r="B58" s="13" t="s">
        <v>1687</v>
      </c>
      <c r="C58" s="14" t="s">
        <v>1601</v>
      </c>
      <c r="D58" s="12" t="s">
        <v>23</v>
      </c>
      <c r="E58" s="12" t="s">
        <v>1467</v>
      </c>
      <c r="F58" s="12" t="s">
        <v>1598</v>
      </c>
      <c r="G58" s="12" t="s">
        <v>1467</v>
      </c>
      <c r="H58" s="12" t="s">
        <v>1602</v>
      </c>
      <c r="I58" s="12"/>
      <c r="J58" s="12"/>
      <c r="K58" s="12"/>
      <c r="L58" s="12" t="s">
        <v>1367</v>
      </c>
      <c r="M58" s="12" t="s">
        <v>1619</v>
      </c>
      <c r="N58" s="12" t="s">
        <v>1370</v>
      </c>
      <c r="O58" s="13" t="s">
        <v>1603</v>
      </c>
      <c r="P58" s="15">
        <v>418302000</v>
      </c>
      <c r="Q58" s="15">
        <v>0</v>
      </c>
      <c r="R58" s="15">
        <v>0</v>
      </c>
      <c r="S58" s="15">
        <v>418302000</v>
      </c>
      <c r="T58" s="15">
        <v>0</v>
      </c>
      <c r="U58" s="15">
        <v>418302000</v>
      </c>
      <c r="V58" s="15">
        <v>0</v>
      </c>
      <c r="W58" s="15">
        <v>140741482</v>
      </c>
      <c r="X58" s="15">
        <v>139068274</v>
      </c>
      <c r="Y58" s="15">
        <v>139068274</v>
      </c>
      <c r="Z58" s="15">
        <v>139068274</v>
      </c>
      <c r="AA58" s="16" t="s">
        <v>12</v>
      </c>
    </row>
    <row r="59" spans="1:27" ht="22.5" hidden="1" x14ac:dyDescent="0.25">
      <c r="A59" s="12" t="s">
        <v>1686</v>
      </c>
      <c r="B59" s="13" t="s">
        <v>1687</v>
      </c>
      <c r="C59" s="14" t="s">
        <v>1604</v>
      </c>
      <c r="D59" s="12" t="s">
        <v>23</v>
      </c>
      <c r="E59" s="12" t="s">
        <v>1467</v>
      </c>
      <c r="F59" s="12" t="s">
        <v>1598</v>
      </c>
      <c r="G59" s="12" t="s">
        <v>1467</v>
      </c>
      <c r="H59" s="12" t="s">
        <v>1605</v>
      </c>
      <c r="I59" s="12"/>
      <c r="J59" s="12"/>
      <c r="K59" s="12"/>
      <c r="L59" s="12" t="s">
        <v>1367</v>
      </c>
      <c r="M59" s="12" t="s">
        <v>1619</v>
      </c>
      <c r="N59" s="12" t="s">
        <v>1370</v>
      </c>
      <c r="O59" s="13" t="s">
        <v>1606</v>
      </c>
      <c r="P59" s="15">
        <v>853691000</v>
      </c>
      <c r="Q59" s="15">
        <v>0</v>
      </c>
      <c r="R59" s="15">
        <v>0</v>
      </c>
      <c r="S59" s="15">
        <v>853691000</v>
      </c>
      <c r="T59" s="15">
        <v>0</v>
      </c>
      <c r="U59" s="15">
        <v>851696943</v>
      </c>
      <c r="V59" s="15">
        <v>1994057</v>
      </c>
      <c r="W59" s="15">
        <v>341811779</v>
      </c>
      <c r="X59" s="15">
        <v>335588018</v>
      </c>
      <c r="Y59" s="15">
        <v>335588018</v>
      </c>
      <c r="Z59" s="15">
        <v>335588018</v>
      </c>
      <c r="AA59" s="16" t="s">
        <v>12</v>
      </c>
    </row>
    <row r="60" spans="1:27" ht="33.75" hidden="1" x14ac:dyDescent="0.25">
      <c r="A60" s="12" t="s">
        <v>1686</v>
      </c>
      <c r="B60" s="13" t="s">
        <v>1687</v>
      </c>
      <c r="C60" s="14" t="s">
        <v>1607</v>
      </c>
      <c r="D60" s="12" t="s">
        <v>23</v>
      </c>
      <c r="E60" s="12" t="s">
        <v>1467</v>
      </c>
      <c r="F60" s="12" t="s">
        <v>1598</v>
      </c>
      <c r="G60" s="12" t="s">
        <v>1467</v>
      </c>
      <c r="H60" s="12" t="s">
        <v>1608</v>
      </c>
      <c r="I60" s="12"/>
      <c r="J60" s="12"/>
      <c r="K60" s="12"/>
      <c r="L60" s="12" t="s">
        <v>1367</v>
      </c>
      <c r="M60" s="12" t="s">
        <v>1619</v>
      </c>
      <c r="N60" s="12" t="s">
        <v>1370</v>
      </c>
      <c r="O60" s="13" t="s">
        <v>1609</v>
      </c>
      <c r="P60" s="15">
        <v>55435000</v>
      </c>
      <c r="Q60" s="15">
        <v>0</v>
      </c>
      <c r="R60" s="15">
        <v>0</v>
      </c>
      <c r="S60" s="15">
        <v>55435000</v>
      </c>
      <c r="T60" s="15">
        <v>0</v>
      </c>
      <c r="U60" s="15">
        <v>55435000</v>
      </c>
      <c r="V60" s="15">
        <v>0</v>
      </c>
      <c r="W60" s="15">
        <v>28561630</v>
      </c>
      <c r="X60" s="15">
        <v>27662734</v>
      </c>
      <c r="Y60" s="15">
        <v>27662734</v>
      </c>
      <c r="Z60" s="15">
        <v>27662734</v>
      </c>
      <c r="AA60" s="16" t="s">
        <v>12</v>
      </c>
    </row>
    <row r="61" spans="1:27" ht="22.5" hidden="1" x14ac:dyDescent="0.25">
      <c r="A61" s="12" t="s">
        <v>1686</v>
      </c>
      <c r="B61" s="13" t="s">
        <v>1687</v>
      </c>
      <c r="C61" s="14" t="s">
        <v>1688</v>
      </c>
      <c r="D61" s="12" t="s">
        <v>23</v>
      </c>
      <c r="E61" s="12" t="s">
        <v>1467</v>
      </c>
      <c r="F61" s="12" t="s">
        <v>1598</v>
      </c>
      <c r="G61" s="12" t="s">
        <v>1467</v>
      </c>
      <c r="H61" s="12" t="s">
        <v>1599</v>
      </c>
      <c r="I61" s="12"/>
      <c r="J61" s="12"/>
      <c r="K61" s="12"/>
      <c r="L61" s="12" t="s">
        <v>1367</v>
      </c>
      <c r="M61" s="12" t="s">
        <v>1619</v>
      </c>
      <c r="N61" s="12" t="s">
        <v>1370</v>
      </c>
      <c r="O61" s="13" t="s">
        <v>1689</v>
      </c>
      <c r="P61" s="15">
        <v>5369286000</v>
      </c>
      <c r="Q61" s="15">
        <v>0</v>
      </c>
      <c r="R61" s="15">
        <v>0</v>
      </c>
      <c r="S61" s="15">
        <v>5369286000</v>
      </c>
      <c r="T61" s="15">
        <v>5369286000</v>
      </c>
      <c r="U61" s="15">
        <v>0</v>
      </c>
      <c r="V61" s="15">
        <v>0</v>
      </c>
      <c r="W61" s="15">
        <v>0</v>
      </c>
      <c r="X61" s="15">
        <v>0</v>
      </c>
      <c r="Y61" s="15">
        <v>0</v>
      </c>
      <c r="Z61" s="15">
        <v>0</v>
      </c>
      <c r="AA61" s="16" t="s">
        <v>12</v>
      </c>
    </row>
    <row r="62" spans="1:27" ht="22.5" hidden="1" x14ac:dyDescent="0.25">
      <c r="A62" s="12" t="s">
        <v>1686</v>
      </c>
      <c r="B62" s="13" t="s">
        <v>1687</v>
      </c>
      <c r="C62" s="14" t="s">
        <v>1690</v>
      </c>
      <c r="D62" s="12" t="s">
        <v>23</v>
      </c>
      <c r="E62" s="12" t="s">
        <v>1467</v>
      </c>
      <c r="F62" s="12" t="s">
        <v>1598</v>
      </c>
      <c r="G62" s="12" t="s">
        <v>1613</v>
      </c>
      <c r="H62" s="12"/>
      <c r="I62" s="12"/>
      <c r="J62" s="12"/>
      <c r="K62" s="12"/>
      <c r="L62" s="12" t="s">
        <v>1367</v>
      </c>
      <c r="M62" s="12" t="s">
        <v>1619</v>
      </c>
      <c r="N62" s="12" t="s">
        <v>1370</v>
      </c>
      <c r="O62" s="13" t="s">
        <v>1691</v>
      </c>
      <c r="P62" s="15">
        <v>9594450000</v>
      </c>
      <c r="Q62" s="15">
        <v>0</v>
      </c>
      <c r="R62" s="15">
        <v>0</v>
      </c>
      <c r="S62" s="15">
        <v>9594450000</v>
      </c>
      <c r="T62" s="15">
        <v>0</v>
      </c>
      <c r="U62" s="15">
        <v>8760548856</v>
      </c>
      <c r="V62" s="15">
        <v>833901144</v>
      </c>
      <c r="W62" s="15">
        <v>8265219194</v>
      </c>
      <c r="X62" s="15">
        <v>2734561605</v>
      </c>
      <c r="Y62" s="15">
        <v>2734561605</v>
      </c>
      <c r="Z62" s="15">
        <v>2734561605</v>
      </c>
      <c r="AA62" s="16" t="s">
        <v>12</v>
      </c>
    </row>
    <row r="63" spans="1:27" ht="33.75" hidden="1" x14ac:dyDescent="0.25">
      <c r="A63" s="12" t="s">
        <v>1686</v>
      </c>
      <c r="B63" s="13" t="s">
        <v>1687</v>
      </c>
      <c r="C63" s="14" t="s">
        <v>1610</v>
      </c>
      <c r="D63" s="12" t="s">
        <v>23</v>
      </c>
      <c r="E63" s="12" t="s">
        <v>1467</v>
      </c>
      <c r="F63" s="12" t="s">
        <v>1598</v>
      </c>
      <c r="G63" s="12" t="s">
        <v>1605</v>
      </c>
      <c r="H63" s="12"/>
      <c r="I63" s="12"/>
      <c r="J63" s="12"/>
      <c r="K63" s="12"/>
      <c r="L63" s="12" t="s">
        <v>1367</v>
      </c>
      <c r="M63" s="12" t="s">
        <v>1619</v>
      </c>
      <c r="N63" s="12" t="s">
        <v>1370</v>
      </c>
      <c r="O63" s="13" t="s">
        <v>1611</v>
      </c>
      <c r="P63" s="15">
        <v>1446709000</v>
      </c>
      <c r="Q63" s="15">
        <v>0</v>
      </c>
      <c r="R63" s="15">
        <v>0</v>
      </c>
      <c r="S63" s="15">
        <v>1446709000</v>
      </c>
      <c r="T63" s="15">
        <v>0</v>
      </c>
      <c r="U63" s="15">
        <v>1446709000</v>
      </c>
      <c r="V63" s="15">
        <v>0</v>
      </c>
      <c r="W63" s="15">
        <v>822004847</v>
      </c>
      <c r="X63" s="15">
        <v>816281011</v>
      </c>
      <c r="Y63" s="15">
        <v>816281011</v>
      </c>
      <c r="Z63" s="15">
        <v>816281011</v>
      </c>
      <c r="AA63" s="16" t="s">
        <v>12</v>
      </c>
    </row>
    <row r="64" spans="1:27" ht="22.5" hidden="1" x14ac:dyDescent="0.25">
      <c r="A64" s="12" t="s">
        <v>1686</v>
      </c>
      <c r="B64" s="13" t="s">
        <v>1687</v>
      </c>
      <c r="C64" s="14" t="s">
        <v>1612</v>
      </c>
      <c r="D64" s="12" t="s">
        <v>23</v>
      </c>
      <c r="E64" s="12" t="s">
        <v>1613</v>
      </c>
      <c r="F64" s="12" t="s">
        <v>1598</v>
      </c>
      <c r="G64" s="12" t="s">
        <v>1614</v>
      </c>
      <c r="H64" s="12"/>
      <c r="I64" s="12"/>
      <c r="J64" s="12"/>
      <c r="K64" s="12"/>
      <c r="L64" s="12" t="s">
        <v>1367</v>
      </c>
      <c r="M64" s="12" t="s">
        <v>1619</v>
      </c>
      <c r="N64" s="12" t="s">
        <v>1370</v>
      </c>
      <c r="O64" s="13" t="s">
        <v>1615</v>
      </c>
      <c r="P64" s="15">
        <v>4743000</v>
      </c>
      <c r="Q64" s="15">
        <v>0</v>
      </c>
      <c r="R64" s="15">
        <v>0</v>
      </c>
      <c r="S64" s="15">
        <v>4743000</v>
      </c>
      <c r="T64" s="15">
        <v>0</v>
      </c>
      <c r="U64" s="15">
        <v>1042177</v>
      </c>
      <c r="V64" s="15">
        <v>3700823</v>
      </c>
      <c r="W64" s="15">
        <v>1024994.46</v>
      </c>
      <c r="X64" s="15">
        <v>1023205</v>
      </c>
      <c r="Y64" s="15">
        <v>1023205</v>
      </c>
      <c r="Z64" s="15">
        <v>1023205</v>
      </c>
      <c r="AA64" s="16" t="s">
        <v>12</v>
      </c>
    </row>
    <row r="65" spans="1:27" ht="22.5" hidden="1" x14ac:dyDescent="0.25">
      <c r="A65" s="12" t="s">
        <v>1686</v>
      </c>
      <c r="B65" s="13" t="s">
        <v>1687</v>
      </c>
      <c r="C65" s="14" t="s">
        <v>1616</v>
      </c>
      <c r="D65" s="12" t="s">
        <v>23</v>
      </c>
      <c r="E65" s="12" t="s">
        <v>1613</v>
      </c>
      <c r="F65" s="12" t="s">
        <v>1598</v>
      </c>
      <c r="G65" s="12" t="s">
        <v>1602</v>
      </c>
      <c r="H65" s="12"/>
      <c r="I65" s="12"/>
      <c r="J65" s="12"/>
      <c r="K65" s="12"/>
      <c r="L65" s="12" t="s">
        <v>1367</v>
      </c>
      <c r="M65" s="12" t="s">
        <v>1599</v>
      </c>
      <c r="N65" s="12" t="s">
        <v>1369</v>
      </c>
      <c r="O65" s="13" t="s">
        <v>1617</v>
      </c>
      <c r="P65" s="15">
        <v>158984000</v>
      </c>
      <c r="Q65" s="15">
        <v>0</v>
      </c>
      <c r="R65" s="15">
        <v>0</v>
      </c>
      <c r="S65" s="15">
        <v>158984000</v>
      </c>
      <c r="T65" s="15">
        <v>0</v>
      </c>
      <c r="U65" s="15">
        <v>16721603</v>
      </c>
      <c r="V65" s="15">
        <v>142262397</v>
      </c>
      <c r="W65" s="15">
        <v>10092000</v>
      </c>
      <c r="X65" s="15">
        <v>0</v>
      </c>
      <c r="Y65" s="15">
        <v>0</v>
      </c>
      <c r="Z65" s="15">
        <v>0</v>
      </c>
      <c r="AA65" s="16" t="s">
        <v>12</v>
      </c>
    </row>
    <row r="66" spans="1:27" ht="22.5" hidden="1" x14ac:dyDescent="0.25">
      <c r="A66" s="12" t="s">
        <v>1686</v>
      </c>
      <c r="B66" s="13" t="s">
        <v>1687</v>
      </c>
      <c r="C66" s="14" t="s">
        <v>1616</v>
      </c>
      <c r="D66" s="12" t="s">
        <v>23</v>
      </c>
      <c r="E66" s="12" t="s">
        <v>1613</v>
      </c>
      <c r="F66" s="12" t="s">
        <v>1598</v>
      </c>
      <c r="G66" s="12" t="s">
        <v>1602</v>
      </c>
      <c r="H66" s="12"/>
      <c r="I66" s="12"/>
      <c r="J66" s="12"/>
      <c r="K66" s="12"/>
      <c r="L66" s="12" t="s">
        <v>1367</v>
      </c>
      <c r="M66" s="12" t="s">
        <v>1619</v>
      </c>
      <c r="N66" s="12" t="s">
        <v>1370</v>
      </c>
      <c r="O66" s="13" t="s">
        <v>1617</v>
      </c>
      <c r="P66" s="15">
        <v>4786273000</v>
      </c>
      <c r="Q66" s="15">
        <v>0</v>
      </c>
      <c r="R66" s="15">
        <v>0</v>
      </c>
      <c r="S66" s="15">
        <v>4786273000</v>
      </c>
      <c r="T66" s="15">
        <v>0</v>
      </c>
      <c r="U66" s="15">
        <v>3094456348.52</v>
      </c>
      <c r="V66" s="15">
        <v>1691816651.48</v>
      </c>
      <c r="W66" s="15">
        <v>2959024803.75</v>
      </c>
      <c r="X66" s="15">
        <v>1234265673.3800001</v>
      </c>
      <c r="Y66" s="15">
        <v>1234265673.3800001</v>
      </c>
      <c r="Z66" s="15">
        <v>1234265673.3800001</v>
      </c>
      <c r="AA66" s="16" t="s">
        <v>12</v>
      </c>
    </row>
    <row r="67" spans="1:27" ht="22.5" hidden="1" x14ac:dyDescent="0.25">
      <c r="A67" s="12" t="s">
        <v>1686</v>
      </c>
      <c r="B67" s="13" t="s">
        <v>1687</v>
      </c>
      <c r="C67" s="14" t="s">
        <v>1618</v>
      </c>
      <c r="D67" s="12" t="s">
        <v>23</v>
      </c>
      <c r="E67" s="12" t="s">
        <v>1614</v>
      </c>
      <c r="F67" s="12" t="s">
        <v>1613</v>
      </c>
      <c r="G67" s="12" t="s">
        <v>1467</v>
      </c>
      <c r="H67" s="12" t="s">
        <v>1467</v>
      </c>
      <c r="I67" s="12"/>
      <c r="J67" s="12"/>
      <c r="K67" s="12"/>
      <c r="L67" s="12" t="s">
        <v>1367</v>
      </c>
      <c r="M67" s="12" t="s">
        <v>1619</v>
      </c>
      <c r="N67" s="12" t="s">
        <v>1370</v>
      </c>
      <c r="O67" s="13" t="s">
        <v>1620</v>
      </c>
      <c r="P67" s="15">
        <v>18000000</v>
      </c>
      <c r="Q67" s="15">
        <v>0</v>
      </c>
      <c r="R67" s="15">
        <v>0</v>
      </c>
      <c r="S67" s="15">
        <v>18000000</v>
      </c>
      <c r="T67" s="15">
        <v>0</v>
      </c>
      <c r="U67" s="15">
        <v>0</v>
      </c>
      <c r="V67" s="15">
        <v>18000000</v>
      </c>
      <c r="W67" s="15">
        <v>0</v>
      </c>
      <c r="X67" s="15">
        <v>0</v>
      </c>
      <c r="Y67" s="15">
        <v>0</v>
      </c>
      <c r="Z67" s="15">
        <v>0</v>
      </c>
      <c r="AA67" s="16" t="s">
        <v>12</v>
      </c>
    </row>
    <row r="68" spans="1:27" ht="22.5" hidden="1" x14ac:dyDescent="0.25">
      <c r="A68" s="12" t="s">
        <v>1686</v>
      </c>
      <c r="B68" s="13" t="s">
        <v>1687</v>
      </c>
      <c r="C68" s="14" t="s">
        <v>1643</v>
      </c>
      <c r="D68" s="12" t="s">
        <v>23</v>
      </c>
      <c r="E68" s="12" t="s">
        <v>1614</v>
      </c>
      <c r="F68" s="12" t="s">
        <v>1644</v>
      </c>
      <c r="G68" s="12" t="s">
        <v>1467</v>
      </c>
      <c r="H68" s="12" t="s">
        <v>1467</v>
      </c>
      <c r="I68" s="12"/>
      <c r="J68" s="12"/>
      <c r="K68" s="12"/>
      <c r="L68" s="12" t="s">
        <v>1367</v>
      </c>
      <c r="M68" s="12" t="s">
        <v>1619</v>
      </c>
      <c r="N68" s="12" t="s">
        <v>1370</v>
      </c>
      <c r="O68" s="13" t="s">
        <v>1645</v>
      </c>
      <c r="P68" s="15">
        <v>50000000</v>
      </c>
      <c r="Q68" s="15">
        <v>0</v>
      </c>
      <c r="R68" s="15">
        <v>0</v>
      </c>
      <c r="S68" s="15">
        <v>50000000</v>
      </c>
      <c r="T68" s="15">
        <v>0</v>
      </c>
      <c r="U68" s="15">
        <v>0</v>
      </c>
      <c r="V68" s="15">
        <v>50000000</v>
      </c>
      <c r="W68" s="15">
        <v>0</v>
      </c>
      <c r="X68" s="15">
        <v>0</v>
      </c>
      <c r="Y68" s="15">
        <v>0</v>
      </c>
      <c r="Z68" s="15">
        <v>0</v>
      </c>
      <c r="AA68" s="16" t="s">
        <v>12</v>
      </c>
    </row>
    <row r="69" spans="1:27" ht="45" hidden="1" x14ac:dyDescent="0.25">
      <c r="A69" s="12" t="s">
        <v>1686</v>
      </c>
      <c r="B69" s="13" t="s">
        <v>1687</v>
      </c>
      <c r="C69" s="14" t="s">
        <v>1692</v>
      </c>
      <c r="D69" s="12" t="s">
        <v>23</v>
      </c>
      <c r="E69" s="12" t="s">
        <v>1614</v>
      </c>
      <c r="F69" s="12" t="s">
        <v>1644</v>
      </c>
      <c r="G69" s="12" t="s">
        <v>1614</v>
      </c>
      <c r="H69" s="12" t="s">
        <v>1635</v>
      </c>
      <c r="I69" s="12"/>
      <c r="J69" s="12"/>
      <c r="K69" s="12"/>
      <c r="L69" s="12" t="s">
        <v>1367</v>
      </c>
      <c r="M69" s="12" t="s">
        <v>1599</v>
      </c>
      <c r="N69" s="12" t="s">
        <v>1369</v>
      </c>
      <c r="O69" s="13" t="s">
        <v>1693</v>
      </c>
      <c r="P69" s="15">
        <v>2455673000</v>
      </c>
      <c r="Q69" s="15">
        <v>0</v>
      </c>
      <c r="R69" s="15">
        <v>0</v>
      </c>
      <c r="S69" s="15">
        <v>2455673000</v>
      </c>
      <c r="T69" s="15">
        <v>2455673000</v>
      </c>
      <c r="U69" s="15">
        <v>0</v>
      </c>
      <c r="V69" s="15">
        <v>0</v>
      </c>
      <c r="W69" s="15">
        <v>0</v>
      </c>
      <c r="X69" s="15">
        <v>0</v>
      </c>
      <c r="Y69" s="15">
        <v>0</v>
      </c>
      <c r="Z69" s="15">
        <v>0</v>
      </c>
      <c r="AA69" s="16" t="s">
        <v>12</v>
      </c>
    </row>
    <row r="70" spans="1:27" ht="67.5" hidden="1" x14ac:dyDescent="0.25">
      <c r="A70" s="12" t="s">
        <v>1686</v>
      </c>
      <c r="B70" s="13" t="s">
        <v>1687</v>
      </c>
      <c r="C70" s="14" t="s">
        <v>1694</v>
      </c>
      <c r="D70" s="12" t="s">
        <v>1366</v>
      </c>
      <c r="E70" s="12" t="s">
        <v>1649</v>
      </c>
      <c r="F70" s="12" t="s">
        <v>1647</v>
      </c>
      <c r="G70" s="12" t="s">
        <v>1467</v>
      </c>
      <c r="H70" s="12" t="s">
        <v>1483</v>
      </c>
      <c r="I70" s="12" t="s">
        <v>1483</v>
      </c>
      <c r="J70" s="12" t="s">
        <v>1483</v>
      </c>
      <c r="K70" s="12" t="s">
        <v>1483</v>
      </c>
      <c r="L70" s="12" t="s">
        <v>1367</v>
      </c>
      <c r="M70" s="12" t="s">
        <v>1619</v>
      </c>
      <c r="N70" s="12" t="s">
        <v>1369</v>
      </c>
      <c r="O70" s="13" t="s">
        <v>1497</v>
      </c>
      <c r="P70" s="15">
        <v>2399000000</v>
      </c>
      <c r="Q70" s="15">
        <v>0</v>
      </c>
      <c r="R70" s="15">
        <v>0</v>
      </c>
      <c r="S70" s="15">
        <v>2399000000</v>
      </c>
      <c r="T70" s="15">
        <v>0</v>
      </c>
      <c r="U70" s="15">
        <v>2327179587</v>
      </c>
      <c r="V70" s="15">
        <v>71820413</v>
      </c>
      <c r="W70" s="15">
        <v>2073022596</v>
      </c>
      <c r="X70" s="15">
        <v>1076673466</v>
      </c>
      <c r="Y70" s="15">
        <v>1069173466</v>
      </c>
      <c r="Z70" s="15">
        <v>1069173466</v>
      </c>
      <c r="AA70" s="16" t="s">
        <v>12</v>
      </c>
    </row>
    <row r="71" spans="1:27" ht="78.75" hidden="1" x14ac:dyDescent="0.25">
      <c r="A71" s="12" t="s">
        <v>1686</v>
      </c>
      <c r="B71" s="13" t="s">
        <v>1687</v>
      </c>
      <c r="C71" s="14" t="s">
        <v>1695</v>
      </c>
      <c r="D71" s="12" t="s">
        <v>1366</v>
      </c>
      <c r="E71" s="12" t="s">
        <v>1649</v>
      </c>
      <c r="F71" s="12" t="s">
        <v>1647</v>
      </c>
      <c r="G71" s="12" t="s">
        <v>1614</v>
      </c>
      <c r="H71" s="12" t="s">
        <v>1483</v>
      </c>
      <c r="I71" s="12" t="s">
        <v>1483</v>
      </c>
      <c r="J71" s="12" t="s">
        <v>1483</v>
      </c>
      <c r="K71" s="12" t="s">
        <v>1483</v>
      </c>
      <c r="L71" s="12" t="s">
        <v>1367</v>
      </c>
      <c r="M71" s="12" t="s">
        <v>1619</v>
      </c>
      <c r="N71" s="12" t="s">
        <v>1369</v>
      </c>
      <c r="O71" s="13" t="s">
        <v>1498</v>
      </c>
      <c r="P71" s="15">
        <v>3451000000</v>
      </c>
      <c r="Q71" s="15">
        <v>0</v>
      </c>
      <c r="R71" s="15">
        <v>0</v>
      </c>
      <c r="S71" s="15">
        <v>3451000000</v>
      </c>
      <c r="T71" s="15">
        <v>0</v>
      </c>
      <c r="U71" s="15">
        <v>2180289541</v>
      </c>
      <c r="V71" s="15">
        <v>1270710459</v>
      </c>
      <c r="W71" s="15">
        <v>1145345795</v>
      </c>
      <c r="X71" s="15">
        <v>482995758</v>
      </c>
      <c r="Y71" s="15">
        <v>482995758</v>
      </c>
      <c r="Z71" s="15">
        <v>482995758</v>
      </c>
      <c r="AA71" s="16" t="s">
        <v>12</v>
      </c>
    </row>
    <row r="72" spans="1:27" ht="90" hidden="1" x14ac:dyDescent="0.25">
      <c r="A72" s="12" t="s">
        <v>1686</v>
      </c>
      <c r="B72" s="13" t="s">
        <v>1687</v>
      </c>
      <c r="C72" s="14" t="s">
        <v>1696</v>
      </c>
      <c r="D72" s="12" t="s">
        <v>1366</v>
      </c>
      <c r="E72" s="12" t="s">
        <v>1649</v>
      </c>
      <c r="F72" s="12" t="s">
        <v>1670</v>
      </c>
      <c r="G72" s="12" t="s">
        <v>1467</v>
      </c>
      <c r="H72" s="12" t="s">
        <v>1483</v>
      </c>
      <c r="I72" s="12" t="s">
        <v>1483</v>
      </c>
      <c r="J72" s="12" t="s">
        <v>1483</v>
      </c>
      <c r="K72" s="12" t="s">
        <v>1483</v>
      </c>
      <c r="L72" s="12" t="s">
        <v>1367</v>
      </c>
      <c r="M72" s="12" t="s">
        <v>1619</v>
      </c>
      <c r="N72" s="12" t="s">
        <v>1369</v>
      </c>
      <c r="O72" s="13" t="s">
        <v>1499</v>
      </c>
      <c r="P72" s="15">
        <v>7500000000</v>
      </c>
      <c r="Q72" s="15">
        <v>0</v>
      </c>
      <c r="R72" s="15">
        <v>0</v>
      </c>
      <c r="S72" s="15">
        <v>7500000000</v>
      </c>
      <c r="T72" s="15">
        <v>0</v>
      </c>
      <c r="U72" s="15">
        <v>6025940442</v>
      </c>
      <c r="V72" s="15">
        <v>1474059558</v>
      </c>
      <c r="W72" s="15">
        <v>2068054810</v>
      </c>
      <c r="X72" s="15">
        <v>0</v>
      </c>
      <c r="Y72" s="15">
        <v>0</v>
      </c>
      <c r="Z72" s="15">
        <v>0</v>
      </c>
      <c r="AA72" s="16" t="s">
        <v>12</v>
      </c>
    </row>
    <row r="73" spans="1:27" ht="33.75" hidden="1" x14ac:dyDescent="0.25">
      <c r="A73" s="12" t="s">
        <v>1697</v>
      </c>
      <c r="B73" s="13" t="s">
        <v>1698</v>
      </c>
      <c r="C73" s="14" t="s">
        <v>1597</v>
      </c>
      <c r="D73" s="12" t="s">
        <v>23</v>
      </c>
      <c r="E73" s="12" t="s">
        <v>1467</v>
      </c>
      <c r="F73" s="12" t="s">
        <v>1598</v>
      </c>
      <c r="G73" s="12" t="s">
        <v>1467</v>
      </c>
      <c r="H73" s="12" t="s">
        <v>1467</v>
      </c>
      <c r="I73" s="12"/>
      <c r="J73" s="12"/>
      <c r="K73" s="12"/>
      <c r="L73" s="12" t="s">
        <v>1367</v>
      </c>
      <c r="M73" s="12" t="s">
        <v>1599</v>
      </c>
      <c r="N73" s="12" t="s">
        <v>1369</v>
      </c>
      <c r="O73" s="13" t="s">
        <v>1600</v>
      </c>
      <c r="P73" s="15">
        <v>12346095000</v>
      </c>
      <c r="Q73" s="15">
        <v>0</v>
      </c>
      <c r="R73" s="15">
        <v>0</v>
      </c>
      <c r="S73" s="15">
        <v>12346095000</v>
      </c>
      <c r="T73" s="15">
        <v>0</v>
      </c>
      <c r="U73" s="15">
        <v>5482424577</v>
      </c>
      <c r="V73" s="15">
        <v>6863670423</v>
      </c>
      <c r="W73" s="15">
        <v>5096123172</v>
      </c>
      <c r="X73" s="15">
        <v>5096123172</v>
      </c>
      <c r="Y73" s="15">
        <v>5096123172</v>
      </c>
      <c r="Z73" s="15">
        <v>5096123172</v>
      </c>
      <c r="AA73" s="16" t="s">
        <v>13</v>
      </c>
    </row>
    <row r="74" spans="1:27" ht="33.75" hidden="1" x14ac:dyDescent="0.25">
      <c r="A74" s="12" t="s">
        <v>1697</v>
      </c>
      <c r="B74" s="13" t="s">
        <v>1698</v>
      </c>
      <c r="C74" s="14" t="s">
        <v>1601</v>
      </c>
      <c r="D74" s="12" t="s">
        <v>23</v>
      </c>
      <c r="E74" s="12" t="s">
        <v>1467</v>
      </c>
      <c r="F74" s="12" t="s">
        <v>1598</v>
      </c>
      <c r="G74" s="12" t="s">
        <v>1467</v>
      </c>
      <c r="H74" s="12" t="s">
        <v>1602</v>
      </c>
      <c r="I74" s="12"/>
      <c r="J74" s="12"/>
      <c r="K74" s="12"/>
      <c r="L74" s="12" t="s">
        <v>1367</v>
      </c>
      <c r="M74" s="12" t="s">
        <v>1599</v>
      </c>
      <c r="N74" s="12" t="s">
        <v>1369</v>
      </c>
      <c r="O74" s="13" t="s">
        <v>1603</v>
      </c>
      <c r="P74" s="15">
        <v>550548000</v>
      </c>
      <c r="Q74" s="15">
        <v>0</v>
      </c>
      <c r="R74" s="15">
        <v>0</v>
      </c>
      <c r="S74" s="15">
        <v>550548000</v>
      </c>
      <c r="T74" s="15">
        <v>0</v>
      </c>
      <c r="U74" s="15">
        <v>423942187</v>
      </c>
      <c r="V74" s="15">
        <v>126605813</v>
      </c>
      <c r="W74" s="15">
        <v>212355279</v>
      </c>
      <c r="X74" s="15">
        <v>212355279</v>
      </c>
      <c r="Y74" s="15">
        <v>212355279</v>
      </c>
      <c r="Z74" s="15">
        <v>212355279</v>
      </c>
      <c r="AA74" s="16" t="s">
        <v>13</v>
      </c>
    </row>
    <row r="75" spans="1:27" ht="33.75" hidden="1" x14ac:dyDescent="0.25">
      <c r="A75" s="12" t="s">
        <v>1697</v>
      </c>
      <c r="B75" s="13" t="s">
        <v>1698</v>
      </c>
      <c r="C75" s="14" t="s">
        <v>1604</v>
      </c>
      <c r="D75" s="12" t="s">
        <v>23</v>
      </c>
      <c r="E75" s="12" t="s">
        <v>1467</v>
      </c>
      <c r="F75" s="12" t="s">
        <v>1598</v>
      </c>
      <c r="G75" s="12" t="s">
        <v>1467</v>
      </c>
      <c r="H75" s="12" t="s">
        <v>1605</v>
      </c>
      <c r="I75" s="12"/>
      <c r="J75" s="12"/>
      <c r="K75" s="12"/>
      <c r="L75" s="12" t="s">
        <v>1367</v>
      </c>
      <c r="M75" s="12" t="s">
        <v>1599</v>
      </c>
      <c r="N75" s="12" t="s">
        <v>1369</v>
      </c>
      <c r="O75" s="13" t="s">
        <v>1606</v>
      </c>
      <c r="P75" s="15">
        <v>3992178000</v>
      </c>
      <c r="Q75" s="15">
        <v>0</v>
      </c>
      <c r="R75" s="15">
        <v>0</v>
      </c>
      <c r="S75" s="15">
        <v>3992178000</v>
      </c>
      <c r="T75" s="15">
        <v>0</v>
      </c>
      <c r="U75" s="15">
        <v>1695464198</v>
      </c>
      <c r="V75" s="15">
        <v>2296713802</v>
      </c>
      <c r="W75" s="15">
        <v>1596965493</v>
      </c>
      <c r="X75" s="15">
        <v>1596965493</v>
      </c>
      <c r="Y75" s="15">
        <v>1596965493</v>
      </c>
      <c r="Z75" s="15">
        <v>1596965493</v>
      </c>
      <c r="AA75" s="16" t="s">
        <v>13</v>
      </c>
    </row>
    <row r="76" spans="1:27" ht="33.75" hidden="1" x14ac:dyDescent="0.25">
      <c r="A76" s="12" t="s">
        <v>1697</v>
      </c>
      <c r="B76" s="13" t="s">
        <v>1698</v>
      </c>
      <c r="C76" s="14" t="s">
        <v>1607</v>
      </c>
      <c r="D76" s="12" t="s">
        <v>23</v>
      </c>
      <c r="E76" s="12" t="s">
        <v>1467</v>
      </c>
      <c r="F76" s="12" t="s">
        <v>1598</v>
      </c>
      <c r="G76" s="12" t="s">
        <v>1467</v>
      </c>
      <c r="H76" s="12" t="s">
        <v>1608</v>
      </c>
      <c r="I76" s="12"/>
      <c r="J76" s="12"/>
      <c r="K76" s="12"/>
      <c r="L76" s="12" t="s">
        <v>1367</v>
      </c>
      <c r="M76" s="12" t="s">
        <v>1599</v>
      </c>
      <c r="N76" s="12" t="s">
        <v>1369</v>
      </c>
      <c r="O76" s="13" t="s">
        <v>1609</v>
      </c>
      <c r="P76" s="15">
        <v>1118713000</v>
      </c>
      <c r="Q76" s="15">
        <v>0</v>
      </c>
      <c r="R76" s="15">
        <v>0</v>
      </c>
      <c r="S76" s="15">
        <v>1118713000</v>
      </c>
      <c r="T76" s="15">
        <v>0</v>
      </c>
      <c r="U76" s="15">
        <v>683182653</v>
      </c>
      <c r="V76" s="15">
        <v>435530347</v>
      </c>
      <c r="W76" s="15">
        <v>683182653</v>
      </c>
      <c r="X76" s="15">
        <v>683182653</v>
      </c>
      <c r="Y76" s="15">
        <v>683182653</v>
      </c>
      <c r="Z76" s="15">
        <v>683182653</v>
      </c>
      <c r="AA76" s="16" t="s">
        <v>13</v>
      </c>
    </row>
    <row r="77" spans="1:27" ht="33.75" hidden="1" x14ac:dyDescent="0.25">
      <c r="A77" s="12" t="s">
        <v>1697</v>
      </c>
      <c r="B77" s="13" t="s">
        <v>1698</v>
      </c>
      <c r="C77" s="14" t="s">
        <v>1690</v>
      </c>
      <c r="D77" s="12" t="s">
        <v>23</v>
      </c>
      <c r="E77" s="12" t="s">
        <v>1467</v>
      </c>
      <c r="F77" s="12" t="s">
        <v>1598</v>
      </c>
      <c r="G77" s="12" t="s">
        <v>1613</v>
      </c>
      <c r="H77" s="12"/>
      <c r="I77" s="12"/>
      <c r="J77" s="12"/>
      <c r="K77" s="12"/>
      <c r="L77" s="12" t="s">
        <v>1367</v>
      </c>
      <c r="M77" s="12" t="s">
        <v>1599</v>
      </c>
      <c r="N77" s="12" t="s">
        <v>1369</v>
      </c>
      <c r="O77" s="13" t="s">
        <v>1691</v>
      </c>
      <c r="P77" s="15">
        <v>5278409000</v>
      </c>
      <c r="Q77" s="15">
        <v>0</v>
      </c>
      <c r="R77" s="15">
        <v>0</v>
      </c>
      <c r="S77" s="15">
        <v>5278409000</v>
      </c>
      <c r="T77" s="15">
        <v>0</v>
      </c>
      <c r="U77" s="15">
        <v>4957045488</v>
      </c>
      <c r="V77" s="15">
        <v>321363512</v>
      </c>
      <c r="W77" s="15">
        <v>4452798901</v>
      </c>
      <c r="X77" s="15">
        <v>2002936458</v>
      </c>
      <c r="Y77" s="15">
        <v>2002936458</v>
      </c>
      <c r="Z77" s="15">
        <v>2002893258</v>
      </c>
      <c r="AA77" s="16" t="s">
        <v>13</v>
      </c>
    </row>
    <row r="78" spans="1:27" ht="33.75" hidden="1" x14ac:dyDescent="0.25">
      <c r="A78" s="12" t="s">
        <v>1697</v>
      </c>
      <c r="B78" s="13" t="s">
        <v>1698</v>
      </c>
      <c r="C78" s="14" t="s">
        <v>1610</v>
      </c>
      <c r="D78" s="12" t="s">
        <v>23</v>
      </c>
      <c r="E78" s="12" t="s">
        <v>1467</v>
      </c>
      <c r="F78" s="12" t="s">
        <v>1598</v>
      </c>
      <c r="G78" s="12" t="s">
        <v>1605</v>
      </c>
      <c r="H78" s="12"/>
      <c r="I78" s="12"/>
      <c r="J78" s="12"/>
      <c r="K78" s="12"/>
      <c r="L78" s="12" t="s">
        <v>1367</v>
      </c>
      <c r="M78" s="12" t="s">
        <v>1599</v>
      </c>
      <c r="N78" s="12" t="s">
        <v>1369</v>
      </c>
      <c r="O78" s="13" t="s">
        <v>1611</v>
      </c>
      <c r="P78" s="15">
        <v>6130723000</v>
      </c>
      <c r="Q78" s="15">
        <v>0</v>
      </c>
      <c r="R78" s="15">
        <v>0</v>
      </c>
      <c r="S78" s="15">
        <v>6130723000</v>
      </c>
      <c r="T78" s="15">
        <v>0</v>
      </c>
      <c r="U78" s="15">
        <v>2628716105</v>
      </c>
      <c r="V78" s="15">
        <v>3502006895</v>
      </c>
      <c r="W78" s="15">
        <v>2465896741</v>
      </c>
      <c r="X78" s="15">
        <v>2465896741</v>
      </c>
      <c r="Y78" s="15">
        <v>2465896741</v>
      </c>
      <c r="Z78" s="15">
        <v>2465896741</v>
      </c>
      <c r="AA78" s="16" t="s">
        <v>13</v>
      </c>
    </row>
    <row r="79" spans="1:27" ht="33.75" hidden="1" x14ac:dyDescent="0.25">
      <c r="A79" s="12" t="s">
        <v>1697</v>
      </c>
      <c r="B79" s="13" t="s">
        <v>1698</v>
      </c>
      <c r="C79" s="14" t="s">
        <v>1612</v>
      </c>
      <c r="D79" s="12" t="s">
        <v>23</v>
      </c>
      <c r="E79" s="12" t="s">
        <v>1613</v>
      </c>
      <c r="F79" s="12" t="s">
        <v>1598</v>
      </c>
      <c r="G79" s="12" t="s">
        <v>1614</v>
      </c>
      <c r="H79" s="12"/>
      <c r="I79" s="12"/>
      <c r="J79" s="12"/>
      <c r="K79" s="12"/>
      <c r="L79" s="12" t="s">
        <v>1367</v>
      </c>
      <c r="M79" s="12" t="s">
        <v>1599</v>
      </c>
      <c r="N79" s="12" t="s">
        <v>1369</v>
      </c>
      <c r="O79" s="13" t="s">
        <v>1615</v>
      </c>
      <c r="P79" s="15">
        <v>66512000</v>
      </c>
      <c r="Q79" s="15">
        <v>0</v>
      </c>
      <c r="R79" s="15">
        <v>0</v>
      </c>
      <c r="S79" s="15">
        <v>66512000</v>
      </c>
      <c r="T79" s="15">
        <v>0</v>
      </c>
      <c r="U79" s="15">
        <v>62982441</v>
      </c>
      <c r="V79" s="15">
        <v>3529559</v>
      </c>
      <c r="W79" s="15">
        <v>62982441</v>
      </c>
      <c r="X79" s="15">
        <v>62982441</v>
      </c>
      <c r="Y79" s="15">
        <v>62982441</v>
      </c>
      <c r="Z79" s="15">
        <v>62982441</v>
      </c>
      <c r="AA79" s="16" t="s">
        <v>13</v>
      </c>
    </row>
    <row r="80" spans="1:27" ht="33.75" hidden="1" x14ac:dyDescent="0.25">
      <c r="A80" s="12" t="s">
        <v>1697</v>
      </c>
      <c r="B80" s="13" t="s">
        <v>1698</v>
      </c>
      <c r="C80" s="14" t="s">
        <v>1616</v>
      </c>
      <c r="D80" s="12" t="s">
        <v>23</v>
      </c>
      <c r="E80" s="12" t="s">
        <v>1613</v>
      </c>
      <c r="F80" s="12" t="s">
        <v>1598</v>
      </c>
      <c r="G80" s="12" t="s">
        <v>1602</v>
      </c>
      <c r="H80" s="12"/>
      <c r="I80" s="12"/>
      <c r="J80" s="12"/>
      <c r="K80" s="12"/>
      <c r="L80" s="12" t="s">
        <v>1367</v>
      </c>
      <c r="M80" s="12" t="s">
        <v>1599</v>
      </c>
      <c r="N80" s="12" t="s">
        <v>1369</v>
      </c>
      <c r="O80" s="13" t="s">
        <v>1617</v>
      </c>
      <c r="P80" s="15">
        <v>14432237000</v>
      </c>
      <c r="Q80" s="15">
        <v>0</v>
      </c>
      <c r="R80" s="15">
        <v>6445185</v>
      </c>
      <c r="S80" s="15">
        <v>14425791815</v>
      </c>
      <c r="T80" s="15">
        <v>0</v>
      </c>
      <c r="U80" s="15">
        <v>12833145579.040001</v>
      </c>
      <c r="V80" s="15">
        <v>1592646235.96</v>
      </c>
      <c r="W80" s="15">
        <v>9082966274</v>
      </c>
      <c r="X80" s="15">
        <v>4222111842.9499998</v>
      </c>
      <c r="Y80" s="15">
        <v>4003308359.4499998</v>
      </c>
      <c r="Z80" s="15">
        <v>4003304596.4499998</v>
      </c>
      <c r="AA80" s="16" t="s">
        <v>13</v>
      </c>
    </row>
    <row r="81" spans="1:27" ht="33.75" hidden="1" x14ac:dyDescent="0.25">
      <c r="A81" s="12" t="s">
        <v>1697</v>
      </c>
      <c r="B81" s="13" t="s">
        <v>1698</v>
      </c>
      <c r="C81" s="14" t="s">
        <v>1616</v>
      </c>
      <c r="D81" s="12" t="s">
        <v>23</v>
      </c>
      <c r="E81" s="12" t="s">
        <v>1613</v>
      </c>
      <c r="F81" s="12" t="s">
        <v>1598</v>
      </c>
      <c r="G81" s="12" t="s">
        <v>1602</v>
      </c>
      <c r="H81" s="12"/>
      <c r="I81" s="12"/>
      <c r="J81" s="12"/>
      <c r="K81" s="12"/>
      <c r="L81" s="12" t="s">
        <v>1368</v>
      </c>
      <c r="M81" s="12" t="s">
        <v>1699</v>
      </c>
      <c r="N81" s="12" t="s">
        <v>1369</v>
      </c>
      <c r="O81" s="13" t="s">
        <v>1617</v>
      </c>
      <c r="P81" s="15">
        <v>624622000</v>
      </c>
      <c r="Q81" s="15">
        <v>0</v>
      </c>
      <c r="R81" s="15">
        <v>0</v>
      </c>
      <c r="S81" s="15">
        <v>624622000</v>
      </c>
      <c r="T81" s="15">
        <v>0</v>
      </c>
      <c r="U81" s="15">
        <v>0</v>
      </c>
      <c r="V81" s="15">
        <v>624622000</v>
      </c>
      <c r="W81" s="15">
        <v>0</v>
      </c>
      <c r="X81" s="15">
        <v>0</v>
      </c>
      <c r="Y81" s="15">
        <v>0</v>
      </c>
      <c r="Z81" s="15">
        <v>0</v>
      </c>
      <c r="AA81" s="16" t="s">
        <v>13</v>
      </c>
    </row>
    <row r="82" spans="1:27" ht="33.75" hidden="1" x14ac:dyDescent="0.25">
      <c r="A82" s="12" t="s">
        <v>1697</v>
      </c>
      <c r="B82" s="13" t="s">
        <v>1698</v>
      </c>
      <c r="C82" s="14" t="s">
        <v>1616</v>
      </c>
      <c r="D82" s="12" t="s">
        <v>23</v>
      </c>
      <c r="E82" s="12" t="s">
        <v>1613</v>
      </c>
      <c r="F82" s="12" t="s">
        <v>1598</v>
      </c>
      <c r="G82" s="12" t="s">
        <v>1602</v>
      </c>
      <c r="H82" s="12"/>
      <c r="I82" s="12"/>
      <c r="J82" s="12"/>
      <c r="K82" s="12"/>
      <c r="L82" s="12" t="s">
        <v>1368</v>
      </c>
      <c r="M82" s="12" t="s">
        <v>1700</v>
      </c>
      <c r="N82" s="12" t="s">
        <v>1369</v>
      </c>
      <c r="O82" s="13" t="s">
        <v>1617</v>
      </c>
      <c r="P82" s="15">
        <v>2430126000</v>
      </c>
      <c r="Q82" s="15">
        <v>0</v>
      </c>
      <c r="R82" s="15">
        <v>0</v>
      </c>
      <c r="S82" s="15">
        <v>2430126000</v>
      </c>
      <c r="T82" s="15">
        <v>0</v>
      </c>
      <c r="U82" s="15">
        <v>1796741020.1600001</v>
      </c>
      <c r="V82" s="15">
        <v>633384979.84000003</v>
      </c>
      <c r="W82" s="15">
        <v>1402157250.1600001</v>
      </c>
      <c r="X82" s="15">
        <v>703024154.76999998</v>
      </c>
      <c r="Y82" s="15">
        <v>698952888.76999998</v>
      </c>
      <c r="Z82" s="15">
        <v>698952888.76999998</v>
      </c>
      <c r="AA82" s="16" t="s">
        <v>13</v>
      </c>
    </row>
    <row r="83" spans="1:27" ht="33.75" hidden="1" x14ac:dyDescent="0.25">
      <c r="A83" s="12" t="s">
        <v>1697</v>
      </c>
      <c r="B83" s="13" t="s">
        <v>1698</v>
      </c>
      <c r="C83" s="14" t="s">
        <v>1701</v>
      </c>
      <c r="D83" s="12" t="s">
        <v>23</v>
      </c>
      <c r="E83" s="12" t="s">
        <v>1613</v>
      </c>
      <c r="F83" s="12" t="s">
        <v>1598</v>
      </c>
      <c r="G83" s="12" t="s">
        <v>1602</v>
      </c>
      <c r="H83" s="12" t="s">
        <v>1702</v>
      </c>
      <c r="I83" s="12"/>
      <c r="J83" s="12"/>
      <c r="K83" s="12"/>
      <c r="L83" s="12" t="s">
        <v>1367</v>
      </c>
      <c r="M83" s="12" t="s">
        <v>1599</v>
      </c>
      <c r="N83" s="12" t="s">
        <v>1369</v>
      </c>
      <c r="O83" s="13" t="s">
        <v>1703</v>
      </c>
      <c r="P83" s="15">
        <v>0</v>
      </c>
      <c r="Q83" s="15">
        <v>6445185</v>
      </c>
      <c r="R83" s="15">
        <v>0</v>
      </c>
      <c r="S83" s="15">
        <v>6445185</v>
      </c>
      <c r="T83" s="15">
        <v>0</v>
      </c>
      <c r="U83" s="15">
        <v>6445185</v>
      </c>
      <c r="V83" s="15">
        <v>0</v>
      </c>
      <c r="W83" s="15">
        <v>0</v>
      </c>
      <c r="X83" s="15">
        <v>0</v>
      </c>
      <c r="Y83" s="15">
        <v>0</v>
      </c>
      <c r="Z83" s="15">
        <v>0</v>
      </c>
      <c r="AA83" s="16" t="s">
        <v>13</v>
      </c>
    </row>
    <row r="84" spans="1:27" ht="33.75" hidden="1" x14ac:dyDescent="0.25">
      <c r="A84" s="12" t="s">
        <v>1697</v>
      </c>
      <c r="B84" s="13" t="s">
        <v>1698</v>
      </c>
      <c r="C84" s="14" t="s">
        <v>1618</v>
      </c>
      <c r="D84" s="12" t="s">
        <v>23</v>
      </c>
      <c r="E84" s="12" t="s">
        <v>1614</v>
      </c>
      <c r="F84" s="12" t="s">
        <v>1613</v>
      </c>
      <c r="G84" s="12" t="s">
        <v>1467</v>
      </c>
      <c r="H84" s="12" t="s">
        <v>1467</v>
      </c>
      <c r="I84" s="12"/>
      <c r="J84" s="12"/>
      <c r="K84" s="12"/>
      <c r="L84" s="12" t="s">
        <v>1367</v>
      </c>
      <c r="M84" s="12" t="s">
        <v>1619</v>
      </c>
      <c r="N84" s="12" t="s">
        <v>1370</v>
      </c>
      <c r="O84" s="13" t="s">
        <v>1620</v>
      </c>
      <c r="P84" s="15">
        <v>102408000</v>
      </c>
      <c r="Q84" s="15">
        <v>0</v>
      </c>
      <c r="R84" s="15">
        <v>0</v>
      </c>
      <c r="S84" s="15">
        <v>102408000</v>
      </c>
      <c r="T84" s="15">
        <v>0</v>
      </c>
      <c r="U84" s="15">
        <v>0</v>
      </c>
      <c r="V84" s="15">
        <v>102408000</v>
      </c>
      <c r="W84" s="15">
        <v>0</v>
      </c>
      <c r="X84" s="15">
        <v>0</v>
      </c>
      <c r="Y84" s="15">
        <v>0</v>
      </c>
      <c r="Z84" s="15">
        <v>0</v>
      </c>
      <c r="AA84" s="16" t="s">
        <v>13</v>
      </c>
    </row>
    <row r="85" spans="1:27" ht="56.25" hidden="1" x14ac:dyDescent="0.25">
      <c r="A85" s="12" t="s">
        <v>1697</v>
      </c>
      <c r="B85" s="13" t="s">
        <v>1698</v>
      </c>
      <c r="C85" s="14" t="s">
        <v>1704</v>
      </c>
      <c r="D85" s="12" t="s">
        <v>23</v>
      </c>
      <c r="E85" s="12" t="s">
        <v>1614</v>
      </c>
      <c r="F85" s="12" t="s">
        <v>1602</v>
      </c>
      <c r="G85" s="12" t="s">
        <v>1467</v>
      </c>
      <c r="H85" s="12" t="s">
        <v>1705</v>
      </c>
      <c r="I85" s="12"/>
      <c r="J85" s="12"/>
      <c r="K85" s="12"/>
      <c r="L85" s="12" t="s">
        <v>1367</v>
      </c>
      <c r="M85" s="12" t="s">
        <v>1599</v>
      </c>
      <c r="N85" s="12" t="s">
        <v>1369</v>
      </c>
      <c r="O85" s="13" t="s">
        <v>1706</v>
      </c>
      <c r="P85" s="15">
        <v>24067000</v>
      </c>
      <c r="Q85" s="15">
        <v>0</v>
      </c>
      <c r="R85" s="15">
        <v>0</v>
      </c>
      <c r="S85" s="15">
        <v>24067000</v>
      </c>
      <c r="T85" s="15">
        <v>0</v>
      </c>
      <c r="U85" s="15">
        <v>0</v>
      </c>
      <c r="V85" s="15">
        <v>24067000</v>
      </c>
      <c r="W85" s="15">
        <v>0</v>
      </c>
      <c r="X85" s="15">
        <v>0</v>
      </c>
      <c r="Y85" s="15">
        <v>0</v>
      </c>
      <c r="Z85" s="15">
        <v>0</v>
      </c>
      <c r="AA85" s="16" t="s">
        <v>13</v>
      </c>
    </row>
    <row r="86" spans="1:27" ht="33.75" hidden="1" x14ac:dyDescent="0.25">
      <c r="A86" s="12" t="s">
        <v>1697</v>
      </c>
      <c r="B86" s="13" t="s">
        <v>1698</v>
      </c>
      <c r="C86" s="14" t="s">
        <v>1643</v>
      </c>
      <c r="D86" s="12" t="s">
        <v>23</v>
      </c>
      <c r="E86" s="12" t="s">
        <v>1614</v>
      </c>
      <c r="F86" s="12" t="s">
        <v>1644</v>
      </c>
      <c r="G86" s="12" t="s">
        <v>1467</v>
      </c>
      <c r="H86" s="12" t="s">
        <v>1467</v>
      </c>
      <c r="I86" s="12"/>
      <c r="J86" s="12"/>
      <c r="K86" s="12"/>
      <c r="L86" s="12" t="s">
        <v>1368</v>
      </c>
      <c r="M86" s="12" t="s">
        <v>1700</v>
      </c>
      <c r="N86" s="12" t="s">
        <v>1369</v>
      </c>
      <c r="O86" s="13" t="s">
        <v>1645</v>
      </c>
      <c r="P86" s="15">
        <v>450000000</v>
      </c>
      <c r="Q86" s="15">
        <v>0</v>
      </c>
      <c r="R86" s="15">
        <v>0</v>
      </c>
      <c r="S86" s="15">
        <v>450000000</v>
      </c>
      <c r="T86" s="15">
        <v>0</v>
      </c>
      <c r="U86" s="15">
        <v>17209440</v>
      </c>
      <c r="V86" s="15">
        <v>432790560</v>
      </c>
      <c r="W86" s="15">
        <v>17209440</v>
      </c>
      <c r="X86" s="15">
        <v>0</v>
      </c>
      <c r="Y86" s="15">
        <v>0</v>
      </c>
      <c r="Z86" s="15">
        <v>0</v>
      </c>
      <c r="AA86" s="16" t="s">
        <v>13</v>
      </c>
    </row>
    <row r="87" spans="1:27" ht="45" hidden="1" x14ac:dyDescent="0.25">
      <c r="A87" s="12" t="s">
        <v>1697</v>
      </c>
      <c r="B87" s="13" t="s">
        <v>1698</v>
      </c>
      <c r="C87" s="14" t="s">
        <v>1707</v>
      </c>
      <c r="D87" s="12" t="s">
        <v>1366</v>
      </c>
      <c r="E87" s="12" t="s">
        <v>1649</v>
      </c>
      <c r="F87" s="12" t="s">
        <v>1647</v>
      </c>
      <c r="G87" s="12" t="s">
        <v>1644</v>
      </c>
      <c r="H87" s="12" t="s">
        <v>1483</v>
      </c>
      <c r="I87" s="12" t="s">
        <v>1483</v>
      </c>
      <c r="J87" s="12" t="s">
        <v>1483</v>
      </c>
      <c r="K87" s="12" t="s">
        <v>1483</v>
      </c>
      <c r="L87" s="12" t="s">
        <v>1367</v>
      </c>
      <c r="M87" s="12" t="s">
        <v>1619</v>
      </c>
      <c r="N87" s="12" t="s">
        <v>1369</v>
      </c>
      <c r="O87" s="13" t="s">
        <v>1500</v>
      </c>
      <c r="P87" s="15">
        <v>14919900000</v>
      </c>
      <c r="Q87" s="15">
        <v>0</v>
      </c>
      <c r="R87" s="15">
        <v>0</v>
      </c>
      <c r="S87" s="15">
        <v>14919900000</v>
      </c>
      <c r="T87" s="15">
        <v>0</v>
      </c>
      <c r="U87" s="15">
        <v>12350980524.459999</v>
      </c>
      <c r="V87" s="15">
        <v>2568919475.54</v>
      </c>
      <c r="W87" s="15">
        <v>8711311256.0200005</v>
      </c>
      <c r="X87" s="15">
        <v>2259690134.4400001</v>
      </c>
      <c r="Y87" s="15">
        <v>2259587903.4400001</v>
      </c>
      <c r="Z87" s="15">
        <v>2259399423.4400001</v>
      </c>
      <c r="AA87" s="16" t="s">
        <v>13</v>
      </c>
    </row>
    <row r="88" spans="1:27" ht="45" hidden="1" x14ac:dyDescent="0.25">
      <c r="A88" s="12" t="s">
        <v>1697</v>
      </c>
      <c r="B88" s="13" t="s">
        <v>1698</v>
      </c>
      <c r="C88" s="14" t="s">
        <v>1707</v>
      </c>
      <c r="D88" s="12" t="s">
        <v>1366</v>
      </c>
      <c r="E88" s="12" t="s">
        <v>1649</v>
      </c>
      <c r="F88" s="12" t="s">
        <v>1647</v>
      </c>
      <c r="G88" s="12" t="s">
        <v>1644</v>
      </c>
      <c r="H88" s="12" t="s">
        <v>1483</v>
      </c>
      <c r="I88" s="12" t="s">
        <v>1483</v>
      </c>
      <c r="J88" s="12" t="s">
        <v>1483</v>
      </c>
      <c r="K88" s="12" t="s">
        <v>1483</v>
      </c>
      <c r="L88" s="12" t="s">
        <v>1367</v>
      </c>
      <c r="M88" s="12" t="s">
        <v>1652</v>
      </c>
      <c r="N88" s="12" t="s">
        <v>1369</v>
      </c>
      <c r="O88" s="13" t="s">
        <v>1500</v>
      </c>
      <c r="P88" s="15">
        <v>720000000</v>
      </c>
      <c r="Q88" s="15">
        <v>0</v>
      </c>
      <c r="R88" s="15">
        <v>0</v>
      </c>
      <c r="S88" s="15">
        <v>720000000</v>
      </c>
      <c r="T88" s="15">
        <v>0</v>
      </c>
      <c r="U88" s="15">
        <v>494514400</v>
      </c>
      <c r="V88" s="15">
        <v>225485600</v>
      </c>
      <c r="W88" s="15">
        <v>494514400</v>
      </c>
      <c r="X88" s="15">
        <v>494514400</v>
      </c>
      <c r="Y88" s="15">
        <v>494514400</v>
      </c>
      <c r="Z88" s="15">
        <v>494514400</v>
      </c>
      <c r="AA88" s="16" t="s">
        <v>13</v>
      </c>
    </row>
    <row r="89" spans="1:27" ht="45" hidden="1" x14ac:dyDescent="0.25">
      <c r="A89" s="12" t="s">
        <v>1697</v>
      </c>
      <c r="B89" s="13" t="s">
        <v>1698</v>
      </c>
      <c r="C89" s="14" t="s">
        <v>1707</v>
      </c>
      <c r="D89" s="12" t="s">
        <v>1366</v>
      </c>
      <c r="E89" s="12" t="s">
        <v>1649</v>
      </c>
      <c r="F89" s="12" t="s">
        <v>1647</v>
      </c>
      <c r="G89" s="12" t="s">
        <v>1644</v>
      </c>
      <c r="H89" s="12" t="s">
        <v>1483</v>
      </c>
      <c r="I89" s="12" t="s">
        <v>1483</v>
      </c>
      <c r="J89" s="12" t="s">
        <v>1483</v>
      </c>
      <c r="K89" s="12" t="s">
        <v>1483</v>
      </c>
      <c r="L89" s="12" t="s">
        <v>1368</v>
      </c>
      <c r="M89" s="12" t="s">
        <v>1699</v>
      </c>
      <c r="N89" s="12" t="s">
        <v>1369</v>
      </c>
      <c r="O89" s="13" t="s">
        <v>1500</v>
      </c>
      <c r="P89" s="15">
        <v>6988550000</v>
      </c>
      <c r="Q89" s="15">
        <v>0</v>
      </c>
      <c r="R89" s="15">
        <v>0</v>
      </c>
      <c r="S89" s="15">
        <v>6988550000</v>
      </c>
      <c r="T89" s="15">
        <v>0</v>
      </c>
      <c r="U89" s="15">
        <v>4038087186</v>
      </c>
      <c r="V89" s="15">
        <v>2950462814</v>
      </c>
      <c r="W89" s="15">
        <v>1688077420</v>
      </c>
      <c r="X89" s="15">
        <v>681249854.88</v>
      </c>
      <c r="Y89" s="15">
        <v>651828897.88</v>
      </c>
      <c r="Z89" s="15">
        <v>651828897.88</v>
      </c>
      <c r="AA89" s="16" t="s">
        <v>13</v>
      </c>
    </row>
    <row r="90" spans="1:27" ht="22.5" hidden="1" x14ac:dyDescent="0.25">
      <c r="A90" s="12" t="s">
        <v>1364</v>
      </c>
      <c r="B90" s="13" t="s">
        <v>1365</v>
      </c>
      <c r="C90" s="14" t="s">
        <v>1618</v>
      </c>
      <c r="D90" s="12" t="s">
        <v>23</v>
      </c>
      <c r="E90" s="12" t="s">
        <v>1614</v>
      </c>
      <c r="F90" s="12" t="s">
        <v>1613</v>
      </c>
      <c r="G90" s="12" t="s">
        <v>1467</v>
      </c>
      <c r="H90" s="12" t="s">
        <v>1467</v>
      </c>
      <c r="I90" s="12"/>
      <c r="J90" s="12"/>
      <c r="K90" s="12"/>
      <c r="L90" s="12" t="s">
        <v>1368</v>
      </c>
      <c r="M90" s="12" t="s">
        <v>1700</v>
      </c>
      <c r="N90" s="12" t="s">
        <v>1369</v>
      </c>
      <c r="O90" s="13" t="s">
        <v>1620</v>
      </c>
      <c r="P90" s="15">
        <v>377425000</v>
      </c>
      <c r="Q90" s="15">
        <v>0</v>
      </c>
      <c r="R90" s="15">
        <v>0</v>
      </c>
      <c r="S90" s="15">
        <v>377425000</v>
      </c>
      <c r="T90" s="15">
        <v>0</v>
      </c>
      <c r="U90" s="15">
        <v>0</v>
      </c>
      <c r="V90" s="15">
        <v>377425000</v>
      </c>
      <c r="W90" s="15">
        <v>0</v>
      </c>
      <c r="X90" s="15">
        <v>0</v>
      </c>
      <c r="Y90" s="15">
        <v>0</v>
      </c>
      <c r="Z90" s="15">
        <v>0</v>
      </c>
      <c r="AA90" s="16" t="s">
        <v>3</v>
      </c>
    </row>
    <row r="91" spans="1:27" ht="45" hidden="1" x14ac:dyDescent="0.25">
      <c r="A91" s="12" t="s">
        <v>1364</v>
      </c>
      <c r="B91" s="13" t="s">
        <v>1365</v>
      </c>
      <c r="C91" s="14" t="s">
        <v>1708</v>
      </c>
      <c r="D91" s="12" t="s">
        <v>23</v>
      </c>
      <c r="E91" s="12" t="s">
        <v>1614</v>
      </c>
      <c r="F91" s="12" t="s">
        <v>1644</v>
      </c>
      <c r="G91" s="12" t="s">
        <v>1614</v>
      </c>
      <c r="H91" s="12" t="s">
        <v>1709</v>
      </c>
      <c r="I91" s="12"/>
      <c r="J91" s="12"/>
      <c r="K91" s="12"/>
      <c r="L91" s="12" t="s">
        <v>1368</v>
      </c>
      <c r="M91" s="12" t="s">
        <v>1699</v>
      </c>
      <c r="N91" s="12" t="s">
        <v>1369</v>
      </c>
      <c r="O91" s="13" t="s">
        <v>1710</v>
      </c>
      <c r="P91" s="15">
        <v>10000000000</v>
      </c>
      <c r="Q91" s="15">
        <v>0</v>
      </c>
      <c r="R91" s="15">
        <v>0</v>
      </c>
      <c r="S91" s="15">
        <v>10000000000</v>
      </c>
      <c r="T91" s="15">
        <v>0</v>
      </c>
      <c r="U91" s="15">
        <v>10000000000</v>
      </c>
      <c r="V91" s="15">
        <v>0</v>
      </c>
      <c r="W91" s="15">
        <v>10000000000</v>
      </c>
      <c r="X91" s="15">
        <v>2446839771</v>
      </c>
      <c r="Y91" s="15">
        <v>2446839771</v>
      </c>
      <c r="Z91" s="15">
        <v>2446839771</v>
      </c>
      <c r="AA91" s="16" t="s">
        <v>12</v>
      </c>
    </row>
    <row r="92" spans="1:27" ht="45" hidden="1" x14ac:dyDescent="0.25">
      <c r="A92" s="12" t="s">
        <v>1364</v>
      </c>
      <c r="B92" s="13" t="s">
        <v>1365</v>
      </c>
      <c r="C92" s="14" t="s">
        <v>1708</v>
      </c>
      <c r="D92" s="12" t="s">
        <v>23</v>
      </c>
      <c r="E92" s="12" t="s">
        <v>1614</v>
      </c>
      <c r="F92" s="12" t="s">
        <v>1644</v>
      </c>
      <c r="G92" s="12" t="s">
        <v>1614</v>
      </c>
      <c r="H92" s="12" t="s">
        <v>1709</v>
      </c>
      <c r="I92" s="12"/>
      <c r="J92" s="12"/>
      <c r="K92" s="12"/>
      <c r="L92" s="12" t="s">
        <v>1368</v>
      </c>
      <c r="M92" s="12" t="s">
        <v>1700</v>
      </c>
      <c r="N92" s="12" t="s">
        <v>1369</v>
      </c>
      <c r="O92" s="13" t="s">
        <v>1710</v>
      </c>
      <c r="P92" s="15">
        <v>15928321000</v>
      </c>
      <c r="Q92" s="15">
        <v>0</v>
      </c>
      <c r="R92" s="15">
        <v>0</v>
      </c>
      <c r="S92" s="15">
        <v>15928321000</v>
      </c>
      <c r="T92" s="15">
        <v>0</v>
      </c>
      <c r="U92" s="15">
        <v>15928321000</v>
      </c>
      <c r="V92" s="15">
        <v>0</v>
      </c>
      <c r="W92" s="15">
        <v>15928321000</v>
      </c>
      <c r="X92" s="15">
        <v>5933402380</v>
      </c>
      <c r="Y92" s="15">
        <v>4578458941</v>
      </c>
      <c r="Z92" s="15">
        <v>4578458941</v>
      </c>
      <c r="AA92" s="16" t="s">
        <v>12</v>
      </c>
    </row>
    <row r="93" spans="1:27" ht="67.5" hidden="1" x14ac:dyDescent="0.25">
      <c r="A93" s="12" t="s">
        <v>1364</v>
      </c>
      <c r="B93" s="13" t="s">
        <v>1365</v>
      </c>
      <c r="C93" s="14" t="s">
        <v>1711</v>
      </c>
      <c r="D93" s="12" t="s">
        <v>1366</v>
      </c>
      <c r="E93" s="12" t="s">
        <v>1649</v>
      </c>
      <c r="F93" s="12" t="s">
        <v>1647</v>
      </c>
      <c r="G93" s="12" t="s">
        <v>1605</v>
      </c>
      <c r="H93" s="12"/>
      <c r="I93" s="12"/>
      <c r="J93" s="12"/>
      <c r="K93" s="12"/>
      <c r="L93" s="12" t="s">
        <v>1368</v>
      </c>
      <c r="M93" s="12" t="s">
        <v>1699</v>
      </c>
      <c r="N93" s="12" t="s">
        <v>1369</v>
      </c>
      <c r="O93" s="13" t="s">
        <v>1497</v>
      </c>
      <c r="P93" s="15">
        <v>21200000000</v>
      </c>
      <c r="Q93" s="15">
        <v>0</v>
      </c>
      <c r="R93" s="15">
        <v>0</v>
      </c>
      <c r="S93" s="15">
        <v>21200000000</v>
      </c>
      <c r="T93" s="15">
        <v>0</v>
      </c>
      <c r="U93" s="15">
        <v>19411283004.41</v>
      </c>
      <c r="V93" s="15">
        <v>1788716995.5899999</v>
      </c>
      <c r="W93" s="15">
        <v>18865643197.220001</v>
      </c>
      <c r="X93" s="15">
        <v>5006188951.2200003</v>
      </c>
      <c r="Y93" s="15">
        <v>5006028897.2200003</v>
      </c>
      <c r="Z93" s="15">
        <v>4960251843.2200003</v>
      </c>
      <c r="AA93" s="16" t="s">
        <v>12</v>
      </c>
    </row>
    <row r="94" spans="1:27" ht="67.5" hidden="1" x14ac:dyDescent="0.25">
      <c r="A94" s="12" t="s">
        <v>1364</v>
      </c>
      <c r="B94" s="13" t="s">
        <v>1365</v>
      </c>
      <c r="C94" s="14" t="s">
        <v>1711</v>
      </c>
      <c r="D94" s="12" t="s">
        <v>1366</v>
      </c>
      <c r="E94" s="12" t="s">
        <v>1649</v>
      </c>
      <c r="F94" s="12" t="s">
        <v>1647</v>
      </c>
      <c r="G94" s="12" t="s">
        <v>1605</v>
      </c>
      <c r="H94" s="12"/>
      <c r="I94" s="12"/>
      <c r="J94" s="12"/>
      <c r="K94" s="12"/>
      <c r="L94" s="12" t="s">
        <v>1368</v>
      </c>
      <c r="M94" s="12" t="s">
        <v>1700</v>
      </c>
      <c r="N94" s="12" t="s">
        <v>1369</v>
      </c>
      <c r="O94" s="13" t="s">
        <v>1497</v>
      </c>
      <c r="P94" s="15">
        <v>6900000000</v>
      </c>
      <c r="Q94" s="15">
        <v>0</v>
      </c>
      <c r="R94" s="15">
        <v>0</v>
      </c>
      <c r="S94" s="15">
        <v>6900000000</v>
      </c>
      <c r="T94" s="15">
        <v>0</v>
      </c>
      <c r="U94" s="15">
        <v>6875854464.3500004</v>
      </c>
      <c r="V94" s="15">
        <v>24145535.649999999</v>
      </c>
      <c r="W94" s="15">
        <v>6852562044.3500004</v>
      </c>
      <c r="X94" s="15">
        <v>6272274493.3500004</v>
      </c>
      <c r="Y94" s="15">
        <v>6272274493.3500004</v>
      </c>
      <c r="Z94" s="15">
        <v>6272274493.3500004</v>
      </c>
      <c r="AA94" s="16" t="s">
        <v>12</v>
      </c>
    </row>
    <row r="95" spans="1:27" ht="67.5" hidden="1" x14ac:dyDescent="0.25">
      <c r="A95" s="12" t="s">
        <v>1364</v>
      </c>
      <c r="B95" s="13" t="s">
        <v>1365</v>
      </c>
      <c r="C95" s="17" t="s">
        <v>1712</v>
      </c>
      <c r="D95" s="12" t="s">
        <v>1366</v>
      </c>
      <c r="E95" s="12" t="s">
        <v>1649</v>
      </c>
      <c r="F95" s="12" t="s">
        <v>1647</v>
      </c>
      <c r="G95" s="12" t="s">
        <v>1619</v>
      </c>
      <c r="H95" s="12"/>
      <c r="I95" s="12"/>
      <c r="J95" s="12"/>
      <c r="K95" s="12"/>
      <c r="L95" s="12" t="s">
        <v>1368</v>
      </c>
      <c r="M95" s="12" t="s">
        <v>1699</v>
      </c>
      <c r="N95" s="12" t="s">
        <v>1369</v>
      </c>
      <c r="O95" s="13" t="s">
        <v>1501</v>
      </c>
      <c r="P95" s="15">
        <v>200000000</v>
      </c>
      <c r="Q95" s="15">
        <v>0</v>
      </c>
      <c r="R95" s="15">
        <v>0</v>
      </c>
      <c r="S95" s="15">
        <v>200000000</v>
      </c>
      <c r="T95" s="15">
        <v>0</v>
      </c>
      <c r="U95" s="15">
        <v>0</v>
      </c>
      <c r="V95" s="15">
        <v>200000000</v>
      </c>
      <c r="W95" s="15">
        <v>0</v>
      </c>
      <c r="X95" s="15">
        <v>0</v>
      </c>
      <c r="Y95" s="15">
        <v>0</v>
      </c>
      <c r="Z95" s="15">
        <v>0</v>
      </c>
      <c r="AA95" s="16" t="s">
        <v>3</v>
      </c>
    </row>
    <row r="96" spans="1:27" ht="67.5" hidden="1" x14ac:dyDescent="0.25">
      <c r="A96" s="12" t="s">
        <v>1364</v>
      </c>
      <c r="B96" s="13" t="s">
        <v>1365</v>
      </c>
      <c r="C96" s="17" t="s">
        <v>1712</v>
      </c>
      <c r="D96" s="12" t="s">
        <v>1366</v>
      </c>
      <c r="E96" s="12" t="s">
        <v>1649</v>
      </c>
      <c r="F96" s="12" t="s">
        <v>1647</v>
      </c>
      <c r="G96" s="12" t="s">
        <v>1619</v>
      </c>
      <c r="H96" s="12"/>
      <c r="I96" s="12"/>
      <c r="J96" s="12"/>
      <c r="K96" s="12"/>
      <c r="L96" s="12" t="s">
        <v>1368</v>
      </c>
      <c r="M96" s="12" t="s">
        <v>1700</v>
      </c>
      <c r="N96" s="12" t="s">
        <v>1369</v>
      </c>
      <c r="O96" s="13" t="s">
        <v>1501</v>
      </c>
      <c r="P96" s="15">
        <v>1900000000</v>
      </c>
      <c r="Q96" s="15">
        <v>0</v>
      </c>
      <c r="R96" s="15">
        <v>0</v>
      </c>
      <c r="S96" s="15">
        <v>1900000000</v>
      </c>
      <c r="T96" s="15">
        <v>0</v>
      </c>
      <c r="U96" s="15">
        <v>0</v>
      </c>
      <c r="V96" s="15">
        <v>1900000000</v>
      </c>
      <c r="W96" s="15">
        <v>0</v>
      </c>
      <c r="X96" s="15">
        <v>0</v>
      </c>
      <c r="Y96" s="15">
        <v>0</v>
      </c>
      <c r="Z96" s="15">
        <v>0</v>
      </c>
      <c r="AA96" s="16" t="s">
        <v>3</v>
      </c>
    </row>
    <row r="97" spans="1:27" ht="67.5" hidden="1" x14ac:dyDescent="0.25">
      <c r="A97" s="12" t="s">
        <v>1364</v>
      </c>
      <c r="B97" s="13" t="s">
        <v>1365</v>
      </c>
      <c r="C97" s="14" t="s">
        <v>1361</v>
      </c>
      <c r="D97" s="12" t="s">
        <v>1366</v>
      </c>
      <c r="E97" s="12" t="s">
        <v>1649</v>
      </c>
      <c r="F97" s="12" t="s">
        <v>1668</v>
      </c>
      <c r="G97" s="12" t="s">
        <v>1467</v>
      </c>
      <c r="H97" s="12" t="s">
        <v>1483</v>
      </c>
      <c r="I97" s="12" t="s">
        <v>1483</v>
      </c>
      <c r="J97" s="12" t="s">
        <v>1483</v>
      </c>
      <c r="K97" s="12" t="s">
        <v>1483</v>
      </c>
      <c r="L97" s="12" t="s">
        <v>1368</v>
      </c>
      <c r="M97" s="12" t="s">
        <v>1699</v>
      </c>
      <c r="N97" s="12" t="s">
        <v>1369</v>
      </c>
      <c r="O97" s="13" t="s">
        <v>1502</v>
      </c>
      <c r="P97" s="15">
        <v>520000000</v>
      </c>
      <c r="Q97" s="15">
        <v>0</v>
      </c>
      <c r="R97" s="15">
        <v>0</v>
      </c>
      <c r="S97" s="15">
        <v>520000000</v>
      </c>
      <c r="T97" s="15">
        <v>0</v>
      </c>
      <c r="U97" s="15">
        <v>144528834</v>
      </c>
      <c r="V97" s="15">
        <v>375471166</v>
      </c>
      <c r="W97" s="15">
        <v>93295792.5</v>
      </c>
      <c r="X97" s="15">
        <v>39610443</v>
      </c>
      <c r="Y97" s="15">
        <v>22110443</v>
      </c>
      <c r="Z97" s="15">
        <v>22110443</v>
      </c>
      <c r="AA97" s="16" t="s">
        <v>11</v>
      </c>
    </row>
    <row r="98" spans="1:27" ht="67.5" hidden="1" x14ac:dyDescent="0.25">
      <c r="A98" s="12" t="s">
        <v>1364</v>
      </c>
      <c r="B98" s="13" t="s">
        <v>1365</v>
      </c>
      <c r="C98" s="14" t="s">
        <v>1361</v>
      </c>
      <c r="D98" s="12" t="s">
        <v>1366</v>
      </c>
      <c r="E98" s="12" t="s">
        <v>1649</v>
      </c>
      <c r="F98" s="12" t="s">
        <v>1668</v>
      </c>
      <c r="G98" s="12" t="s">
        <v>1467</v>
      </c>
      <c r="H98" s="12" t="s">
        <v>1483</v>
      </c>
      <c r="I98" s="12" t="s">
        <v>1483</v>
      </c>
      <c r="J98" s="12" t="s">
        <v>1483</v>
      </c>
      <c r="K98" s="12" t="s">
        <v>1483</v>
      </c>
      <c r="L98" s="12" t="s">
        <v>1368</v>
      </c>
      <c r="M98" s="12" t="s">
        <v>1700</v>
      </c>
      <c r="N98" s="12" t="s">
        <v>1369</v>
      </c>
      <c r="O98" s="13" t="s">
        <v>1502</v>
      </c>
      <c r="P98" s="15">
        <v>790000000</v>
      </c>
      <c r="Q98" s="15">
        <v>0</v>
      </c>
      <c r="R98" s="15">
        <v>0</v>
      </c>
      <c r="S98" s="15">
        <v>790000000</v>
      </c>
      <c r="T98" s="15">
        <v>0</v>
      </c>
      <c r="U98" s="15">
        <v>705194500</v>
      </c>
      <c r="V98" s="15">
        <v>84805500</v>
      </c>
      <c r="W98" s="15">
        <v>700283000</v>
      </c>
      <c r="X98" s="15">
        <v>245351300</v>
      </c>
      <c r="Y98" s="15">
        <v>245351300</v>
      </c>
      <c r="Z98" s="15">
        <v>245351300</v>
      </c>
      <c r="AA98" s="16" t="s">
        <v>11</v>
      </c>
    </row>
    <row r="99" spans="1:27" ht="33.75" hidden="1" x14ac:dyDescent="0.25">
      <c r="A99" s="12" t="s">
        <v>1364</v>
      </c>
      <c r="B99" s="13" t="s">
        <v>1365</v>
      </c>
      <c r="C99" s="14" t="s">
        <v>1696</v>
      </c>
      <c r="D99" s="12" t="s">
        <v>1366</v>
      </c>
      <c r="E99" s="12" t="s">
        <v>1649</v>
      </c>
      <c r="F99" s="12" t="s">
        <v>1670</v>
      </c>
      <c r="G99" s="12" t="s">
        <v>1467</v>
      </c>
      <c r="H99" s="12" t="s">
        <v>1483</v>
      </c>
      <c r="I99" s="12" t="s">
        <v>1483</v>
      </c>
      <c r="J99" s="12" t="s">
        <v>1483</v>
      </c>
      <c r="K99" s="12" t="s">
        <v>1483</v>
      </c>
      <c r="L99" s="12" t="s">
        <v>1368</v>
      </c>
      <c r="M99" s="12" t="s">
        <v>1700</v>
      </c>
      <c r="N99" s="12" t="s">
        <v>1369</v>
      </c>
      <c r="O99" s="13" t="s">
        <v>1503</v>
      </c>
      <c r="P99" s="15">
        <v>163150000</v>
      </c>
      <c r="Q99" s="15">
        <v>0</v>
      </c>
      <c r="R99" s="15">
        <v>0</v>
      </c>
      <c r="S99" s="15">
        <v>163150000</v>
      </c>
      <c r="T99" s="15">
        <v>0</v>
      </c>
      <c r="U99" s="15">
        <v>118972000</v>
      </c>
      <c r="V99" s="15">
        <v>44178000</v>
      </c>
      <c r="W99" s="15">
        <v>115052938.5</v>
      </c>
      <c r="X99" s="15">
        <v>41904797</v>
      </c>
      <c r="Y99" s="15">
        <v>41904797</v>
      </c>
      <c r="Z99" s="15">
        <v>41904797</v>
      </c>
      <c r="AA99" s="16" t="s">
        <v>11</v>
      </c>
    </row>
    <row r="100" spans="1:27" ht="67.5" hidden="1" x14ac:dyDescent="0.25">
      <c r="A100" s="12" t="s">
        <v>1364</v>
      </c>
      <c r="B100" s="13" t="s">
        <v>1365</v>
      </c>
      <c r="C100" s="14" t="s">
        <v>1685</v>
      </c>
      <c r="D100" s="12" t="s">
        <v>1366</v>
      </c>
      <c r="E100" s="12" t="s">
        <v>1649</v>
      </c>
      <c r="F100" s="12" t="s">
        <v>1670</v>
      </c>
      <c r="G100" s="12" t="s">
        <v>1602</v>
      </c>
      <c r="H100" s="12" t="s">
        <v>1483</v>
      </c>
      <c r="I100" s="12" t="s">
        <v>1483</v>
      </c>
      <c r="J100" s="12" t="s">
        <v>1483</v>
      </c>
      <c r="K100" s="12" t="s">
        <v>1483</v>
      </c>
      <c r="L100" s="12" t="s">
        <v>1368</v>
      </c>
      <c r="M100" s="12" t="s">
        <v>1699</v>
      </c>
      <c r="N100" s="12" t="s">
        <v>1369</v>
      </c>
      <c r="O100" s="13" t="s">
        <v>1495</v>
      </c>
      <c r="P100" s="15">
        <v>3100000000</v>
      </c>
      <c r="Q100" s="15">
        <v>0</v>
      </c>
      <c r="R100" s="15">
        <v>0</v>
      </c>
      <c r="S100" s="15">
        <v>3100000000</v>
      </c>
      <c r="T100" s="15">
        <v>0</v>
      </c>
      <c r="U100" s="15">
        <v>2996658049</v>
      </c>
      <c r="V100" s="15">
        <v>103341951</v>
      </c>
      <c r="W100" s="15">
        <v>2894679452</v>
      </c>
      <c r="X100" s="15">
        <v>1457948967</v>
      </c>
      <c r="Y100" s="15">
        <v>1452903367</v>
      </c>
      <c r="Z100" s="15">
        <v>1452903367</v>
      </c>
      <c r="AA100" s="16" t="s">
        <v>11</v>
      </c>
    </row>
    <row r="101" spans="1:27" ht="67.5" hidden="1" x14ac:dyDescent="0.25">
      <c r="A101" s="12" t="s">
        <v>1364</v>
      </c>
      <c r="B101" s="13" t="s">
        <v>1365</v>
      </c>
      <c r="C101" s="14" t="s">
        <v>1685</v>
      </c>
      <c r="D101" s="12" t="s">
        <v>1366</v>
      </c>
      <c r="E101" s="12" t="s">
        <v>1649</v>
      </c>
      <c r="F101" s="12" t="s">
        <v>1670</v>
      </c>
      <c r="G101" s="12" t="s">
        <v>1602</v>
      </c>
      <c r="H101" s="12" t="s">
        <v>1483</v>
      </c>
      <c r="I101" s="12" t="s">
        <v>1483</v>
      </c>
      <c r="J101" s="12" t="s">
        <v>1483</v>
      </c>
      <c r="K101" s="12" t="s">
        <v>1483</v>
      </c>
      <c r="L101" s="12" t="s">
        <v>1368</v>
      </c>
      <c r="M101" s="12" t="s">
        <v>1700</v>
      </c>
      <c r="N101" s="12" t="s">
        <v>1369</v>
      </c>
      <c r="O101" s="13" t="s">
        <v>1495</v>
      </c>
      <c r="P101" s="15">
        <v>1329425728</v>
      </c>
      <c r="Q101" s="15">
        <v>0</v>
      </c>
      <c r="R101" s="15">
        <v>0</v>
      </c>
      <c r="S101" s="15">
        <v>1329425728</v>
      </c>
      <c r="T101" s="15">
        <v>0</v>
      </c>
      <c r="U101" s="15">
        <v>1227599430</v>
      </c>
      <c r="V101" s="15">
        <v>101826298</v>
      </c>
      <c r="W101" s="15">
        <v>957216081.5</v>
      </c>
      <c r="X101" s="15">
        <v>441415663</v>
      </c>
      <c r="Y101" s="15">
        <v>438493442</v>
      </c>
      <c r="Z101" s="15">
        <v>438493442</v>
      </c>
      <c r="AA101" s="16" t="s">
        <v>11</v>
      </c>
    </row>
    <row r="102" spans="1:27" ht="67.5" x14ac:dyDescent="0.25">
      <c r="A102" s="20" t="s">
        <v>1364</v>
      </c>
      <c r="B102" s="13" t="s">
        <v>1365</v>
      </c>
      <c r="C102" s="14" t="s">
        <v>1713</v>
      </c>
      <c r="D102" s="12" t="s">
        <v>1366</v>
      </c>
      <c r="E102" s="23" t="s">
        <v>1649</v>
      </c>
      <c r="F102" s="23" t="s">
        <v>1670</v>
      </c>
      <c r="G102" s="23" t="s">
        <v>1644</v>
      </c>
      <c r="H102" s="23" t="s">
        <v>1483</v>
      </c>
      <c r="I102" s="23" t="s">
        <v>1483</v>
      </c>
      <c r="J102" s="23" t="s">
        <v>1483</v>
      </c>
      <c r="K102" s="23" t="s">
        <v>1483</v>
      </c>
      <c r="L102" s="12" t="s">
        <v>1368</v>
      </c>
      <c r="M102" s="12" t="s">
        <v>1699</v>
      </c>
      <c r="N102" s="12" t="s">
        <v>1369</v>
      </c>
      <c r="O102" s="13" t="s">
        <v>1478</v>
      </c>
      <c r="P102" s="15">
        <v>300000000</v>
      </c>
      <c r="Q102" s="15">
        <v>0</v>
      </c>
      <c r="R102" s="15">
        <v>0</v>
      </c>
      <c r="S102" s="15">
        <v>300000000</v>
      </c>
      <c r="T102" s="15">
        <v>0</v>
      </c>
      <c r="U102" s="15">
        <v>289358461</v>
      </c>
      <c r="V102" s="15">
        <v>10641539</v>
      </c>
      <c r="W102" s="15">
        <v>289358461</v>
      </c>
      <c r="X102" s="15">
        <v>137718315</v>
      </c>
      <c r="Y102" s="15">
        <v>137718315</v>
      </c>
      <c r="Z102" s="15">
        <v>137718315</v>
      </c>
      <c r="AA102" s="16" t="s">
        <v>3</v>
      </c>
    </row>
    <row r="103" spans="1:27" ht="67.5" x14ac:dyDescent="0.25">
      <c r="A103" s="20" t="s">
        <v>1364</v>
      </c>
      <c r="B103" s="13" t="s">
        <v>1365</v>
      </c>
      <c r="C103" s="14" t="s">
        <v>1713</v>
      </c>
      <c r="D103" s="12" t="s">
        <v>1366</v>
      </c>
      <c r="E103" s="23" t="s">
        <v>1649</v>
      </c>
      <c r="F103" s="23" t="s">
        <v>1670</v>
      </c>
      <c r="G103" s="23" t="s">
        <v>1644</v>
      </c>
      <c r="H103" s="23" t="s">
        <v>1483</v>
      </c>
      <c r="I103" s="23" t="s">
        <v>1483</v>
      </c>
      <c r="J103" s="23" t="s">
        <v>1483</v>
      </c>
      <c r="K103" s="23" t="s">
        <v>1483</v>
      </c>
      <c r="L103" s="12" t="s">
        <v>1368</v>
      </c>
      <c r="M103" s="12" t="s">
        <v>1700</v>
      </c>
      <c r="N103" s="12" t="s">
        <v>1369</v>
      </c>
      <c r="O103" s="13" t="s">
        <v>1478</v>
      </c>
      <c r="P103" s="15">
        <v>150000000</v>
      </c>
      <c r="Q103" s="15">
        <v>0</v>
      </c>
      <c r="R103" s="15">
        <v>0</v>
      </c>
      <c r="S103" s="15">
        <v>150000000</v>
      </c>
      <c r="T103" s="15">
        <v>0</v>
      </c>
      <c r="U103" s="15">
        <v>134092802.72</v>
      </c>
      <c r="V103" s="15">
        <v>15907197.279999999</v>
      </c>
      <c r="W103" s="15">
        <v>131670187.69</v>
      </c>
      <c r="X103" s="15">
        <v>42570110.689999998</v>
      </c>
      <c r="Y103" s="15">
        <v>42570110.689999998</v>
      </c>
      <c r="Z103" s="15">
        <v>42570110.689999998</v>
      </c>
      <c r="AA103" s="16" t="s">
        <v>3</v>
      </c>
    </row>
    <row r="104" spans="1:27" ht="78.75" hidden="1" x14ac:dyDescent="0.25">
      <c r="A104" s="12" t="s">
        <v>1364</v>
      </c>
      <c r="B104" s="13" t="s">
        <v>1365</v>
      </c>
      <c r="C104" s="17" t="s">
        <v>1678</v>
      </c>
      <c r="D104" s="12" t="s">
        <v>1366</v>
      </c>
      <c r="E104" s="12" t="s">
        <v>1679</v>
      </c>
      <c r="F104" s="12" t="s">
        <v>1647</v>
      </c>
      <c r="G104" s="12" t="s">
        <v>1467</v>
      </c>
      <c r="H104" s="12"/>
      <c r="I104" s="12"/>
      <c r="J104" s="12"/>
      <c r="K104" s="12"/>
      <c r="L104" s="12" t="s">
        <v>1367</v>
      </c>
      <c r="M104" s="12" t="s">
        <v>1619</v>
      </c>
      <c r="N104" s="12" t="s">
        <v>1369</v>
      </c>
      <c r="O104" s="13" t="s">
        <v>1504</v>
      </c>
      <c r="P104" s="15">
        <v>150000000000</v>
      </c>
      <c r="Q104" s="15">
        <v>0</v>
      </c>
      <c r="R104" s="15">
        <v>8724787760</v>
      </c>
      <c r="S104" s="15">
        <v>141275212240</v>
      </c>
      <c r="T104" s="15">
        <v>141275212240</v>
      </c>
      <c r="U104" s="15">
        <v>0</v>
      </c>
      <c r="V104" s="15">
        <v>0</v>
      </c>
      <c r="W104" s="15">
        <v>0</v>
      </c>
      <c r="X104" s="15">
        <v>0</v>
      </c>
      <c r="Y104" s="15">
        <v>0</v>
      </c>
      <c r="Z104" s="15">
        <v>0</v>
      </c>
      <c r="AA104" s="16" t="s">
        <v>3</v>
      </c>
    </row>
    <row r="105" spans="1:27" ht="33.75" hidden="1" x14ac:dyDescent="0.25">
      <c r="A105" s="12" t="s">
        <v>1714</v>
      </c>
      <c r="B105" s="13" t="s">
        <v>1715</v>
      </c>
      <c r="C105" s="14" t="s">
        <v>1597</v>
      </c>
      <c r="D105" s="12" t="s">
        <v>23</v>
      </c>
      <c r="E105" s="12" t="s">
        <v>1467</v>
      </c>
      <c r="F105" s="12" t="s">
        <v>1598</v>
      </c>
      <c r="G105" s="12" t="s">
        <v>1467</v>
      </c>
      <c r="H105" s="12" t="s">
        <v>1467</v>
      </c>
      <c r="I105" s="12"/>
      <c r="J105" s="12"/>
      <c r="K105" s="12"/>
      <c r="L105" s="12" t="s">
        <v>1367</v>
      </c>
      <c r="M105" s="12" t="s">
        <v>1599</v>
      </c>
      <c r="N105" s="12" t="s">
        <v>1369</v>
      </c>
      <c r="O105" s="13" t="s">
        <v>1600</v>
      </c>
      <c r="P105" s="15">
        <v>808779000</v>
      </c>
      <c r="Q105" s="15">
        <v>0</v>
      </c>
      <c r="R105" s="15">
        <v>0</v>
      </c>
      <c r="S105" s="15">
        <v>808779000</v>
      </c>
      <c r="T105" s="15">
        <v>0</v>
      </c>
      <c r="U105" s="15">
        <v>386434792</v>
      </c>
      <c r="V105" s="15">
        <v>422344208</v>
      </c>
      <c r="W105" s="15">
        <v>386434792</v>
      </c>
      <c r="X105" s="15">
        <v>373845858</v>
      </c>
      <c r="Y105" s="15">
        <v>373845858</v>
      </c>
      <c r="Z105" s="15">
        <v>373845858</v>
      </c>
      <c r="AA105" s="16" t="s">
        <v>14</v>
      </c>
    </row>
    <row r="106" spans="1:27" ht="33.75" hidden="1" x14ac:dyDescent="0.25">
      <c r="A106" s="12" t="s">
        <v>1714</v>
      </c>
      <c r="B106" s="13" t="s">
        <v>1715</v>
      </c>
      <c r="C106" s="14" t="s">
        <v>1601</v>
      </c>
      <c r="D106" s="12" t="s">
        <v>23</v>
      </c>
      <c r="E106" s="12" t="s">
        <v>1467</v>
      </c>
      <c r="F106" s="12" t="s">
        <v>1598</v>
      </c>
      <c r="G106" s="12" t="s">
        <v>1467</v>
      </c>
      <c r="H106" s="12" t="s">
        <v>1602</v>
      </c>
      <c r="I106" s="12"/>
      <c r="J106" s="12"/>
      <c r="K106" s="12"/>
      <c r="L106" s="12" t="s">
        <v>1367</v>
      </c>
      <c r="M106" s="12" t="s">
        <v>1599</v>
      </c>
      <c r="N106" s="12" t="s">
        <v>1369</v>
      </c>
      <c r="O106" s="13" t="s">
        <v>1603</v>
      </c>
      <c r="P106" s="15">
        <v>79230000</v>
      </c>
      <c r="Q106" s="15">
        <v>0</v>
      </c>
      <c r="R106" s="15">
        <v>0</v>
      </c>
      <c r="S106" s="15">
        <v>79230000</v>
      </c>
      <c r="T106" s="15">
        <v>0</v>
      </c>
      <c r="U106" s="15">
        <v>33672146</v>
      </c>
      <c r="V106" s="15">
        <v>45557854</v>
      </c>
      <c r="W106" s="15">
        <v>33672146</v>
      </c>
      <c r="X106" s="15">
        <v>33672146</v>
      </c>
      <c r="Y106" s="15">
        <v>33672146</v>
      </c>
      <c r="Z106" s="15">
        <v>33672146</v>
      </c>
      <c r="AA106" s="16" t="s">
        <v>14</v>
      </c>
    </row>
    <row r="107" spans="1:27" ht="33.75" hidden="1" x14ac:dyDescent="0.25">
      <c r="A107" s="12" t="s">
        <v>1714</v>
      </c>
      <c r="B107" s="13" t="s">
        <v>1715</v>
      </c>
      <c r="C107" s="14" t="s">
        <v>1604</v>
      </c>
      <c r="D107" s="12" t="s">
        <v>23</v>
      </c>
      <c r="E107" s="12" t="s">
        <v>1467</v>
      </c>
      <c r="F107" s="12" t="s">
        <v>1598</v>
      </c>
      <c r="G107" s="12" t="s">
        <v>1467</v>
      </c>
      <c r="H107" s="12" t="s">
        <v>1605</v>
      </c>
      <c r="I107" s="12"/>
      <c r="J107" s="12"/>
      <c r="K107" s="12"/>
      <c r="L107" s="12" t="s">
        <v>1367</v>
      </c>
      <c r="M107" s="12" t="s">
        <v>1599</v>
      </c>
      <c r="N107" s="12" t="s">
        <v>1369</v>
      </c>
      <c r="O107" s="13" t="s">
        <v>1606</v>
      </c>
      <c r="P107" s="15">
        <v>274772000</v>
      </c>
      <c r="Q107" s="15">
        <v>0</v>
      </c>
      <c r="R107" s="15">
        <v>0</v>
      </c>
      <c r="S107" s="15">
        <v>274772000</v>
      </c>
      <c r="T107" s="15">
        <v>0</v>
      </c>
      <c r="U107" s="15">
        <v>139938217</v>
      </c>
      <c r="V107" s="15">
        <v>134833783</v>
      </c>
      <c r="W107" s="15">
        <v>139938217</v>
      </c>
      <c r="X107" s="15">
        <v>130320614</v>
      </c>
      <c r="Y107" s="15">
        <v>130320614</v>
      </c>
      <c r="Z107" s="15">
        <v>130320614</v>
      </c>
      <c r="AA107" s="16" t="s">
        <v>14</v>
      </c>
    </row>
    <row r="108" spans="1:27" ht="33.75" hidden="1" x14ac:dyDescent="0.25">
      <c r="A108" s="12" t="s">
        <v>1714</v>
      </c>
      <c r="B108" s="13" t="s">
        <v>1715</v>
      </c>
      <c r="C108" s="14" t="s">
        <v>1610</v>
      </c>
      <c r="D108" s="12" t="s">
        <v>23</v>
      </c>
      <c r="E108" s="12" t="s">
        <v>1467</v>
      </c>
      <c r="F108" s="12" t="s">
        <v>1598</v>
      </c>
      <c r="G108" s="12" t="s">
        <v>1605</v>
      </c>
      <c r="H108" s="12"/>
      <c r="I108" s="12"/>
      <c r="J108" s="12"/>
      <c r="K108" s="12"/>
      <c r="L108" s="12" t="s">
        <v>1367</v>
      </c>
      <c r="M108" s="12" t="s">
        <v>1599</v>
      </c>
      <c r="N108" s="12" t="s">
        <v>1369</v>
      </c>
      <c r="O108" s="13" t="s">
        <v>1611</v>
      </c>
      <c r="P108" s="15">
        <v>393070000</v>
      </c>
      <c r="Q108" s="15">
        <v>0</v>
      </c>
      <c r="R108" s="15">
        <v>0</v>
      </c>
      <c r="S108" s="15">
        <v>393070000</v>
      </c>
      <c r="T108" s="15">
        <v>0</v>
      </c>
      <c r="U108" s="15">
        <v>162246091</v>
      </c>
      <c r="V108" s="15">
        <v>230823909</v>
      </c>
      <c r="W108" s="15">
        <v>162246091</v>
      </c>
      <c r="X108" s="15">
        <v>162246091</v>
      </c>
      <c r="Y108" s="15">
        <v>162246091</v>
      </c>
      <c r="Z108" s="15">
        <v>162246091</v>
      </c>
      <c r="AA108" s="16" t="s">
        <v>14</v>
      </c>
    </row>
    <row r="109" spans="1:27" ht="33.75" hidden="1" x14ac:dyDescent="0.25">
      <c r="A109" s="12" t="s">
        <v>1714</v>
      </c>
      <c r="B109" s="13" t="s">
        <v>1715</v>
      </c>
      <c r="C109" s="14" t="s">
        <v>1612</v>
      </c>
      <c r="D109" s="12" t="s">
        <v>23</v>
      </c>
      <c r="E109" s="12" t="s">
        <v>1613</v>
      </c>
      <c r="F109" s="12" t="s">
        <v>1598</v>
      </c>
      <c r="G109" s="12" t="s">
        <v>1614</v>
      </c>
      <c r="H109" s="12"/>
      <c r="I109" s="12"/>
      <c r="J109" s="12"/>
      <c r="K109" s="12"/>
      <c r="L109" s="12" t="s">
        <v>1367</v>
      </c>
      <c r="M109" s="12" t="s">
        <v>1599</v>
      </c>
      <c r="N109" s="12" t="s">
        <v>1369</v>
      </c>
      <c r="O109" s="13" t="s">
        <v>1615</v>
      </c>
      <c r="P109" s="15">
        <v>180275000</v>
      </c>
      <c r="Q109" s="15">
        <v>0</v>
      </c>
      <c r="R109" s="15">
        <v>0</v>
      </c>
      <c r="S109" s="15">
        <v>180275000</v>
      </c>
      <c r="T109" s="15">
        <v>0</v>
      </c>
      <c r="U109" s="15">
        <v>180275000</v>
      </c>
      <c r="V109" s="15">
        <v>0</v>
      </c>
      <c r="W109" s="15">
        <v>180275000</v>
      </c>
      <c r="X109" s="15">
        <v>180275000</v>
      </c>
      <c r="Y109" s="15">
        <v>180275000</v>
      </c>
      <c r="Z109" s="15">
        <v>180275000</v>
      </c>
      <c r="AA109" s="16" t="s">
        <v>14</v>
      </c>
    </row>
    <row r="110" spans="1:27" ht="33.75" hidden="1" x14ac:dyDescent="0.25">
      <c r="A110" s="12" t="s">
        <v>1714</v>
      </c>
      <c r="B110" s="13" t="s">
        <v>1715</v>
      </c>
      <c r="C110" s="14" t="s">
        <v>1616</v>
      </c>
      <c r="D110" s="12" t="s">
        <v>23</v>
      </c>
      <c r="E110" s="12" t="s">
        <v>1613</v>
      </c>
      <c r="F110" s="12" t="s">
        <v>1598</v>
      </c>
      <c r="G110" s="12" t="s">
        <v>1602</v>
      </c>
      <c r="H110" s="12"/>
      <c r="I110" s="12"/>
      <c r="J110" s="12"/>
      <c r="K110" s="12"/>
      <c r="L110" s="12" t="s">
        <v>1367</v>
      </c>
      <c r="M110" s="12" t="s">
        <v>1599</v>
      </c>
      <c r="N110" s="12" t="s">
        <v>1369</v>
      </c>
      <c r="O110" s="13" t="s">
        <v>1617</v>
      </c>
      <c r="P110" s="15">
        <v>575994000</v>
      </c>
      <c r="Q110" s="15">
        <v>0</v>
      </c>
      <c r="R110" s="15">
        <v>0</v>
      </c>
      <c r="S110" s="15">
        <v>575994000</v>
      </c>
      <c r="T110" s="15">
        <v>0</v>
      </c>
      <c r="U110" s="15">
        <v>556151816</v>
      </c>
      <c r="V110" s="15">
        <v>19842184</v>
      </c>
      <c r="W110" s="15">
        <v>529987632</v>
      </c>
      <c r="X110" s="15">
        <v>296490656</v>
      </c>
      <c r="Y110" s="15">
        <v>274877354</v>
      </c>
      <c r="Z110" s="15">
        <v>274877354</v>
      </c>
      <c r="AA110" s="16" t="s">
        <v>14</v>
      </c>
    </row>
    <row r="111" spans="1:27" ht="33.75" hidden="1" x14ac:dyDescent="0.25">
      <c r="A111" s="12" t="s">
        <v>1714</v>
      </c>
      <c r="B111" s="13" t="s">
        <v>1715</v>
      </c>
      <c r="C111" s="14" t="s">
        <v>1618</v>
      </c>
      <c r="D111" s="12" t="s">
        <v>23</v>
      </c>
      <c r="E111" s="12" t="s">
        <v>1614</v>
      </c>
      <c r="F111" s="12" t="s">
        <v>1613</v>
      </c>
      <c r="G111" s="12" t="s">
        <v>1467</v>
      </c>
      <c r="H111" s="12" t="s">
        <v>1467</v>
      </c>
      <c r="I111" s="12"/>
      <c r="J111" s="12"/>
      <c r="K111" s="12"/>
      <c r="L111" s="12" t="s">
        <v>1367</v>
      </c>
      <c r="M111" s="12" t="s">
        <v>1619</v>
      </c>
      <c r="N111" s="12" t="s">
        <v>1370</v>
      </c>
      <c r="O111" s="13" t="s">
        <v>1620</v>
      </c>
      <c r="P111" s="15">
        <v>6790000</v>
      </c>
      <c r="Q111" s="15">
        <v>0</v>
      </c>
      <c r="R111" s="15">
        <v>0</v>
      </c>
      <c r="S111" s="15">
        <v>6790000</v>
      </c>
      <c r="T111" s="15">
        <v>0</v>
      </c>
      <c r="U111" s="15">
        <v>0</v>
      </c>
      <c r="V111" s="15">
        <v>6790000</v>
      </c>
      <c r="W111" s="15">
        <v>0</v>
      </c>
      <c r="X111" s="15">
        <v>0</v>
      </c>
      <c r="Y111" s="15">
        <v>0</v>
      </c>
      <c r="Z111" s="15">
        <v>0</v>
      </c>
      <c r="AA111" s="16" t="s">
        <v>14</v>
      </c>
    </row>
    <row r="112" spans="1:27" ht="22.5" hidden="1" x14ac:dyDescent="0.25">
      <c r="A112" s="12" t="s">
        <v>1716</v>
      </c>
      <c r="B112" s="13" t="s">
        <v>1717</v>
      </c>
      <c r="C112" s="14" t="s">
        <v>1597</v>
      </c>
      <c r="D112" s="12" t="s">
        <v>23</v>
      </c>
      <c r="E112" s="12" t="s">
        <v>1467</v>
      </c>
      <c r="F112" s="12" t="s">
        <v>1598</v>
      </c>
      <c r="G112" s="12" t="s">
        <v>1467</v>
      </c>
      <c r="H112" s="12" t="s">
        <v>1467</v>
      </c>
      <c r="I112" s="12"/>
      <c r="J112" s="12"/>
      <c r="K112" s="12"/>
      <c r="L112" s="12" t="s">
        <v>1367</v>
      </c>
      <c r="M112" s="12" t="s">
        <v>1599</v>
      </c>
      <c r="N112" s="12" t="s">
        <v>1369</v>
      </c>
      <c r="O112" s="13" t="s">
        <v>1600</v>
      </c>
      <c r="P112" s="15">
        <v>1922366000</v>
      </c>
      <c r="Q112" s="15">
        <v>0</v>
      </c>
      <c r="R112" s="15">
        <v>0</v>
      </c>
      <c r="S112" s="15">
        <v>1922366000</v>
      </c>
      <c r="T112" s="15">
        <v>0</v>
      </c>
      <c r="U112" s="15">
        <v>1190616342.5</v>
      </c>
      <c r="V112" s="15">
        <v>731749657.5</v>
      </c>
      <c r="W112" s="15">
        <v>1190616342.5</v>
      </c>
      <c r="X112" s="15">
        <v>1190616342.5</v>
      </c>
      <c r="Y112" s="15">
        <v>1190616342.5</v>
      </c>
      <c r="Z112" s="15">
        <v>1190616342.5</v>
      </c>
      <c r="AA112" s="16" t="s">
        <v>14</v>
      </c>
    </row>
    <row r="113" spans="1:27" ht="22.5" hidden="1" x14ac:dyDescent="0.25">
      <c r="A113" s="12" t="s">
        <v>1716</v>
      </c>
      <c r="B113" s="13" t="s">
        <v>1717</v>
      </c>
      <c r="C113" s="14" t="s">
        <v>1601</v>
      </c>
      <c r="D113" s="12" t="s">
        <v>23</v>
      </c>
      <c r="E113" s="12" t="s">
        <v>1467</v>
      </c>
      <c r="F113" s="12" t="s">
        <v>1598</v>
      </c>
      <c r="G113" s="12" t="s">
        <v>1467</v>
      </c>
      <c r="H113" s="12" t="s">
        <v>1602</v>
      </c>
      <c r="I113" s="12"/>
      <c r="J113" s="12"/>
      <c r="K113" s="12"/>
      <c r="L113" s="12" t="s">
        <v>1367</v>
      </c>
      <c r="M113" s="12" t="s">
        <v>1599</v>
      </c>
      <c r="N113" s="12" t="s">
        <v>1369</v>
      </c>
      <c r="O113" s="13" t="s">
        <v>1603</v>
      </c>
      <c r="P113" s="15">
        <v>145218000</v>
      </c>
      <c r="Q113" s="15">
        <v>0</v>
      </c>
      <c r="R113" s="15">
        <v>0</v>
      </c>
      <c r="S113" s="15">
        <v>145218000</v>
      </c>
      <c r="T113" s="15">
        <v>0</v>
      </c>
      <c r="U113" s="15">
        <v>81921583</v>
      </c>
      <c r="V113" s="15">
        <v>63296417</v>
      </c>
      <c r="W113" s="15">
        <v>81921583</v>
      </c>
      <c r="X113" s="15">
        <v>81921583</v>
      </c>
      <c r="Y113" s="15">
        <v>81921583</v>
      </c>
      <c r="Z113" s="15">
        <v>81921583</v>
      </c>
      <c r="AA113" s="16" t="s">
        <v>14</v>
      </c>
    </row>
    <row r="114" spans="1:27" ht="22.5" hidden="1" x14ac:dyDescent="0.25">
      <c r="A114" s="12" t="s">
        <v>1716</v>
      </c>
      <c r="B114" s="13" t="s">
        <v>1717</v>
      </c>
      <c r="C114" s="14" t="s">
        <v>1604</v>
      </c>
      <c r="D114" s="12" t="s">
        <v>23</v>
      </c>
      <c r="E114" s="12" t="s">
        <v>1467</v>
      </c>
      <c r="F114" s="12" t="s">
        <v>1598</v>
      </c>
      <c r="G114" s="12" t="s">
        <v>1467</v>
      </c>
      <c r="H114" s="12" t="s">
        <v>1605</v>
      </c>
      <c r="I114" s="12"/>
      <c r="J114" s="12"/>
      <c r="K114" s="12"/>
      <c r="L114" s="12" t="s">
        <v>1367</v>
      </c>
      <c r="M114" s="12" t="s">
        <v>1599</v>
      </c>
      <c r="N114" s="12" t="s">
        <v>1369</v>
      </c>
      <c r="O114" s="13" t="s">
        <v>1606</v>
      </c>
      <c r="P114" s="15">
        <v>520202000</v>
      </c>
      <c r="Q114" s="15">
        <v>0</v>
      </c>
      <c r="R114" s="15">
        <v>0</v>
      </c>
      <c r="S114" s="15">
        <v>520202000</v>
      </c>
      <c r="T114" s="15">
        <v>0</v>
      </c>
      <c r="U114" s="15">
        <v>218688242</v>
      </c>
      <c r="V114" s="15">
        <v>301513758</v>
      </c>
      <c r="W114" s="15">
        <v>218688242</v>
      </c>
      <c r="X114" s="15">
        <v>218688242</v>
      </c>
      <c r="Y114" s="15">
        <v>218688242</v>
      </c>
      <c r="Z114" s="15">
        <v>218688242</v>
      </c>
      <c r="AA114" s="16" t="s">
        <v>14</v>
      </c>
    </row>
    <row r="115" spans="1:27" ht="33.75" hidden="1" x14ac:dyDescent="0.25">
      <c r="A115" s="12" t="s">
        <v>1716</v>
      </c>
      <c r="B115" s="13" t="s">
        <v>1717</v>
      </c>
      <c r="C115" s="14" t="s">
        <v>1607</v>
      </c>
      <c r="D115" s="12" t="s">
        <v>23</v>
      </c>
      <c r="E115" s="12" t="s">
        <v>1467</v>
      </c>
      <c r="F115" s="12" t="s">
        <v>1598</v>
      </c>
      <c r="G115" s="12" t="s">
        <v>1467</v>
      </c>
      <c r="H115" s="12" t="s">
        <v>1608</v>
      </c>
      <c r="I115" s="12"/>
      <c r="J115" s="12"/>
      <c r="K115" s="12"/>
      <c r="L115" s="12" t="s">
        <v>1367</v>
      </c>
      <c r="M115" s="12" t="s">
        <v>1599</v>
      </c>
      <c r="N115" s="12" t="s">
        <v>1369</v>
      </c>
      <c r="O115" s="13" t="s">
        <v>1609</v>
      </c>
      <c r="P115" s="15">
        <v>35824000</v>
      </c>
      <c r="Q115" s="15">
        <v>0</v>
      </c>
      <c r="R115" s="15">
        <v>0</v>
      </c>
      <c r="S115" s="15">
        <v>35824000</v>
      </c>
      <c r="T115" s="15">
        <v>0</v>
      </c>
      <c r="U115" s="15">
        <v>34650892</v>
      </c>
      <c r="V115" s="15">
        <v>1173108</v>
      </c>
      <c r="W115" s="15">
        <v>34650892</v>
      </c>
      <c r="X115" s="15">
        <v>34650892</v>
      </c>
      <c r="Y115" s="15">
        <v>34650892</v>
      </c>
      <c r="Z115" s="15">
        <v>34650892</v>
      </c>
      <c r="AA115" s="16" t="s">
        <v>14</v>
      </c>
    </row>
    <row r="116" spans="1:27" ht="33.75" hidden="1" x14ac:dyDescent="0.25">
      <c r="A116" s="12" t="s">
        <v>1716</v>
      </c>
      <c r="B116" s="13" t="s">
        <v>1717</v>
      </c>
      <c r="C116" s="14" t="s">
        <v>1610</v>
      </c>
      <c r="D116" s="12" t="s">
        <v>23</v>
      </c>
      <c r="E116" s="12" t="s">
        <v>1467</v>
      </c>
      <c r="F116" s="12" t="s">
        <v>1598</v>
      </c>
      <c r="G116" s="12" t="s">
        <v>1605</v>
      </c>
      <c r="H116" s="12"/>
      <c r="I116" s="12"/>
      <c r="J116" s="12"/>
      <c r="K116" s="12"/>
      <c r="L116" s="12" t="s">
        <v>1367</v>
      </c>
      <c r="M116" s="12" t="s">
        <v>1599</v>
      </c>
      <c r="N116" s="12" t="s">
        <v>1369</v>
      </c>
      <c r="O116" s="13" t="s">
        <v>1611</v>
      </c>
      <c r="P116" s="15">
        <v>772040000</v>
      </c>
      <c r="Q116" s="15">
        <v>0</v>
      </c>
      <c r="R116" s="15">
        <v>0</v>
      </c>
      <c r="S116" s="15">
        <v>772040000</v>
      </c>
      <c r="T116" s="15">
        <v>0</v>
      </c>
      <c r="U116" s="15">
        <v>494251835</v>
      </c>
      <c r="V116" s="15">
        <v>277788165</v>
      </c>
      <c r="W116" s="15">
        <v>494251835</v>
      </c>
      <c r="X116" s="15">
        <v>494251835</v>
      </c>
      <c r="Y116" s="15">
        <v>494251835</v>
      </c>
      <c r="Z116" s="15">
        <v>494251835</v>
      </c>
      <c r="AA116" s="16" t="s">
        <v>14</v>
      </c>
    </row>
    <row r="117" spans="1:27" ht="22.5" hidden="1" x14ac:dyDescent="0.25">
      <c r="A117" s="12" t="s">
        <v>1716</v>
      </c>
      <c r="B117" s="13" t="s">
        <v>1717</v>
      </c>
      <c r="C117" s="14" t="s">
        <v>1612</v>
      </c>
      <c r="D117" s="12" t="s">
        <v>23</v>
      </c>
      <c r="E117" s="12" t="s">
        <v>1613</v>
      </c>
      <c r="F117" s="12" t="s">
        <v>1598</v>
      </c>
      <c r="G117" s="12" t="s">
        <v>1614</v>
      </c>
      <c r="H117" s="12"/>
      <c r="I117" s="12"/>
      <c r="J117" s="12"/>
      <c r="K117" s="12"/>
      <c r="L117" s="12" t="s">
        <v>1367</v>
      </c>
      <c r="M117" s="12" t="s">
        <v>1599</v>
      </c>
      <c r="N117" s="12" t="s">
        <v>1369</v>
      </c>
      <c r="O117" s="13" t="s">
        <v>1615</v>
      </c>
      <c r="P117" s="15">
        <v>2562000</v>
      </c>
      <c r="Q117" s="15">
        <v>0</v>
      </c>
      <c r="R117" s="15">
        <v>0</v>
      </c>
      <c r="S117" s="15">
        <v>2562000</v>
      </c>
      <c r="T117" s="15">
        <v>0</v>
      </c>
      <c r="U117" s="15">
        <v>1608000</v>
      </c>
      <c r="V117" s="15">
        <v>954000</v>
      </c>
      <c r="W117" s="15">
        <v>1608000</v>
      </c>
      <c r="X117" s="15">
        <v>1608000</v>
      </c>
      <c r="Y117" s="15">
        <v>1608000</v>
      </c>
      <c r="Z117" s="15">
        <v>1608000</v>
      </c>
      <c r="AA117" s="16" t="s">
        <v>14</v>
      </c>
    </row>
    <row r="118" spans="1:27" ht="22.5" hidden="1" x14ac:dyDescent="0.25">
      <c r="A118" s="12" t="s">
        <v>1716</v>
      </c>
      <c r="B118" s="13" t="s">
        <v>1717</v>
      </c>
      <c r="C118" s="14" t="s">
        <v>1616</v>
      </c>
      <c r="D118" s="12" t="s">
        <v>23</v>
      </c>
      <c r="E118" s="12" t="s">
        <v>1613</v>
      </c>
      <c r="F118" s="12" t="s">
        <v>1598</v>
      </c>
      <c r="G118" s="12" t="s">
        <v>1602</v>
      </c>
      <c r="H118" s="12"/>
      <c r="I118" s="12"/>
      <c r="J118" s="12"/>
      <c r="K118" s="12"/>
      <c r="L118" s="12" t="s">
        <v>1367</v>
      </c>
      <c r="M118" s="12" t="s">
        <v>1599</v>
      </c>
      <c r="N118" s="12" t="s">
        <v>1369</v>
      </c>
      <c r="O118" s="13" t="s">
        <v>1617</v>
      </c>
      <c r="P118" s="15">
        <v>253533000</v>
      </c>
      <c r="Q118" s="15">
        <v>0</v>
      </c>
      <c r="R118" s="15">
        <v>0</v>
      </c>
      <c r="S118" s="15">
        <v>253533000</v>
      </c>
      <c r="T118" s="15">
        <v>0</v>
      </c>
      <c r="U118" s="15">
        <v>241542026</v>
      </c>
      <c r="V118" s="15">
        <v>11990974</v>
      </c>
      <c r="W118" s="15">
        <v>136466029.05000001</v>
      </c>
      <c r="X118" s="15">
        <v>129157756.05</v>
      </c>
      <c r="Y118" s="15">
        <v>129157756.05</v>
      </c>
      <c r="Z118" s="15">
        <v>129157756.05</v>
      </c>
      <c r="AA118" s="16" t="s">
        <v>14</v>
      </c>
    </row>
    <row r="119" spans="1:27" ht="22.5" hidden="1" x14ac:dyDescent="0.25">
      <c r="A119" s="12" t="s">
        <v>1716</v>
      </c>
      <c r="B119" s="13" t="s">
        <v>1717</v>
      </c>
      <c r="C119" s="14" t="s">
        <v>1618</v>
      </c>
      <c r="D119" s="12" t="s">
        <v>23</v>
      </c>
      <c r="E119" s="12" t="s">
        <v>1614</v>
      </c>
      <c r="F119" s="12" t="s">
        <v>1613</v>
      </c>
      <c r="G119" s="12" t="s">
        <v>1467</v>
      </c>
      <c r="H119" s="12" t="s">
        <v>1467</v>
      </c>
      <c r="I119" s="12"/>
      <c r="J119" s="12"/>
      <c r="K119" s="12"/>
      <c r="L119" s="12" t="s">
        <v>1367</v>
      </c>
      <c r="M119" s="12" t="s">
        <v>1619</v>
      </c>
      <c r="N119" s="12" t="s">
        <v>1370</v>
      </c>
      <c r="O119" s="13" t="s">
        <v>1620</v>
      </c>
      <c r="P119" s="15">
        <v>9972000</v>
      </c>
      <c r="Q119" s="15">
        <v>0</v>
      </c>
      <c r="R119" s="15">
        <v>0</v>
      </c>
      <c r="S119" s="15">
        <v>9972000</v>
      </c>
      <c r="T119" s="15">
        <v>0</v>
      </c>
      <c r="U119" s="15">
        <v>0</v>
      </c>
      <c r="V119" s="15">
        <v>9972000</v>
      </c>
      <c r="W119" s="15">
        <v>0</v>
      </c>
      <c r="X119" s="15">
        <v>0</v>
      </c>
      <c r="Y119" s="15">
        <v>0</v>
      </c>
      <c r="Z119" s="15">
        <v>0</v>
      </c>
      <c r="AA119" s="16" t="s">
        <v>14</v>
      </c>
    </row>
    <row r="120" spans="1:27" ht="22.5" hidden="1" x14ac:dyDescent="0.25">
      <c r="A120" s="12" t="s">
        <v>1716</v>
      </c>
      <c r="B120" s="13" t="s">
        <v>1717</v>
      </c>
      <c r="C120" s="14" t="s">
        <v>1636</v>
      </c>
      <c r="D120" s="12" t="s">
        <v>23</v>
      </c>
      <c r="E120" s="12" t="s">
        <v>1614</v>
      </c>
      <c r="F120" s="12" t="s">
        <v>1605</v>
      </c>
      <c r="G120" s="12" t="s">
        <v>1467</v>
      </c>
      <c r="H120" s="12" t="s">
        <v>1467</v>
      </c>
      <c r="I120" s="12"/>
      <c r="J120" s="12"/>
      <c r="K120" s="12"/>
      <c r="L120" s="12" t="s">
        <v>1367</v>
      </c>
      <c r="M120" s="12" t="s">
        <v>1599</v>
      </c>
      <c r="N120" s="12" t="s">
        <v>1369</v>
      </c>
      <c r="O120" s="13" t="s">
        <v>1637</v>
      </c>
      <c r="P120" s="15">
        <v>380000000</v>
      </c>
      <c r="Q120" s="15">
        <v>0</v>
      </c>
      <c r="R120" s="15">
        <v>0</v>
      </c>
      <c r="S120" s="15">
        <v>380000000</v>
      </c>
      <c r="T120" s="15">
        <v>0</v>
      </c>
      <c r="U120" s="15">
        <v>125173358.40000001</v>
      </c>
      <c r="V120" s="15">
        <v>254826641.59999999</v>
      </c>
      <c r="W120" s="15">
        <v>122740893.40000001</v>
      </c>
      <c r="X120" s="15">
        <v>116964855</v>
      </c>
      <c r="Y120" s="15">
        <v>116964855</v>
      </c>
      <c r="Z120" s="15">
        <v>116964855</v>
      </c>
      <c r="AA120" s="16" t="s">
        <v>14</v>
      </c>
    </row>
    <row r="121" spans="1:27" ht="33.75" hidden="1" x14ac:dyDescent="0.25">
      <c r="A121" s="12" t="s">
        <v>1718</v>
      </c>
      <c r="B121" s="13" t="s">
        <v>1719</v>
      </c>
      <c r="C121" s="14" t="s">
        <v>1597</v>
      </c>
      <c r="D121" s="12" t="s">
        <v>23</v>
      </c>
      <c r="E121" s="12" t="s">
        <v>1467</v>
      </c>
      <c r="F121" s="12" t="s">
        <v>1598</v>
      </c>
      <c r="G121" s="12" t="s">
        <v>1467</v>
      </c>
      <c r="H121" s="12" t="s">
        <v>1467</v>
      </c>
      <c r="I121" s="12"/>
      <c r="J121" s="12"/>
      <c r="K121" s="12"/>
      <c r="L121" s="12" t="s">
        <v>1367</v>
      </c>
      <c r="M121" s="12" t="s">
        <v>1599</v>
      </c>
      <c r="N121" s="12" t="s">
        <v>1369</v>
      </c>
      <c r="O121" s="13" t="s">
        <v>1600</v>
      </c>
      <c r="P121" s="15">
        <v>1613061000</v>
      </c>
      <c r="Q121" s="15">
        <v>0</v>
      </c>
      <c r="R121" s="15">
        <v>0</v>
      </c>
      <c r="S121" s="15">
        <v>1613061000</v>
      </c>
      <c r="T121" s="15">
        <v>0</v>
      </c>
      <c r="U121" s="15">
        <v>896145343</v>
      </c>
      <c r="V121" s="15">
        <v>716915657</v>
      </c>
      <c r="W121" s="15">
        <v>896145343</v>
      </c>
      <c r="X121" s="15">
        <v>896145343</v>
      </c>
      <c r="Y121" s="15">
        <v>894981260</v>
      </c>
      <c r="Z121" s="15">
        <v>894981260</v>
      </c>
      <c r="AA121" s="16" t="s">
        <v>14</v>
      </c>
    </row>
    <row r="122" spans="1:27" ht="33.75" hidden="1" x14ac:dyDescent="0.25">
      <c r="A122" s="12" t="s">
        <v>1718</v>
      </c>
      <c r="B122" s="13" t="s">
        <v>1719</v>
      </c>
      <c r="C122" s="14" t="s">
        <v>1597</v>
      </c>
      <c r="D122" s="12" t="s">
        <v>23</v>
      </c>
      <c r="E122" s="12" t="s">
        <v>1467</v>
      </c>
      <c r="F122" s="12" t="s">
        <v>1598</v>
      </c>
      <c r="G122" s="12" t="s">
        <v>1467</v>
      </c>
      <c r="H122" s="12" t="s">
        <v>1467</v>
      </c>
      <c r="I122" s="12"/>
      <c r="J122" s="12"/>
      <c r="K122" s="12"/>
      <c r="L122" s="12" t="s">
        <v>1367</v>
      </c>
      <c r="M122" s="12" t="s">
        <v>1623</v>
      </c>
      <c r="N122" s="12" t="s">
        <v>1370</v>
      </c>
      <c r="O122" s="13" t="s">
        <v>1600</v>
      </c>
      <c r="P122" s="15">
        <v>0</v>
      </c>
      <c r="Q122" s="15">
        <v>211909000</v>
      </c>
      <c r="R122" s="15">
        <v>0</v>
      </c>
      <c r="S122" s="15">
        <v>211909000</v>
      </c>
      <c r="T122" s="15">
        <v>0</v>
      </c>
      <c r="U122" s="15">
        <v>0</v>
      </c>
      <c r="V122" s="15">
        <v>211909000</v>
      </c>
      <c r="W122" s="15">
        <v>0</v>
      </c>
      <c r="X122" s="15">
        <v>0</v>
      </c>
      <c r="Y122" s="15">
        <v>0</v>
      </c>
      <c r="Z122" s="15">
        <v>0</v>
      </c>
      <c r="AA122" s="16" t="s">
        <v>1720</v>
      </c>
    </row>
    <row r="123" spans="1:27" ht="33.75" hidden="1" x14ac:dyDescent="0.25">
      <c r="A123" s="12" t="s">
        <v>1718</v>
      </c>
      <c r="B123" s="13" t="s">
        <v>1719</v>
      </c>
      <c r="C123" s="14" t="s">
        <v>1601</v>
      </c>
      <c r="D123" s="12" t="s">
        <v>23</v>
      </c>
      <c r="E123" s="12" t="s">
        <v>1467</v>
      </c>
      <c r="F123" s="12" t="s">
        <v>1598</v>
      </c>
      <c r="G123" s="12" t="s">
        <v>1467</v>
      </c>
      <c r="H123" s="12" t="s">
        <v>1602</v>
      </c>
      <c r="I123" s="12"/>
      <c r="J123" s="12"/>
      <c r="K123" s="12"/>
      <c r="L123" s="12" t="s">
        <v>1367</v>
      </c>
      <c r="M123" s="12" t="s">
        <v>1599</v>
      </c>
      <c r="N123" s="12" t="s">
        <v>1369</v>
      </c>
      <c r="O123" s="13" t="s">
        <v>1603</v>
      </c>
      <c r="P123" s="15">
        <v>112442000</v>
      </c>
      <c r="Q123" s="15">
        <v>0</v>
      </c>
      <c r="R123" s="15">
        <v>0</v>
      </c>
      <c r="S123" s="15">
        <v>112442000</v>
      </c>
      <c r="T123" s="15">
        <v>0</v>
      </c>
      <c r="U123" s="15">
        <v>61391987</v>
      </c>
      <c r="V123" s="15">
        <v>51050013</v>
      </c>
      <c r="W123" s="15">
        <v>61391987</v>
      </c>
      <c r="X123" s="15">
        <v>61391987</v>
      </c>
      <c r="Y123" s="15">
        <v>61391987</v>
      </c>
      <c r="Z123" s="15">
        <v>61391987</v>
      </c>
      <c r="AA123" s="16" t="s">
        <v>1720</v>
      </c>
    </row>
    <row r="124" spans="1:27" ht="33.75" hidden="1" x14ac:dyDescent="0.25">
      <c r="A124" s="12" t="s">
        <v>1718</v>
      </c>
      <c r="B124" s="13" t="s">
        <v>1719</v>
      </c>
      <c r="C124" s="14" t="s">
        <v>1604</v>
      </c>
      <c r="D124" s="12" t="s">
        <v>23</v>
      </c>
      <c r="E124" s="12" t="s">
        <v>1467</v>
      </c>
      <c r="F124" s="12" t="s">
        <v>1598</v>
      </c>
      <c r="G124" s="12" t="s">
        <v>1467</v>
      </c>
      <c r="H124" s="12" t="s">
        <v>1605</v>
      </c>
      <c r="I124" s="12"/>
      <c r="J124" s="12"/>
      <c r="K124" s="12"/>
      <c r="L124" s="12" t="s">
        <v>1367</v>
      </c>
      <c r="M124" s="12" t="s">
        <v>1599</v>
      </c>
      <c r="N124" s="12" t="s">
        <v>1369</v>
      </c>
      <c r="O124" s="13" t="s">
        <v>1606</v>
      </c>
      <c r="P124" s="15">
        <v>465719000</v>
      </c>
      <c r="Q124" s="15">
        <v>0</v>
      </c>
      <c r="R124" s="15">
        <v>0</v>
      </c>
      <c r="S124" s="15">
        <v>465719000</v>
      </c>
      <c r="T124" s="15">
        <v>0</v>
      </c>
      <c r="U124" s="15">
        <v>285455193</v>
      </c>
      <c r="V124" s="15">
        <v>180263807</v>
      </c>
      <c r="W124" s="15">
        <v>285455193</v>
      </c>
      <c r="X124" s="15">
        <v>285455193</v>
      </c>
      <c r="Y124" s="15">
        <v>284520029</v>
      </c>
      <c r="Z124" s="15">
        <v>284520029</v>
      </c>
      <c r="AA124" s="16" t="s">
        <v>1720</v>
      </c>
    </row>
    <row r="125" spans="1:27" ht="33.75" hidden="1" x14ac:dyDescent="0.25">
      <c r="A125" s="12" t="s">
        <v>1718</v>
      </c>
      <c r="B125" s="13" t="s">
        <v>1719</v>
      </c>
      <c r="C125" s="14" t="s">
        <v>1604</v>
      </c>
      <c r="D125" s="12" t="s">
        <v>23</v>
      </c>
      <c r="E125" s="12" t="s">
        <v>1467</v>
      </c>
      <c r="F125" s="12" t="s">
        <v>1598</v>
      </c>
      <c r="G125" s="12" t="s">
        <v>1467</v>
      </c>
      <c r="H125" s="12" t="s">
        <v>1605</v>
      </c>
      <c r="I125" s="12"/>
      <c r="J125" s="12"/>
      <c r="K125" s="12"/>
      <c r="L125" s="12" t="s">
        <v>1367</v>
      </c>
      <c r="M125" s="12" t="s">
        <v>1623</v>
      </c>
      <c r="N125" s="12" t="s">
        <v>1370</v>
      </c>
      <c r="O125" s="13" t="s">
        <v>1606</v>
      </c>
      <c r="P125" s="15">
        <v>0</v>
      </c>
      <c r="Q125" s="15">
        <v>137905600</v>
      </c>
      <c r="R125" s="15">
        <v>0</v>
      </c>
      <c r="S125" s="15">
        <v>137905600</v>
      </c>
      <c r="T125" s="15">
        <v>0</v>
      </c>
      <c r="U125" s="15">
        <v>0</v>
      </c>
      <c r="V125" s="15">
        <v>137905600</v>
      </c>
      <c r="W125" s="15">
        <v>0</v>
      </c>
      <c r="X125" s="15">
        <v>0</v>
      </c>
      <c r="Y125" s="15">
        <v>0</v>
      </c>
      <c r="Z125" s="15">
        <v>0</v>
      </c>
      <c r="AA125" s="16" t="s">
        <v>1720</v>
      </c>
    </row>
    <row r="126" spans="1:27" ht="33.75" hidden="1" x14ac:dyDescent="0.25">
      <c r="A126" s="12" t="s">
        <v>1718</v>
      </c>
      <c r="B126" s="13" t="s">
        <v>1719</v>
      </c>
      <c r="C126" s="14" t="s">
        <v>1690</v>
      </c>
      <c r="D126" s="12" t="s">
        <v>23</v>
      </c>
      <c r="E126" s="12" t="s">
        <v>1467</v>
      </c>
      <c r="F126" s="12" t="s">
        <v>1598</v>
      </c>
      <c r="G126" s="12" t="s">
        <v>1613</v>
      </c>
      <c r="H126" s="12"/>
      <c r="I126" s="12"/>
      <c r="J126" s="12"/>
      <c r="K126" s="12"/>
      <c r="L126" s="12" t="s">
        <v>1367</v>
      </c>
      <c r="M126" s="12" t="s">
        <v>1623</v>
      </c>
      <c r="N126" s="12" t="s">
        <v>1370</v>
      </c>
      <c r="O126" s="13" t="s">
        <v>1691</v>
      </c>
      <c r="P126" s="15">
        <v>0</v>
      </c>
      <c r="Q126" s="15">
        <v>22176000</v>
      </c>
      <c r="R126" s="15">
        <v>0</v>
      </c>
      <c r="S126" s="15">
        <v>22176000</v>
      </c>
      <c r="T126" s="15">
        <v>0</v>
      </c>
      <c r="U126" s="15">
        <v>22176000</v>
      </c>
      <c r="V126" s="15">
        <v>0</v>
      </c>
      <c r="W126" s="15">
        <v>0</v>
      </c>
      <c r="X126" s="15">
        <v>0</v>
      </c>
      <c r="Y126" s="15">
        <v>0</v>
      </c>
      <c r="Z126" s="15">
        <v>0</v>
      </c>
      <c r="AA126" s="16" t="s">
        <v>1720</v>
      </c>
    </row>
    <row r="127" spans="1:27" ht="33.75" hidden="1" x14ac:dyDescent="0.25">
      <c r="A127" s="12" t="s">
        <v>1718</v>
      </c>
      <c r="B127" s="13" t="s">
        <v>1719</v>
      </c>
      <c r="C127" s="14" t="s">
        <v>1610</v>
      </c>
      <c r="D127" s="12" t="s">
        <v>23</v>
      </c>
      <c r="E127" s="12" t="s">
        <v>1467</v>
      </c>
      <c r="F127" s="12" t="s">
        <v>1598</v>
      </c>
      <c r="G127" s="12" t="s">
        <v>1605</v>
      </c>
      <c r="H127" s="12"/>
      <c r="I127" s="12"/>
      <c r="J127" s="12"/>
      <c r="K127" s="12"/>
      <c r="L127" s="12" t="s">
        <v>1367</v>
      </c>
      <c r="M127" s="12" t="s">
        <v>1599</v>
      </c>
      <c r="N127" s="12" t="s">
        <v>1369</v>
      </c>
      <c r="O127" s="13" t="s">
        <v>1611</v>
      </c>
      <c r="P127" s="15">
        <v>508079000</v>
      </c>
      <c r="Q127" s="15">
        <v>0</v>
      </c>
      <c r="R127" s="15">
        <v>0</v>
      </c>
      <c r="S127" s="15">
        <v>508079000</v>
      </c>
      <c r="T127" s="15">
        <v>0</v>
      </c>
      <c r="U127" s="15">
        <v>410688474</v>
      </c>
      <c r="V127" s="15">
        <v>97390526</v>
      </c>
      <c r="W127" s="15">
        <v>410688474</v>
      </c>
      <c r="X127" s="15">
        <v>410688474</v>
      </c>
      <c r="Y127" s="15">
        <v>410688474</v>
      </c>
      <c r="Z127" s="15">
        <v>410688474</v>
      </c>
      <c r="AA127" s="16" t="s">
        <v>1720</v>
      </c>
    </row>
    <row r="128" spans="1:27" ht="33.75" hidden="1" x14ac:dyDescent="0.25">
      <c r="A128" s="12" t="s">
        <v>1718</v>
      </c>
      <c r="B128" s="13" t="s">
        <v>1719</v>
      </c>
      <c r="C128" s="14" t="s">
        <v>1610</v>
      </c>
      <c r="D128" s="12" t="s">
        <v>23</v>
      </c>
      <c r="E128" s="12" t="s">
        <v>1467</v>
      </c>
      <c r="F128" s="12" t="s">
        <v>1598</v>
      </c>
      <c r="G128" s="12" t="s">
        <v>1605</v>
      </c>
      <c r="H128" s="12"/>
      <c r="I128" s="12"/>
      <c r="J128" s="12"/>
      <c r="K128" s="12"/>
      <c r="L128" s="12" t="s">
        <v>1367</v>
      </c>
      <c r="M128" s="12" t="s">
        <v>1623</v>
      </c>
      <c r="N128" s="12" t="s">
        <v>1370</v>
      </c>
      <c r="O128" s="13" t="s">
        <v>1611</v>
      </c>
      <c r="P128" s="15">
        <v>0</v>
      </c>
      <c r="Q128" s="15">
        <v>210359532</v>
      </c>
      <c r="R128" s="15">
        <v>0</v>
      </c>
      <c r="S128" s="15">
        <v>210359532</v>
      </c>
      <c r="T128" s="15">
        <v>0</v>
      </c>
      <c r="U128" s="15">
        <v>0</v>
      </c>
      <c r="V128" s="15">
        <v>210359532</v>
      </c>
      <c r="W128" s="15">
        <v>0</v>
      </c>
      <c r="X128" s="15">
        <v>0</v>
      </c>
      <c r="Y128" s="15">
        <v>0</v>
      </c>
      <c r="Z128" s="15">
        <v>0</v>
      </c>
      <c r="AA128" s="16" t="s">
        <v>1720</v>
      </c>
    </row>
    <row r="129" spans="1:27" ht="33.75" hidden="1" x14ac:dyDescent="0.25">
      <c r="A129" s="12" t="s">
        <v>1718</v>
      </c>
      <c r="B129" s="13" t="s">
        <v>1719</v>
      </c>
      <c r="C129" s="14" t="s">
        <v>1616</v>
      </c>
      <c r="D129" s="12" t="s">
        <v>23</v>
      </c>
      <c r="E129" s="12" t="s">
        <v>1613</v>
      </c>
      <c r="F129" s="12" t="s">
        <v>1598</v>
      </c>
      <c r="G129" s="12" t="s">
        <v>1602</v>
      </c>
      <c r="H129" s="12"/>
      <c r="I129" s="12"/>
      <c r="J129" s="12"/>
      <c r="K129" s="12"/>
      <c r="L129" s="12" t="s">
        <v>1367</v>
      </c>
      <c r="M129" s="12" t="s">
        <v>1599</v>
      </c>
      <c r="N129" s="12" t="s">
        <v>1369</v>
      </c>
      <c r="O129" s="13" t="s">
        <v>1617</v>
      </c>
      <c r="P129" s="15">
        <v>68040000</v>
      </c>
      <c r="Q129" s="15">
        <v>0</v>
      </c>
      <c r="R129" s="15">
        <v>0</v>
      </c>
      <c r="S129" s="15">
        <v>68040000</v>
      </c>
      <c r="T129" s="15">
        <v>0</v>
      </c>
      <c r="U129" s="15">
        <v>68040000</v>
      </c>
      <c r="V129" s="15">
        <v>0</v>
      </c>
      <c r="W129" s="15">
        <v>64554892</v>
      </c>
      <c r="X129" s="15">
        <v>36031426</v>
      </c>
      <c r="Y129" s="15">
        <v>36031426</v>
      </c>
      <c r="Z129" s="15">
        <v>36031426</v>
      </c>
      <c r="AA129" s="16" t="s">
        <v>1720</v>
      </c>
    </row>
    <row r="130" spans="1:27" ht="33.75" hidden="1" x14ac:dyDescent="0.25">
      <c r="A130" s="12" t="s">
        <v>1718</v>
      </c>
      <c r="B130" s="13" t="s">
        <v>1719</v>
      </c>
      <c r="C130" s="14" t="s">
        <v>1616</v>
      </c>
      <c r="D130" s="12" t="s">
        <v>23</v>
      </c>
      <c r="E130" s="12" t="s">
        <v>1613</v>
      </c>
      <c r="F130" s="12" t="s">
        <v>1598</v>
      </c>
      <c r="G130" s="12" t="s">
        <v>1602</v>
      </c>
      <c r="H130" s="12"/>
      <c r="I130" s="12"/>
      <c r="J130" s="12"/>
      <c r="K130" s="12"/>
      <c r="L130" s="12" t="s">
        <v>1367</v>
      </c>
      <c r="M130" s="12" t="s">
        <v>1623</v>
      </c>
      <c r="N130" s="12" t="s">
        <v>1370</v>
      </c>
      <c r="O130" s="13" t="s">
        <v>1617</v>
      </c>
      <c r="P130" s="15">
        <v>0</v>
      </c>
      <c r="Q130" s="15">
        <v>161334480</v>
      </c>
      <c r="R130" s="15">
        <v>0</v>
      </c>
      <c r="S130" s="15">
        <v>161334480</v>
      </c>
      <c r="T130" s="15">
        <v>0</v>
      </c>
      <c r="U130" s="15">
        <v>94334480</v>
      </c>
      <c r="V130" s="15">
        <v>67000000</v>
      </c>
      <c r="W130" s="15">
        <v>14515540</v>
      </c>
      <c r="X130" s="15">
        <v>1475540</v>
      </c>
      <c r="Y130" s="15">
        <v>0</v>
      </c>
      <c r="Z130" s="15">
        <v>0</v>
      </c>
      <c r="AA130" s="16" t="s">
        <v>1720</v>
      </c>
    </row>
    <row r="131" spans="1:27" ht="33.75" hidden="1" x14ac:dyDescent="0.25">
      <c r="A131" s="12" t="s">
        <v>1718</v>
      </c>
      <c r="B131" s="13" t="s">
        <v>1719</v>
      </c>
      <c r="C131" s="14" t="s">
        <v>1618</v>
      </c>
      <c r="D131" s="12" t="s">
        <v>23</v>
      </c>
      <c r="E131" s="12" t="s">
        <v>1614</v>
      </c>
      <c r="F131" s="12" t="s">
        <v>1613</v>
      </c>
      <c r="G131" s="12" t="s">
        <v>1467</v>
      </c>
      <c r="H131" s="12" t="s">
        <v>1467</v>
      </c>
      <c r="I131" s="12"/>
      <c r="J131" s="12"/>
      <c r="K131" s="12"/>
      <c r="L131" s="12" t="s">
        <v>1367</v>
      </c>
      <c r="M131" s="12" t="s">
        <v>1619</v>
      </c>
      <c r="N131" s="12" t="s">
        <v>1370</v>
      </c>
      <c r="O131" s="13" t="s">
        <v>1620</v>
      </c>
      <c r="P131" s="15">
        <v>16937000</v>
      </c>
      <c r="Q131" s="15">
        <v>0</v>
      </c>
      <c r="R131" s="15">
        <v>0</v>
      </c>
      <c r="S131" s="15">
        <v>16937000</v>
      </c>
      <c r="T131" s="15">
        <v>0</v>
      </c>
      <c r="U131" s="15">
        <v>0</v>
      </c>
      <c r="V131" s="15">
        <v>16937000</v>
      </c>
      <c r="W131" s="15">
        <v>0</v>
      </c>
      <c r="X131" s="15">
        <v>0</v>
      </c>
      <c r="Y131" s="15">
        <v>0</v>
      </c>
      <c r="Z131" s="15">
        <v>0</v>
      </c>
      <c r="AA131" s="16" t="s">
        <v>1720</v>
      </c>
    </row>
    <row r="132" spans="1:27" ht="33.75" hidden="1" x14ac:dyDescent="0.25">
      <c r="A132" s="12" t="s">
        <v>1718</v>
      </c>
      <c r="B132" s="13" t="s">
        <v>1719</v>
      </c>
      <c r="C132" s="14" t="s">
        <v>1618</v>
      </c>
      <c r="D132" s="12" t="s">
        <v>23</v>
      </c>
      <c r="E132" s="12" t="s">
        <v>1614</v>
      </c>
      <c r="F132" s="12" t="s">
        <v>1613</v>
      </c>
      <c r="G132" s="12" t="s">
        <v>1467</v>
      </c>
      <c r="H132" s="12" t="s">
        <v>1467</v>
      </c>
      <c r="I132" s="12"/>
      <c r="J132" s="12"/>
      <c r="K132" s="12"/>
      <c r="L132" s="12" t="s">
        <v>1367</v>
      </c>
      <c r="M132" s="12" t="s">
        <v>1623</v>
      </c>
      <c r="N132" s="12" t="s">
        <v>1370</v>
      </c>
      <c r="O132" s="13" t="s">
        <v>1620</v>
      </c>
      <c r="P132" s="15">
        <v>0</v>
      </c>
      <c r="Q132" s="15">
        <v>14146000</v>
      </c>
      <c r="R132" s="15">
        <v>0</v>
      </c>
      <c r="S132" s="15">
        <v>14146000</v>
      </c>
      <c r="T132" s="15">
        <v>0</v>
      </c>
      <c r="U132" s="15">
        <v>0</v>
      </c>
      <c r="V132" s="15">
        <v>14146000</v>
      </c>
      <c r="W132" s="15">
        <v>0</v>
      </c>
      <c r="X132" s="15">
        <v>0</v>
      </c>
      <c r="Y132" s="15">
        <v>0</v>
      </c>
      <c r="Z132" s="15">
        <v>0</v>
      </c>
      <c r="AA132" s="16" t="s">
        <v>1720</v>
      </c>
    </row>
    <row r="133" spans="1:27" ht="33.75" hidden="1" x14ac:dyDescent="0.25">
      <c r="A133" s="12" t="s">
        <v>1718</v>
      </c>
      <c r="B133" s="13" t="s">
        <v>1719</v>
      </c>
      <c r="C133" s="14" t="s">
        <v>1721</v>
      </c>
      <c r="D133" s="12" t="s">
        <v>23</v>
      </c>
      <c r="E133" s="12" t="s">
        <v>1614</v>
      </c>
      <c r="F133" s="12" t="s">
        <v>1613</v>
      </c>
      <c r="G133" s="12" t="s">
        <v>1467</v>
      </c>
      <c r="H133" s="12" t="s">
        <v>1622</v>
      </c>
      <c r="I133" s="12" t="s">
        <v>1613</v>
      </c>
      <c r="J133" s="12" t="s">
        <v>1483</v>
      </c>
      <c r="K133" s="12" t="s">
        <v>1483</v>
      </c>
      <c r="L133" s="12" t="s">
        <v>1367</v>
      </c>
      <c r="M133" s="12" t="s">
        <v>1623</v>
      </c>
      <c r="N133" s="12" t="s">
        <v>1370</v>
      </c>
      <c r="O133" s="13" t="s">
        <v>1722</v>
      </c>
      <c r="P133" s="15">
        <v>0</v>
      </c>
      <c r="Q133" s="15">
        <v>1024484243</v>
      </c>
      <c r="R133" s="15">
        <v>1024484243</v>
      </c>
      <c r="S133" s="15">
        <v>0</v>
      </c>
      <c r="T133" s="15">
        <v>0</v>
      </c>
      <c r="U133" s="15">
        <v>0</v>
      </c>
      <c r="V133" s="15">
        <v>0</v>
      </c>
      <c r="W133" s="15">
        <v>0</v>
      </c>
      <c r="X133" s="15">
        <v>0</v>
      </c>
      <c r="Y133" s="15">
        <v>0</v>
      </c>
      <c r="Z133" s="15">
        <v>0</v>
      </c>
      <c r="AA133" s="16" t="s">
        <v>1720</v>
      </c>
    </row>
    <row r="134" spans="1:27" ht="33.75" hidden="1" x14ac:dyDescent="0.25">
      <c r="A134" s="12" t="s">
        <v>1718</v>
      </c>
      <c r="B134" s="13" t="s">
        <v>1719</v>
      </c>
      <c r="C134" s="14" t="s">
        <v>1640</v>
      </c>
      <c r="D134" s="12" t="s">
        <v>23</v>
      </c>
      <c r="E134" s="12" t="s">
        <v>1614</v>
      </c>
      <c r="F134" s="12" t="s">
        <v>1605</v>
      </c>
      <c r="G134" s="12" t="s">
        <v>1467</v>
      </c>
      <c r="H134" s="12" t="s">
        <v>1641</v>
      </c>
      <c r="I134" s="12"/>
      <c r="J134" s="12"/>
      <c r="K134" s="12"/>
      <c r="L134" s="12" t="s">
        <v>1367</v>
      </c>
      <c r="M134" s="12" t="s">
        <v>1623</v>
      </c>
      <c r="N134" s="12" t="s">
        <v>1370</v>
      </c>
      <c r="O134" s="13" t="s">
        <v>1642</v>
      </c>
      <c r="P134" s="15">
        <v>0</v>
      </c>
      <c r="Q134" s="15">
        <v>20000000</v>
      </c>
      <c r="R134" s="15">
        <v>0</v>
      </c>
      <c r="S134" s="15">
        <v>20000000</v>
      </c>
      <c r="T134" s="15">
        <v>0</v>
      </c>
      <c r="U134" s="15">
        <v>20000000</v>
      </c>
      <c r="V134" s="15">
        <v>0</v>
      </c>
      <c r="W134" s="15">
        <v>20000000</v>
      </c>
      <c r="X134" s="15">
        <v>20000000</v>
      </c>
      <c r="Y134" s="15">
        <v>0</v>
      </c>
      <c r="Z134" s="15">
        <v>0</v>
      </c>
      <c r="AA134" s="16" t="s">
        <v>1720</v>
      </c>
    </row>
    <row r="135" spans="1:27" ht="33.75" hidden="1" x14ac:dyDescent="0.25">
      <c r="A135" s="12" t="s">
        <v>1718</v>
      </c>
      <c r="B135" s="13" t="s">
        <v>1719</v>
      </c>
      <c r="C135" s="14" t="s">
        <v>1643</v>
      </c>
      <c r="D135" s="12" t="s">
        <v>23</v>
      </c>
      <c r="E135" s="12" t="s">
        <v>1614</v>
      </c>
      <c r="F135" s="12" t="s">
        <v>1644</v>
      </c>
      <c r="G135" s="12" t="s">
        <v>1467</v>
      </c>
      <c r="H135" s="12" t="s">
        <v>1467</v>
      </c>
      <c r="I135" s="12"/>
      <c r="J135" s="12"/>
      <c r="K135" s="12"/>
      <c r="L135" s="12" t="s">
        <v>1367</v>
      </c>
      <c r="M135" s="12" t="s">
        <v>1623</v>
      </c>
      <c r="N135" s="12" t="s">
        <v>1370</v>
      </c>
      <c r="O135" s="13" t="s">
        <v>1645</v>
      </c>
      <c r="P135" s="15">
        <v>0</v>
      </c>
      <c r="Q135" s="15">
        <v>246653631</v>
      </c>
      <c r="R135" s="15">
        <v>0</v>
      </c>
      <c r="S135" s="15">
        <v>246653631</v>
      </c>
      <c r="T135" s="15">
        <v>0</v>
      </c>
      <c r="U135" s="15">
        <v>0</v>
      </c>
      <c r="V135" s="15">
        <v>246653631</v>
      </c>
      <c r="W135" s="15">
        <v>0</v>
      </c>
      <c r="X135" s="15">
        <v>0</v>
      </c>
      <c r="Y135" s="15">
        <v>0</v>
      </c>
      <c r="Z135" s="15">
        <v>0</v>
      </c>
      <c r="AA135" s="16" t="s">
        <v>1720</v>
      </c>
    </row>
    <row r="136" spans="1:27" ht="67.5" hidden="1" x14ac:dyDescent="0.25">
      <c r="A136" s="12" t="s">
        <v>1718</v>
      </c>
      <c r="B136" s="13" t="s">
        <v>1719</v>
      </c>
      <c r="C136" s="14" t="s">
        <v>1694</v>
      </c>
      <c r="D136" s="12" t="s">
        <v>1366</v>
      </c>
      <c r="E136" s="12" t="s">
        <v>1649</v>
      </c>
      <c r="F136" s="12" t="s">
        <v>1647</v>
      </c>
      <c r="G136" s="12" t="s">
        <v>1467</v>
      </c>
      <c r="H136" s="12" t="s">
        <v>1483</v>
      </c>
      <c r="I136" s="12" t="s">
        <v>1483</v>
      </c>
      <c r="J136" s="12" t="s">
        <v>1483</v>
      </c>
      <c r="K136" s="12" t="s">
        <v>1483</v>
      </c>
      <c r="L136" s="12" t="s">
        <v>1367</v>
      </c>
      <c r="M136" s="12" t="s">
        <v>1619</v>
      </c>
      <c r="N136" s="12" t="s">
        <v>1369</v>
      </c>
      <c r="O136" s="13" t="s">
        <v>1505</v>
      </c>
      <c r="P136" s="15">
        <v>1780000000</v>
      </c>
      <c r="Q136" s="15">
        <v>0</v>
      </c>
      <c r="R136" s="15">
        <v>0</v>
      </c>
      <c r="S136" s="15">
        <v>1780000000</v>
      </c>
      <c r="T136" s="15">
        <v>0</v>
      </c>
      <c r="U136" s="15">
        <v>1524413067</v>
      </c>
      <c r="V136" s="15">
        <v>255586933</v>
      </c>
      <c r="W136" s="15">
        <v>292246050</v>
      </c>
      <c r="X136" s="15">
        <v>117152723</v>
      </c>
      <c r="Y136" s="15">
        <v>117152723</v>
      </c>
      <c r="Z136" s="15">
        <v>117152723</v>
      </c>
      <c r="AA136" s="16" t="s">
        <v>1720</v>
      </c>
    </row>
    <row r="137" spans="1:27" ht="78.75" hidden="1" x14ac:dyDescent="0.25">
      <c r="A137" s="12" t="s">
        <v>1718</v>
      </c>
      <c r="B137" s="13" t="s">
        <v>1719</v>
      </c>
      <c r="C137" s="14" t="s">
        <v>1723</v>
      </c>
      <c r="D137" s="12" t="s">
        <v>1366</v>
      </c>
      <c r="E137" s="12" t="s">
        <v>1677</v>
      </c>
      <c r="F137" s="12" t="s">
        <v>1647</v>
      </c>
      <c r="G137" s="12" t="s">
        <v>1652</v>
      </c>
      <c r="H137" s="12" t="s">
        <v>1483</v>
      </c>
      <c r="I137" s="12" t="s">
        <v>1483</v>
      </c>
      <c r="J137" s="12" t="s">
        <v>1483</v>
      </c>
      <c r="K137" s="12" t="s">
        <v>1483</v>
      </c>
      <c r="L137" s="12" t="s">
        <v>1367</v>
      </c>
      <c r="M137" s="12" t="s">
        <v>1623</v>
      </c>
      <c r="N137" s="12" t="s">
        <v>1370</v>
      </c>
      <c r="O137" s="13" t="s">
        <v>1506</v>
      </c>
      <c r="P137" s="15">
        <v>0</v>
      </c>
      <c r="Q137" s="15">
        <v>729653795</v>
      </c>
      <c r="R137" s="15">
        <v>0</v>
      </c>
      <c r="S137" s="15">
        <v>729653795</v>
      </c>
      <c r="T137" s="15">
        <v>0</v>
      </c>
      <c r="U137" s="15">
        <v>0</v>
      </c>
      <c r="V137" s="15">
        <v>729653795</v>
      </c>
      <c r="W137" s="15">
        <v>0</v>
      </c>
      <c r="X137" s="15">
        <v>0</v>
      </c>
      <c r="Y137" s="15">
        <v>0</v>
      </c>
      <c r="Z137" s="15">
        <v>0</v>
      </c>
      <c r="AA137" s="16" t="s">
        <v>1720</v>
      </c>
    </row>
    <row r="138" spans="1:27" ht="45" hidden="1" x14ac:dyDescent="0.25">
      <c r="A138" s="12" t="s">
        <v>1718</v>
      </c>
      <c r="B138" s="13" t="s">
        <v>1719</v>
      </c>
      <c r="C138" s="14" t="s">
        <v>1724</v>
      </c>
      <c r="D138" s="12" t="s">
        <v>1366</v>
      </c>
      <c r="E138" s="12" t="s">
        <v>1677</v>
      </c>
      <c r="F138" s="12" t="s">
        <v>1647</v>
      </c>
      <c r="G138" s="12" t="s">
        <v>1725</v>
      </c>
      <c r="H138" s="12" t="s">
        <v>1483</v>
      </c>
      <c r="I138" s="12" t="s">
        <v>1483</v>
      </c>
      <c r="J138" s="12" t="s">
        <v>1483</v>
      </c>
      <c r="K138" s="12" t="s">
        <v>1483</v>
      </c>
      <c r="L138" s="12" t="s">
        <v>1367</v>
      </c>
      <c r="M138" s="12" t="s">
        <v>1623</v>
      </c>
      <c r="N138" s="12" t="s">
        <v>1370</v>
      </c>
      <c r="O138" s="13" t="s">
        <v>1507</v>
      </c>
      <c r="P138" s="15">
        <v>0</v>
      </c>
      <c r="Q138" s="15">
        <v>352554718</v>
      </c>
      <c r="R138" s="15">
        <v>0</v>
      </c>
      <c r="S138" s="15">
        <v>352554718</v>
      </c>
      <c r="T138" s="15">
        <v>0</v>
      </c>
      <c r="U138" s="15">
        <v>300254718</v>
      </c>
      <c r="V138" s="15">
        <v>52300000</v>
      </c>
      <c r="W138" s="15">
        <v>225799953</v>
      </c>
      <c r="X138" s="15">
        <v>744000</v>
      </c>
      <c r="Y138" s="15">
        <v>0</v>
      </c>
      <c r="Z138" s="15">
        <v>0</v>
      </c>
      <c r="AA138" s="16" t="s">
        <v>1720</v>
      </c>
    </row>
    <row r="139" spans="1:27" ht="33.75" hidden="1" x14ac:dyDescent="0.25">
      <c r="A139" s="12" t="s">
        <v>1718</v>
      </c>
      <c r="B139" s="13" t="s">
        <v>1719</v>
      </c>
      <c r="C139" s="14" t="s">
        <v>1726</v>
      </c>
      <c r="D139" s="12" t="s">
        <v>1366</v>
      </c>
      <c r="E139" s="12" t="s">
        <v>1677</v>
      </c>
      <c r="F139" s="12" t="s">
        <v>1647</v>
      </c>
      <c r="G139" s="12" t="s">
        <v>1727</v>
      </c>
      <c r="H139" s="12" t="s">
        <v>1483</v>
      </c>
      <c r="I139" s="12" t="s">
        <v>1483</v>
      </c>
      <c r="J139" s="12" t="s">
        <v>1483</v>
      </c>
      <c r="K139" s="12" t="s">
        <v>1483</v>
      </c>
      <c r="L139" s="12" t="s">
        <v>1367</v>
      </c>
      <c r="M139" s="12" t="s">
        <v>1623</v>
      </c>
      <c r="N139" s="12" t="s">
        <v>1370</v>
      </c>
      <c r="O139" s="13" t="s">
        <v>1508</v>
      </c>
      <c r="P139" s="15">
        <v>0</v>
      </c>
      <c r="Q139" s="15">
        <v>429884990</v>
      </c>
      <c r="R139" s="15">
        <v>0</v>
      </c>
      <c r="S139" s="15">
        <v>429884990</v>
      </c>
      <c r="T139" s="15">
        <v>0</v>
      </c>
      <c r="U139" s="15">
        <v>429884990</v>
      </c>
      <c r="V139" s="15">
        <v>0</v>
      </c>
      <c r="W139" s="15">
        <v>429884990</v>
      </c>
      <c r="X139" s="15">
        <v>0</v>
      </c>
      <c r="Y139" s="15">
        <v>0</v>
      </c>
      <c r="Z139" s="15">
        <v>0</v>
      </c>
      <c r="AA139" s="16" t="s">
        <v>1720</v>
      </c>
    </row>
    <row r="140" spans="1:27" ht="45" hidden="1" x14ac:dyDescent="0.25">
      <c r="A140" s="12" t="s">
        <v>1718</v>
      </c>
      <c r="B140" s="13" t="s">
        <v>1719</v>
      </c>
      <c r="C140" s="14" t="s">
        <v>1728</v>
      </c>
      <c r="D140" s="12" t="s">
        <v>1366</v>
      </c>
      <c r="E140" s="12" t="s">
        <v>1677</v>
      </c>
      <c r="F140" s="12" t="s">
        <v>1647</v>
      </c>
      <c r="G140" s="12" t="s">
        <v>1699</v>
      </c>
      <c r="H140" s="12" t="s">
        <v>1483</v>
      </c>
      <c r="I140" s="12" t="s">
        <v>1483</v>
      </c>
      <c r="J140" s="12" t="s">
        <v>1483</v>
      </c>
      <c r="K140" s="12" t="s">
        <v>1483</v>
      </c>
      <c r="L140" s="12" t="s">
        <v>1367</v>
      </c>
      <c r="M140" s="12" t="s">
        <v>1623</v>
      </c>
      <c r="N140" s="12" t="s">
        <v>1370</v>
      </c>
      <c r="O140" s="13" t="s">
        <v>1509</v>
      </c>
      <c r="P140" s="15">
        <v>0</v>
      </c>
      <c r="Q140" s="15">
        <v>179818570</v>
      </c>
      <c r="R140" s="15">
        <v>0</v>
      </c>
      <c r="S140" s="15">
        <v>179818570</v>
      </c>
      <c r="T140" s="15">
        <v>0</v>
      </c>
      <c r="U140" s="15">
        <v>168094570</v>
      </c>
      <c r="V140" s="15">
        <v>11724000</v>
      </c>
      <c r="W140" s="15">
        <v>64231170</v>
      </c>
      <c r="X140" s="15">
        <v>9175881</v>
      </c>
      <c r="Y140" s="15">
        <v>9175881</v>
      </c>
      <c r="Z140" s="15">
        <v>9175881</v>
      </c>
      <c r="AA140" s="16" t="s">
        <v>1720</v>
      </c>
    </row>
    <row r="141" spans="1:27" ht="45" hidden="1" x14ac:dyDescent="0.25">
      <c r="A141" s="12" t="s">
        <v>1718</v>
      </c>
      <c r="B141" s="13" t="s">
        <v>1719</v>
      </c>
      <c r="C141" s="14" t="s">
        <v>1729</v>
      </c>
      <c r="D141" s="12" t="s">
        <v>1366</v>
      </c>
      <c r="E141" s="12" t="s">
        <v>1677</v>
      </c>
      <c r="F141" s="12" t="s">
        <v>1647</v>
      </c>
      <c r="G141" s="12" t="s">
        <v>1700</v>
      </c>
      <c r="H141" s="12" t="s">
        <v>1483</v>
      </c>
      <c r="I141" s="12" t="s">
        <v>1483</v>
      </c>
      <c r="J141" s="12" t="s">
        <v>1483</v>
      </c>
      <c r="K141" s="12" t="s">
        <v>1483</v>
      </c>
      <c r="L141" s="12" t="s">
        <v>1367</v>
      </c>
      <c r="M141" s="12" t="s">
        <v>1623</v>
      </c>
      <c r="N141" s="12" t="s">
        <v>1370</v>
      </c>
      <c r="O141" s="13" t="s">
        <v>1510</v>
      </c>
      <c r="P141" s="15">
        <v>0</v>
      </c>
      <c r="Q141" s="15">
        <v>431980000</v>
      </c>
      <c r="R141" s="15">
        <v>0</v>
      </c>
      <c r="S141" s="15">
        <v>431980000</v>
      </c>
      <c r="T141" s="15">
        <v>0</v>
      </c>
      <c r="U141" s="15">
        <v>399980000</v>
      </c>
      <c r="V141" s="15">
        <v>32000000</v>
      </c>
      <c r="W141" s="15">
        <v>9002240</v>
      </c>
      <c r="X141" s="15">
        <v>0</v>
      </c>
      <c r="Y141" s="15">
        <v>0</v>
      </c>
      <c r="Z141" s="15">
        <v>0</v>
      </c>
      <c r="AA141" s="16" t="s">
        <v>1720</v>
      </c>
    </row>
    <row r="142" spans="1:27" ht="78.75" hidden="1" x14ac:dyDescent="0.25">
      <c r="A142" s="12" t="s">
        <v>1718</v>
      </c>
      <c r="B142" s="13" t="s">
        <v>1719</v>
      </c>
      <c r="C142" s="14" t="s">
        <v>1730</v>
      </c>
      <c r="D142" s="12" t="s">
        <v>1366</v>
      </c>
      <c r="E142" s="12" t="s">
        <v>1677</v>
      </c>
      <c r="F142" s="12" t="s">
        <v>1647</v>
      </c>
      <c r="G142" s="12" t="s">
        <v>1731</v>
      </c>
      <c r="H142" s="12" t="s">
        <v>1483</v>
      </c>
      <c r="I142" s="12" t="s">
        <v>1483</v>
      </c>
      <c r="J142" s="12" t="s">
        <v>1483</v>
      </c>
      <c r="K142" s="12" t="s">
        <v>1483</v>
      </c>
      <c r="L142" s="12" t="s">
        <v>1367</v>
      </c>
      <c r="M142" s="12" t="s">
        <v>1623</v>
      </c>
      <c r="N142" s="12" t="s">
        <v>1370</v>
      </c>
      <c r="O142" s="13" t="s">
        <v>1511</v>
      </c>
      <c r="P142" s="15">
        <v>0</v>
      </c>
      <c r="Q142" s="15">
        <v>197716960</v>
      </c>
      <c r="R142" s="15">
        <v>0</v>
      </c>
      <c r="S142" s="15">
        <v>197716960</v>
      </c>
      <c r="T142" s="15">
        <v>0</v>
      </c>
      <c r="U142" s="15">
        <v>197716960</v>
      </c>
      <c r="V142" s="15">
        <v>0</v>
      </c>
      <c r="W142" s="15">
        <v>140000000</v>
      </c>
      <c r="X142" s="15">
        <v>0</v>
      </c>
      <c r="Y142" s="15">
        <v>0</v>
      </c>
      <c r="Z142" s="15">
        <v>0</v>
      </c>
      <c r="AA142" s="16" t="s">
        <v>1720</v>
      </c>
    </row>
    <row r="143" spans="1:27" ht="45" hidden="1" x14ac:dyDescent="0.25">
      <c r="A143" s="12" t="s">
        <v>1718</v>
      </c>
      <c r="B143" s="13" t="s">
        <v>1719</v>
      </c>
      <c r="C143" s="14" t="s">
        <v>1732</v>
      </c>
      <c r="D143" s="12" t="s">
        <v>1366</v>
      </c>
      <c r="E143" s="12" t="s">
        <v>1677</v>
      </c>
      <c r="F143" s="12" t="s">
        <v>1647</v>
      </c>
      <c r="G143" s="12" t="s">
        <v>1627</v>
      </c>
      <c r="H143" s="12" t="s">
        <v>1483</v>
      </c>
      <c r="I143" s="12" t="s">
        <v>1483</v>
      </c>
      <c r="J143" s="12" t="s">
        <v>1483</v>
      </c>
      <c r="K143" s="12" t="s">
        <v>1483</v>
      </c>
      <c r="L143" s="12" t="s">
        <v>1367</v>
      </c>
      <c r="M143" s="12" t="s">
        <v>1623</v>
      </c>
      <c r="N143" s="12" t="s">
        <v>1370</v>
      </c>
      <c r="O143" s="13" t="s">
        <v>1512</v>
      </c>
      <c r="P143" s="15">
        <v>0</v>
      </c>
      <c r="Q143" s="15">
        <v>400000000</v>
      </c>
      <c r="R143" s="15">
        <v>0</v>
      </c>
      <c r="S143" s="15">
        <v>400000000</v>
      </c>
      <c r="T143" s="15">
        <v>0</v>
      </c>
      <c r="U143" s="15">
        <v>0</v>
      </c>
      <c r="V143" s="15">
        <v>400000000</v>
      </c>
      <c r="W143" s="15">
        <v>0</v>
      </c>
      <c r="X143" s="15">
        <v>0</v>
      </c>
      <c r="Y143" s="15">
        <v>0</v>
      </c>
      <c r="Z143" s="15">
        <v>0</v>
      </c>
      <c r="AA143" s="16" t="s">
        <v>1720</v>
      </c>
    </row>
    <row r="144" spans="1:27" ht="56.25" hidden="1" x14ac:dyDescent="0.25">
      <c r="A144" s="12" t="s">
        <v>1718</v>
      </c>
      <c r="B144" s="13" t="s">
        <v>1719</v>
      </c>
      <c r="C144" s="14" t="s">
        <v>1733</v>
      </c>
      <c r="D144" s="12" t="s">
        <v>1366</v>
      </c>
      <c r="E144" s="12" t="s">
        <v>1677</v>
      </c>
      <c r="F144" s="12" t="s">
        <v>1647</v>
      </c>
      <c r="G144" s="12" t="s">
        <v>1630</v>
      </c>
      <c r="H144" s="12" t="s">
        <v>1483</v>
      </c>
      <c r="I144" s="12" t="s">
        <v>1483</v>
      </c>
      <c r="J144" s="12" t="s">
        <v>1483</v>
      </c>
      <c r="K144" s="12" t="s">
        <v>1483</v>
      </c>
      <c r="L144" s="12" t="s">
        <v>1367</v>
      </c>
      <c r="M144" s="12" t="s">
        <v>1623</v>
      </c>
      <c r="N144" s="12" t="s">
        <v>1370</v>
      </c>
      <c r="O144" s="13" t="s">
        <v>1513</v>
      </c>
      <c r="P144" s="15">
        <v>0</v>
      </c>
      <c r="Q144" s="15">
        <v>500000000</v>
      </c>
      <c r="R144" s="15">
        <v>0</v>
      </c>
      <c r="S144" s="15">
        <v>500000000</v>
      </c>
      <c r="T144" s="15">
        <v>0</v>
      </c>
      <c r="U144" s="15">
        <v>500000000</v>
      </c>
      <c r="V144" s="15">
        <v>0</v>
      </c>
      <c r="W144" s="15">
        <v>0</v>
      </c>
      <c r="X144" s="15">
        <v>0</v>
      </c>
      <c r="Y144" s="15">
        <v>0</v>
      </c>
      <c r="Z144" s="15">
        <v>0</v>
      </c>
      <c r="AA144" s="16" t="s">
        <v>1720</v>
      </c>
    </row>
    <row r="145" spans="1:27" ht="56.25" hidden="1" x14ac:dyDescent="0.25">
      <c r="A145" s="12" t="s">
        <v>1718</v>
      </c>
      <c r="B145" s="13" t="s">
        <v>1719</v>
      </c>
      <c r="C145" s="14" t="s">
        <v>1734</v>
      </c>
      <c r="D145" s="12" t="s">
        <v>1366</v>
      </c>
      <c r="E145" s="12" t="s">
        <v>1677</v>
      </c>
      <c r="F145" s="12" t="s">
        <v>1647</v>
      </c>
      <c r="G145" s="12" t="s">
        <v>1633</v>
      </c>
      <c r="H145" s="12" t="s">
        <v>1483</v>
      </c>
      <c r="I145" s="12" t="s">
        <v>1483</v>
      </c>
      <c r="J145" s="12" t="s">
        <v>1483</v>
      </c>
      <c r="K145" s="12" t="s">
        <v>1483</v>
      </c>
      <c r="L145" s="12" t="s">
        <v>1367</v>
      </c>
      <c r="M145" s="12" t="s">
        <v>1623</v>
      </c>
      <c r="N145" s="12" t="s">
        <v>1370</v>
      </c>
      <c r="O145" s="13" t="s">
        <v>1514</v>
      </c>
      <c r="P145" s="15">
        <v>0</v>
      </c>
      <c r="Q145" s="15">
        <v>410255389</v>
      </c>
      <c r="R145" s="15">
        <v>0</v>
      </c>
      <c r="S145" s="15">
        <v>410255389</v>
      </c>
      <c r="T145" s="15">
        <v>0</v>
      </c>
      <c r="U145" s="15">
        <v>164503634</v>
      </c>
      <c r="V145" s="15">
        <v>245751755</v>
      </c>
      <c r="W145" s="15">
        <v>0</v>
      </c>
      <c r="X145" s="15">
        <v>0</v>
      </c>
      <c r="Y145" s="15">
        <v>0</v>
      </c>
      <c r="Z145" s="15">
        <v>0</v>
      </c>
      <c r="AA145" s="16" t="s">
        <v>1720</v>
      </c>
    </row>
    <row r="146" spans="1:27" ht="33.75" hidden="1" x14ac:dyDescent="0.25">
      <c r="A146" s="12" t="s">
        <v>1735</v>
      </c>
      <c r="B146" s="13" t="s">
        <v>1736</v>
      </c>
      <c r="C146" s="14" t="s">
        <v>1597</v>
      </c>
      <c r="D146" s="12" t="s">
        <v>23</v>
      </c>
      <c r="E146" s="12" t="s">
        <v>1467</v>
      </c>
      <c r="F146" s="12" t="s">
        <v>1598</v>
      </c>
      <c r="G146" s="12" t="s">
        <v>1467</v>
      </c>
      <c r="H146" s="12" t="s">
        <v>1467</v>
      </c>
      <c r="I146" s="12"/>
      <c r="J146" s="12"/>
      <c r="K146" s="12"/>
      <c r="L146" s="12" t="s">
        <v>1367</v>
      </c>
      <c r="M146" s="12" t="s">
        <v>1599</v>
      </c>
      <c r="N146" s="12" t="s">
        <v>1369</v>
      </c>
      <c r="O146" s="13" t="s">
        <v>1600</v>
      </c>
      <c r="P146" s="15">
        <v>1662821000</v>
      </c>
      <c r="Q146" s="15">
        <v>0</v>
      </c>
      <c r="R146" s="15">
        <v>0</v>
      </c>
      <c r="S146" s="15">
        <v>1662821000</v>
      </c>
      <c r="T146" s="15">
        <v>0</v>
      </c>
      <c r="U146" s="15">
        <v>1662821000</v>
      </c>
      <c r="V146" s="15">
        <v>0</v>
      </c>
      <c r="W146" s="15">
        <v>870383941.20000005</v>
      </c>
      <c r="X146" s="15">
        <v>870383941.20000005</v>
      </c>
      <c r="Y146" s="15">
        <v>870383941.20000005</v>
      </c>
      <c r="Z146" s="15">
        <v>870383941.20000005</v>
      </c>
      <c r="AA146" s="16" t="s">
        <v>1720</v>
      </c>
    </row>
    <row r="147" spans="1:27" ht="33.75" hidden="1" x14ac:dyDescent="0.25">
      <c r="A147" s="12" t="s">
        <v>1735</v>
      </c>
      <c r="B147" s="13" t="s">
        <v>1736</v>
      </c>
      <c r="C147" s="14" t="s">
        <v>1601</v>
      </c>
      <c r="D147" s="12" t="s">
        <v>23</v>
      </c>
      <c r="E147" s="12" t="s">
        <v>1467</v>
      </c>
      <c r="F147" s="12" t="s">
        <v>1598</v>
      </c>
      <c r="G147" s="12" t="s">
        <v>1467</v>
      </c>
      <c r="H147" s="12" t="s">
        <v>1602</v>
      </c>
      <c r="I147" s="12"/>
      <c r="J147" s="12"/>
      <c r="K147" s="12"/>
      <c r="L147" s="12" t="s">
        <v>1367</v>
      </c>
      <c r="M147" s="12" t="s">
        <v>1599</v>
      </c>
      <c r="N147" s="12" t="s">
        <v>1369</v>
      </c>
      <c r="O147" s="13" t="s">
        <v>1603</v>
      </c>
      <c r="P147" s="15">
        <v>159398000</v>
      </c>
      <c r="Q147" s="15">
        <v>0</v>
      </c>
      <c r="R147" s="15">
        <v>0</v>
      </c>
      <c r="S147" s="15">
        <v>159398000</v>
      </c>
      <c r="T147" s="15">
        <v>0</v>
      </c>
      <c r="U147" s="15">
        <v>159398000</v>
      </c>
      <c r="V147" s="15">
        <v>0</v>
      </c>
      <c r="W147" s="15">
        <v>123465434</v>
      </c>
      <c r="X147" s="15">
        <v>123465434</v>
      </c>
      <c r="Y147" s="15">
        <v>123465434</v>
      </c>
      <c r="Z147" s="15">
        <v>123465434</v>
      </c>
      <c r="AA147" s="16" t="s">
        <v>1720</v>
      </c>
    </row>
    <row r="148" spans="1:27" ht="33.75" hidden="1" x14ac:dyDescent="0.25">
      <c r="A148" s="12" t="s">
        <v>1735</v>
      </c>
      <c r="B148" s="13" t="s">
        <v>1736</v>
      </c>
      <c r="C148" s="14" t="s">
        <v>1604</v>
      </c>
      <c r="D148" s="12" t="s">
        <v>23</v>
      </c>
      <c r="E148" s="12" t="s">
        <v>1467</v>
      </c>
      <c r="F148" s="12" t="s">
        <v>1598</v>
      </c>
      <c r="G148" s="12" t="s">
        <v>1467</v>
      </c>
      <c r="H148" s="12" t="s">
        <v>1605</v>
      </c>
      <c r="I148" s="12"/>
      <c r="J148" s="12"/>
      <c r="K148" s="12"/>
      <c r="L148" s="12" t="s">
        <v>1367</v>
      </c>
      <c r="M148" s="12" t="s">
        <v>1599</v>
      </c>
      <c r="N148" s="12" t="s">
        <v>1369</v>
      </c>
      <c r="O148" s="13" t="s">
        <v>1606</v>
      </c>
      <c r="P148" s="15">
        <v>374206000</v>
      </c>
      <c r="Q148" s="15">
        <v>0</v>
      </c>
      <c r="R148" s="15">
        <v>0</v>
      </c>
      <c r="S148" s="15">
        <v>374206000</v>
      </c>
      <c r="T148" s="15">
        <v>0</v>
      </c>
      <c r="U148" s="15">
        <v>374206000</v>
      </c>
      <c r="V148" s="15">
        <v>0</v>
      </c>
      <c r="W148" s="15">
        <v>169209222</v>
      </c>
      <c r="X148" s="15">
        <v>169209222</v>
      </c>
      <c r="Y148" s="15">
        <v>169209222</v>
      </c>
      <c r="Z148" s="15">
        <v>169209222</v>
      </c>
      <c r="AA148" s="16" t="s">
        <v>1720</v>
      </c>
    </row>
    <row r="149" spans="1:27" ht="33.75" hidden="1" x14ac:dyDescent="0.25">
      <c r="A149" s="12" t="s">
        <v>1735</v>
      </c>
      <c r="B149" s="13" t="s">
        <v>1736</v>
      </c>
      <c r="C149" s="14" t="s">
        <v>1607</v>
      </c>
      <c r="D149" s="12" t="s">
        <v>23</v>
      </c>
      <c r="E149" s="12" t="s">
        <v>1467</v>
      </c>
      <c r="F149" s="12" t="s">
        <v>1598</v>
      </c>
      <c r="G149" s="12" t="s">
        <v>1467</v>
      </c>
      <c r="H149" s="12" t="s">
        <v>1608</v>
      </c>
      <c r="I149" s="12"/>
      <c r="J149" s="12"/>
      <c r="K149" s="12"/>
      <c r="L149" s="12" t="s">
        <v>1367</v>
      </c>
      <c r="M149" s="12" t="s">
        <v>1599</v>
      </c>
      <c r="N149" s="12" t="s">
        <v>1369</v>
      </c>
      <c r="O149" s="13" t="s">
        <v>1609</v>
      </c>
      <c r="P149" s="15">
        <v>699000</v>
      </c>
      <c r="Q149" s="15">
        <v>0</v>
      </c>
      <c r="R149" s="15">
        <v>0</v>
      </c>
      <c r="S149" s="15">
        <v>699000</v>
      </c>
      <c r="T149" s="15">
        <v>0</v>
      </c>
      <c r="U149" s="15">
        <v>699000</v>
      </c>
      <c r="V149" s="15">
        <v>0</v>
      </c>
      <c r="W149" s="15">
        <v>699000</v>
      </c>
      <c r="X149" s="15">
        <v>699000</v>
      </c>
      <c r="Y149" s="15">
        <v>699000</v>
      </c>
      <c r="Z149" s="15">
        <v>699000</v>
      </c>
      <c r="AA149" s="16" t="s">
        <v>1720</v>
      </c>
    </row>
    <row r="150" spans="1:27" ht="33.75" hidden="1" x14ac:dyDescent="0.25">
      <c r="A150" s="12" t="s">
        <v>1735</v>
      </c>
      <c r="B150" s="13" t="s">
        <v>1736</v>
      </c>
      <c r="C150" s="14" t="s">
        <v>1690</v>
      </c>
      <c r="D150" s="12" t="s">
        <v>23</v>
      </c>
      <c r="E150" s="12" t="s">
        <v>1467</v>
      </c>
      <c r="F150" s="12" t="s">
        <v>1598</v>
      </c>
      <c r="G150" s="12" t="s">
        <v>1613</v>
      </c>
      <c r="H150" s="12"/>
      <c r="I150" s="12"/>
      <c r="J150" s="12"/>
      <c r="K150" s="12"/>
      <c r="L150" s="12" t="s">
        <v>1367</v>
      </c>
      <c r="M150" s="12" t="s">
        <v>1599</v>
      </c>
      <c r="N150" s="12" t="s">
        <v>1369</v>
      </c>
      <c r="O150" s="13" t="s">
        <v>1691</v>
      </c>
      <c r="P150" s="15">
        <v>34335000</v>
      </c>
      <c r="Q150" s="15">
        <v>0</v>
      </c>
      <c r="R150" s="15">
        <v>0</v>
      </c>
      <c r="S150" s="15">
        <v>34335000</v>
      </c>
      <c r="T150" s="15">
        <v>0</v>
      </c>
      <c r="U150" s="15">
        <v>34335000</v>
      </c>
      <c r="V150" s="15">
        <v>0</v>
      </c>
      <c r="W150" s="15">
        <v>34335000</v>
      </c>
      <c r="X150" s="15">
        <v>16108748</v>
      </c>
      <c r="Y150" s="15">
        <v>16108748</v>
      </c>
      <c r="Z150" s="15">
        <v>16108748</v>
      </c>
      <c r="AA150" s="16" t="s">
        <v>1720</v>
      </c>
    </row>
    <row r="151" spans="1:27" ht="33.75" hidden="1" x14ac:dyDescent="0.25">
      <c r="A151" s="12" t="s">
        <v>1735</v>
      </c>
      <c r="B151" s="13" t="s">
        <v>1736</v>
      </c>
      <c r="C151" s="14" t="s">
        <v>1610</v>
      </c>
      <c r="D151" s="12" t="s">
        <v>23</v>
      </c>
      <c r="E151" s="12" t="s">
        <v>1467</v>
      </c>
      <c r="F151" s="12" t="s">
        <v>1598</v>
      </c>
      <c r="G151" s="12" t="s">
        <v>1605</v>
      </c>
      <c r="H151" s="12"/>
      <c r="I151" s="12"/>
      <c r="J151" s="12"/>
      <c r="K151" s="12"/>
      <c r="L151" s="12" t="s">
        <v>1367</v>
      </c>
      <c r="M151" s="12" t="s">
        <v>1599</v>
      </c>
      <c r="N151" s="12" t="s">
        <v>1369</v>
      </c>
      <c r="O151" s="13" t="s">
        <v>1611</v>
      </c>
      <c r="P151" s="15">
        <v>595263000</v>
      </c>
      <c r="Q151" s="15">
        <v>0</v>
      </c>
      <c r="R151" s="15">
        <v>0</v>
      </c>
      <c r="S151" s="15">
        <v>595263000</v>
      </c>
      <c r="T151" s="15">
        <v>0</v>
      </c>
      <c r="U151" s="15">
        <v>595263000</v>
      </c>
      <c r="V151" s="15">
        <v>0</v>
      </c>
      <c r="W151" s="15">
        <v>391261600</v>
      </c>
      <c r="X151" s="15">
        <v>391261600</v>
      </c>
      <c r="Y151" s="15">
        <v>391261600</v>
      </c>
      <c r="Z151" s="15">
        <v>391261600</v>
      </c>
      <c r="AA151" s="16" t="s">
        <v>1720</v>
      </c>
    </row>
    <row r="152" spans="1:27" ht="33.75" hidden="1" x14ac:dyDescent="0.25">
      <c r="A152" s="12" t="s">
        <v>1735</v>
      </c>
      <c r="B152" s="13" t="s">
        <v>1736</v>
      </c>
      <c r="C152" s="14" t="s">
        <v>1618</v>
      </c>
      <c r="D152" s="12" t="s">
        <v>23</v>
      </c>
      <c r="E152" s="12" t="s">
        <v>1614</v>
      </c>
      <c r="F152" s="12" t="s">
        <v>1613</v>
      </c>
      <c r="G152" s="12" t="s">
        <v>1467</v>
      </c>
      <c r="H152" s="12" t="s">
        <v>1467</v>
      </c>
      <c r="I152" s="12"/>
      <c r="J152" s="12"/>
      <c r="K152" s="12"/>
      <c r="L152" s="12" t="s">
        <v>1367</v>
      </c>
      <c r="M152" s="12" t="s">
        <v>1619</v>
      </c>
      <c r="N152" s="12" t="s">
        <v>1370</v>
      </c>
      <c r="O152" s="13" t="s">
        <v>1620</v>
      </c>
      <c r="P152" s="15">
        <v>8106000</v>
      </c>
      <c r="Q152" s="15">
        <v>0</v>
      </c>
      <c r="R152" s="15">
        <v>0</v>
      </c>
      <c r="S152" s="15">
        <v>8106000</v>
      </c>
      <c r="T152" s="15">
        <v>0</v>
      </c>
      <c r="U152" s="15">
        <v>0</v>
      </c>
      <c r="V152" s="15">
        <v>8106000</v>
      </c>
      <c r="W152" s="15">
        <v>0</v>
      </c>
      <c r="X152" s="15">
        <v>0</v>
      </c>
      <c r="Y152" s="15">
        <v>0</v>
      </c>
      <c r="Z152" s="15">
        <v>0</v>
      </c>
      <c r="AA152" s="16" t="s">
        <v>1720</v>
      </c>
    </row>
    <row r="153" spans="1:27" ht="45" hidden="1" x14ac:dyDescent="0.25">
      <c r="A153" s="12" t="s">
        <v>1737</v>
      </c>
      <c r="B153" s="13" t="s">
        <v>1738</v>
      </c>
      <c r="C153" s="14" t="s">
        <v>1597</v>
      </c>
      <c r="D153" s="12" t="s">
        <v>23</v>
      </c>
      <c r="E153" s="12" t="s">
        <v>1467</v>
      </c>
      <c r="F153" s="12" t="s">
        <v>1598</v>
      </c>
      <c r="G153" s="12" t="s">
        <v>1467</v>
      </c>
      <c r="H153" s="12" t="s">
        <v>1467</v>
      </c>
      <c r="I153" s="12"/>
      <c r="J153" s="12"/>
      <c r="K153" s="12"/>
      <c r="L153" s="12" t="s">
        <v>1367</v>
      </c>
      <c r="M153" s="12" t="s">
        <v>1599</v>
      </c>
      <c r="N153" s="12" t="s">
        <v>1369</v>
      </c>
      <c r="O153" s="13" t="s">
        <v>1600</v>
      </c>
      <c r="P153" s="15">
        <v>1113758000</v>
      </c>
      <c r="Q153" s="15">
        <v>0</v>
      </c>
      <c r="R153" s="15">
        <v>0</v>
      </c>
      <c r="S153" s="15">
        <v>1113758000</v>
      </c>
      <c r="T153" s="15">
        <v>0</v>
      </c>
      <c r="U153" s="15">
        <v>491741953.63999999</v>
      </c>
      <c r="V153" s="15">
        <v>622016046.36000001</v>
      </c>
      <c r="W153" s="15">
        <v>491741953.63999999</v>
      </c>
      <c r="X153" s="15">
        <v>491741953.63999999</v>
      </c>
      <c r="Y153" s="15">
        <v>491741953.63999999</v>
      </c>
      <c r="Z153" s="15">
        <v>491741953.63999999</v>
      </c>
      <c r="AA153" s="16" t="s">
        <v>1720</v>
      </c>
    </row>
    <row r="154" spans="1:27" ht="45" hidden="1" x14ac:dyDescent="0.25">
      <c r="A154" s="12" t="s">
        <v>1737</v>
      </c>
      <c r="B154" s="13" t="s">
        <v>1738</v>
      </c>
      <c r="C154" s="14" t="s">
        <v>1601</v>
      </c>
      <c r="D154" s="12" t="s">
        <v>23</v>
      </c>
      <c r="E154" s="12" t="s">
        <v>1467</v>
      </c>
      <c r="F154" s="12" t="s">
        <v>1598</v>
      </c>
      <c r="G154" s="12" t="s">
        <v>1467</v>
      </c>
      <c r="H154" s="12" t="s">
        <v>1602</v>
      </c>
      <c r="I154" s="12"/>
      <c r="J154" s="12"/>
      <c r="K154" s="12"/>
      <c r="L154" s="12" t="s">
        <v>1367</v>
      </c>
      <c r="M154" s="12" t="s">
        <v>1599</v>
      </c>
      <c r="N154" s="12" t="s">
        <v>1369</v>
      </c>
      <c r="O154" s="13" t="s">
        <v>1603</v>
      </c>
      <c r="P154" s="15">
        <v>29641000</v>
      </c>
      <c r="Q154" s="15">
        <v>0</v>
      </c>
      <c r="R154" s="15">
        <v>0</v>
      </c>
      <c r="S154" s="15">
        <v>29641000</v>
      </c>
      <c r="T154" s="15">
        <v>0</v>
      </c>
      <c r="U154" s="15">
        <v>29641000</v>
      </c>
      <c r="V154" s="15">
        <v>0</v>
      </c>
      <c r="W154" s="15">
        <v>29641000</v>
      </c>
      <c r="X154" s="15">
        <v>29641000</v>
      </c>
      <c r="Y154" s="15">
        <v>29641000</v>
      </c>
      <c r="Z154" s="15">
        <v>29641000</v>
      </c>
      <c r="AA154" s="16" t="s">
        <v>1720</v>
      </c>
    </row>
    <row r="155" spans="1:27" ht="45" hidden="1" x14ac:dyDescent="0.25">
      <c r="A155" s="12" t="s">
        <v>1737</v>
      </c>
      <c r="B155" s="13" t="s">
        <v>1738</v>
      </c>
      <c r="C155" s="14" t="s">
        <v>1604</v>
      </c>
      <c r="D155" s="12" t="s">
        <v>23</v>
      </c>
      <c r="E155" s="12" t="s">
        <v>1467</v>
      </c>
      <c r="F155" s="12" t="s">
        <v>1598</v>
      </c>
      <c r="G155" s="12" t="s">
        <v>1467</v>
      </c>
      <c r="H155" s="12" t="s">
        <v>1605</v>
      </c>
      <c r="I155" s="12"/>
      <c r="J155" s="12"/>
      <c r="K155" s="12"/>
      <c r="L155" s="12" t="s">
        <v>1367</v>
      </c>
      <c r="M155" s="12" t="s">
        <v>1599</v>
      </c>
      <c r="N155" s="12" t="s">
        <v>1369</v>
      </c>
      <c r="O155" s="13" t="s">
        <v>1606</v>
      </c>
      <c r="P155" s="15">
        <v>83804000</v>
      </c>
      <c r="Q155" s="15">
        <v>0</v>
      </c>
      <c r="R155" s="15">
        <v>0</v>
      </c>
      <c r="S155" s="15">
        <v>83804000</v>
      </c>
      <c r="T155" s="15">
        <v>0</v>
      </c>
      <c r="U155" s="15">
        <v>4143880</v>
      </c>
      <c r="V155" s="15">
        <v>79660120</v>
      </c>
      <c r="W155" s="15">
        <v>4143880</v>
      </c>
      <c r="X155" s="15">
        <v>4143880</v>
      </c>
      <c r="Y155" s="15">
        <v>4143880</v>
      </c>
      <c r="Z155" s="15">
        <v>4143880</v>
      </c>
      <c r="AA155" s="16" t="s">
        <v>1720</v>
      </c>
    </row>
    <row r="156" spans="1:27" ht="45" hidden="1" x14ac:dyDescent="0.25">
      <c r="A156" s="12" t="s">
        <v>1737</v>
      </c>
      <c r="B156" s="13" t="s">
        <v>1738</v>
      </c>
      <c r="C156" s="14" t="s">
        <v>1610</v>
      </c>
      <c r="D156" s="12" t="s">
        <v>23</v>
      </c>
      <c r="E156" s="12" t="s">
        <v>1467</v>
      </c>
      <c r="F156" s="12" t="s">
        <v>1598</v>
      </c>
      <c r="G156" s="12" t="s">
        <v>1605</v>
      </c>
      <c r="H156" s="12"/>
      <c r="I156" s="12"/>
      <c r="J156" s="12"/>
      <c r="K156" s="12"/>
      <c r="L156" s="12" t="s">
        <v>1367</v>
      </c>
      <c r="M156" s="12" t="s">
        <v>1599</v>
      </c>
      <c r="N156" s="12" t="s">
        <v>1369</v>
      </c>
      <c r="O156" s="13" t="s">
        <v>1611</v>
      </c>
      <c r="P156" s="15">
        <v>324979000</v>
      </c>
      <c r="Q156" s="15">
        <v>0</v>
      </c>
      <c r="R156" s="15">
        <v>0</v>
      </c>
      <c r="S156" s="15">
        <v>324979000</v>
      </c>
      <c r="T156" s="15">
        <v>0</v>
      </c>
      <c r="U156" s="15">
        <v>146220283.56999999</v>
      </c>
      <c r="V156" s="15">
        <v>178758716.43000001</v>
      </c>
      <c r="W156" s="15">
        <v>146220283.56999999</v>
      </c>
      <c r="X156" s="15">
        <v>146220283.56999999</v>
      </c>
      <c r="Y156" s="15">
        <v>146220283.56999999</v>
      </c>
      <c r="Z156" s="15">
        <v>146220283.56999999</v>
      </c>
      <c r="AA156" s="16" t="s">
        <v>1720</v>
      </c>
    </row>
    <row r="157" spans="1:27" ht="45" hidden="1" x14ac:dyDescent="0.25">
      <c r="A157" s="12" t="s">
        <v>1737</v>
      </c>
      <c r="B157" s="13" t="s">
        <v>1738</v>
      </c>
      <c r="C157" s="14" t="s">
        <v>1618</v>
      </c>
      <c r="D157" s="12" t="s">
        <v>23</v>
      </c>
      <c r="E157" s="12" t="s">
        <v>1614</v>
      </c>
      <c r="F157" s="12" t="s">
        <v>1613</v>
      </c>
      <c r="G157" s="12" t="s">
        <v>1467</v>
      </c>
      <c r="H157" s="12" t="s">
        <v>1467</v>
      </c>
      <c r="I157" s="12"/>
      <c r="J157" s="12"/>
      <c r="K157" s="12"/>
      <c r="L157" s="12" t="s">
        <v>1367</v>
      </c>
      <c r="M157" s="12" t="s">
        <v>1619</v>
      </c>
      <c r="N157" s="12" t="s">
        <v>1370</v>
      </c>
      <c r="O157" s="13" t="s">
        <v>1620</v>
      </c>
      <c r="P157" s="15">
        <v>19300000</v>
      </c>
      <c r="Q157" s="15">
        <v>0</v>
      </c>
      <c r="R157" s="15">
        <v>0</v>
      </c>
      <c r="S157" s="15">
        <v>19300000</v>
      </c>
      <c r="T157" s="15">
        <v>0</v>
      </c>
      <c r="U157" s="15">
        <v>0</v>
      </c>
      <c r="V157" s="15">
        <v>19300000</v>
      </c>
      <c r="W157" s="15">
        <v>0</v>
      </c>
      <c r="X157" s="15">
        <v>0</v>
      </c>
      <c r="Y157" s="15">
        <v>0</v>
      </c>
      <c r="Z157" s="15">
        <v>0</v>
      </c>
      <c r="AA157" s="16" t="s">
        <v>1720</v>
      </c>
    </row>
    <row r="158" spans="1:27" ht="45" hidden="1" x14ac:dyDescent="0.25">
      <c r="A158" s="12" t="s">
        <v>1737</v>
      </c>
      <c r="B158" s="13" t="s">
        <v>1738</v>
      </c>
      <c r="C158" s="14" t="s">
        <v>1739</v>
      </c>
      <c r="D158" s="12" t="s">
        <v>23</v>
      </c>
      <c r="E158" s="12" t="s">
        <v>1614</v>
      </c>
      <c r="F158" s="12" t="s">
        <v>1613</v>
      </c>
      <c r="G158" s="12" t="s">
        <v>1467</v>
      </c>
      <c r="H158" s="12" t="s">
        <v>1622</v>
      </c>
      <c r="I158" s="12" t="s">
        <v>1614</v>
      </c>
      <c r="J158" s="12" t="s">
        <v>1483</v>
      </c>
      <c r="K158" s="12" t="s">
        <v>1483</v>
      </c>
      <c r="L158" s="12" t="s">
        <v>1367</v>
      </c>
      <c r="M158" s="12" t="s">
        <v>1623</v>
      </c>
      <c r="N158" s="12" t="s">
        <v>1370</v>
      </c>
      <c r="O158" s="13" t="s">
        <v>1722</v>
      </c>
      <c r="P158" s="15">
        <v>0</v>
      </c>
      <c r="Q158" s="15">
        <v>716989108</v>
      </c>
      <c r="R158" s="15">
        <v>0</v>
      </c>
      <c r="S158" s="15">
        <v>716989108</v>
      </c>
      <c r="T158" s="15">
        <v>0</v>
      </c>
      <c r="U158" s="15">
        <v>716989108</v>
      </c>
      <c r="V158" s="15">
        <v>0</v>
      </c>
      <c r="W158" s="15">
        <v>0</v>
      </c>
      <c r="X158" s="15">
        <v>0</v>
      </c>
      <c r="Y158" s="15">
        <v>0</v>
      </c>
      <c r="Z158" s="15">
        <v>0</v>
      </c>
      <c r="AA158" s="16" t="s">
        <v>1720</v>
      </c>
    </row>
    <row r="159" spans="1:27" ht="45" hidden="1" x14ac:dyDescent="0.25">
      <c r="A159" s="12" t="s">
        <v>1737</v>
      </c>
      <c r="B159" s="13" t="s">
        <v>1738</v>
      </c>
      <c r="C159" s="14" t="s">
        <v>1643</v>
      </c>
      <c r="D159" s="12" t="s">
        <v>23</v>
      </c>
      <c r="E159" s="12" t="s">
        <v>1614</v>
      </c>
      <c r="F159" s="12" t="s">
        <v>1644</v>
      </c>
      <c r="G159" s="12" t="s">
        <v>1467</v>
      </c>
      <c r="H159" s="12" t="s">
        <v>1467</v>
      </c>
      <c r="I159" s="12"/>
      <c r="J159" s="12"/>
      <c r="K159" s="12"/>
      <c r="L159" s="12" t="s">
        <v>1367</v>
      </c>
      <c r="M159" s="12" t="s">
        <v>1599</v>
      </c>
      <c r="N159" s="12" t="s">
        <v>1369</v>
      </c>
      <c r="O159" s="13" t="s">
        <v>1645</v>
      </c>
      <c r="P159" s="15">
        <v>119271000</v>
      </c>
      <c r="Q159" s="15">
        <v>0</v>
      </c>
      <c r="R159" s="15">
        <v>0</v>
      </c>
      <c r="S159" s="15">
        <v>119271000</v>
      </c>
      <c r="T159" s="15">
        <v>0</v>
      </c>
      <c r="U159" s="15">
        <v>0</v>
      </c>
      <c r="V159" s="15">
        <v>119271000</v>
      </c>
      <c r="W159" s="15">
        <v>0</v>
      </c>
      <c r="X159" s="15">
        <v>0</v>
      </c>
      <c r="Y159" s="15">
        <v>0</v>
      </c>
      <c r="Z159" s="15">
        <v>0</v>
      </c>
      <c r="AA159" s="16" t="s">
        <v>1720</v>
      </c>
    </row>
    <row r="160" spans="1:27" ht="45" hidden="1" x14ac:dyDescent="0.25">
      <c r="A160" s="12" t="s">
        <v>1737</v>
      </c>
      <c r="B160" s="13" t="s">
        <v>1738</v>
      </c>
      <c r="C160" s="14" t="s">
        <v>1740</v>
      </c>
      <c r="D160" s="12" t="s">
        <v>1366</v>
      </c>
      <c r="E160" s="12" t="s">
        <v>1741</v>
      </c>
      <c r="F160" s="12" t="s">
        <v>1647</v>
      </c>
      <c r="G160" s="12" t="s">
        <v>1467</v>
      </c>
      <c r="H160" s="12" t="s">
        <v>1483</v>
      </c>
      <c r="I160" s="12" t="s">
        <v>1483</v>
      </c>
      <c r="J160" s="12" t="s">
        <v>1483</v>
      </c>
      <c r="K160" s="12" t="s">
        <v>1483</v>
      </c>
      <c r="L160" s="12" t="s">
        <v>1367</v>
      </c>
      <c r="M160" s="12" t="s">
        <v>1619</v>
      </c>
      <c r="N160" s="12" t="s">
        <v>1369</v>
      </c>
      <c r="O160" s="13" t="s">
        <v>1515</v>
      </c>
      <c r="P160" s="15">
        <v>810000000</v>
      </c>
      <c r="Q160" s="15">
        <v>0</v>
      </c>
      <c r="R160" s="15">
        <v>0</v>
      </c>
      <c r="S160" s="15">
        <v>810000000</v>
      </c>
      <c r="T160" s="15">
        <v>0</v>
      </c>
      <c r="U160" s="15">
        <v>764211398</v>
      </c>
      <c r="V160" s="15">
        <v>45788602</v>
      </c>
      <c r="W160" s="15">
        <v>377711398</v>
      </c>
      <c r="X160" s="15">
        <v>201700000</v>
      </c>
      <c r="Y160" s="15">
        <v>201700000</v>
      </c>
      <c r="Z160" s="15">
        <v>201700000</v>
      </c>
      <c r="AA160" s="16" t="s">
        <v>1720</v>
      </c>
    </row>
    <row r="161" spans="1:27" ht="45" hidden="1" x14ac:dyDescent="0.25">
      <c r="A161" s="12" t="s">
        <v>1737</v>
      </c>
      <c r="B161" s="13" t="s">
        <v>1738</v>
      </c>
      <c r="C161" s="14" t="s">
        <v>1742</v>
      </c>
      <c r="D161" s="12" t="s">
        <v>1366</v>
      </c>
      <c r="E161" s="12" t="s">
        <v>1649</v>
      </c>
      <c r="F161" s="12" t="s">
        <v>1743</v>
      </c>
      <c r="G161" s="12" t="s">
        <v>1467</v>
      </c>
      <c r="H161" s="12" t="s">
        <v>1483</v>
      </c>
      <c r="I161" s="12" t="s">
        <v>1483</v>
      </c>
      <c r="J161" s="12" t="s">
        <v>1483</v>
      </c>
      <c r="K161" s="12" t="s">
        <v>1483</v>
      </c>
      <c r="L161" s="12" t="s">
        <v>1367</v>
      </c>
      <c r="M161" s="12" t="s">
        <v>1619</v>
      </c>
      <c r="N161" s="12" t="s">
        <v>1369</v>
      </c>
      <c r="O161" s="13" t="s">
        <v>1516</v>
      </c>
      <c r="P161" s="15">
        <v>948000000</v>
      </c>
      <c r="Q161" s="15">
        <v>0</v>
      </c>
      <c r="R161" s="15">
        <v>0</v>
      </c>
      <c r="S161" s="15">
        <v>948000000</v>
      </c>
      <c r="T161" s="15">
        <v>0</v>
      </c>
      <c r="U161" s="15">
        <v>795396661</v>
      </c>
      <c r="V161" s="15">
        <v>152603339</v>
      </c>
      <c r="W161" s="15">
        <v>655336661</v>
      </c>
      <c r="X161" s="15">
        <v>277903361</v>
      </c>
      <c r="Y161" s="15">
        <v>277903361</v>
      </c>
      <c r="Z161" s="15">
        <v>277903361</v>
      </c>
      <c r="AA161" s="16" t="s">
        <v>1720</v>
      </c>
    </row>
    <row r="162" spans="1:27" ht="56.25" hidden="1" x14ac:dyDescent="0.25">
      <c r="A162" s="12" t="s">
        <v>1737</v>
      </c>
      <c r="B162" s="13" t="s">
        <v>1738</v>
      </c>
      <c r="C162" s="14" t="s">
        <v>1744</v>
      </c>
      <c r="D162" s="12" t="s">
        <v>1366</v>
      </c>
      <c r="E162" s="12" t="s">
        <v>1677</v>
      </c>
      <c r="F162" s="12" t="s">
        <v>1647</v>
      </c>
      <c r="G162" s="12" t="s">
        <v>1622</v>
      </c>
      <c r="H162" s="12" t="s">
        <v>1483</v>
      </c>
      <c r="I162" s="12" t="s">
        <v>1483</v>
      </c>
      <c r="J162" s="12" t="s">
        <v>1483</v>
      </c>
      <c r="K162" s="12" t="s">
        <v>1483</v>
      </c>
      <c r="L162" s="12" t="s">
        <v>1367</v>
      </c>
      <c r="M162" s="12" t="s">
        <v>1623</v>
      </c>
      <c r="N162" s="12" t="s">
        <v>1370</v>
      </c>
      <c r="O162" s="13" t="s">
        <v>1517</v>
      </c>
      <c r="P162" s="15">
        <v>0</v>
      </c>
      <c r="Q162" s="15">
        <v>809008909</v>
      </c>
      <c r="R162" s="15">
        <v>0</v>
      </c>
      <c r="S162" s="15">
        <v>809008909</v>
      </c>
      <c r="T162" s="15">
        <v>0</v>
      </c>
      <c r="U162" s="15">
        <v>284152187</v>
      </c>
      <c r="V162" s="15">
        <v>524856722</v>
      </c>
      <c r="W162" s="15">
        <v>0</v>
      </c>
      <c r="X162" s="15">
        <v>0</v>
      </c>
      <c r="Y162" s="15">
        <v>0</v>
      </c>
      <c r="Z162" s="15">
        <v>0</v>
      </c>
      <c r="AA162" s="16" t="s">
        <v>1720</v>
      </c>
    </row>
    <row r="163" spans="1:27" ht="45" hidden="1" x14ac:dyDescent="0.25">
      <c r="A163" s="12" t="s">
        <v>1737</v>
      </c>
      <c r="B163" s="13" t="s">
        <v>1738</v>
      </c>
      <c r="C163" s="14" t="s">
        <v>1726</v>
      </c>
      <c r="D163" s="12" t="s">
        <v>1366</v>
      </c>
      <c r="E163" s="12" t="s">
        <v>1677</v>
      </c>
      <c r="F163" s="12" t="s">
        <v>1647</v>
      </c>
      <c r="G163" s="12" t="s">
        <v>1727</v>
      </c>
      <c r="H163" s="12" t="s">
        <v>1483</v>
      </c>
      <c r="I163" s="12" t="s">
        <v>1483</v>
      </c>
      <c r="J163" s="12" t="s">
        <v>1483</v>
      </c>
      <c r="K163" s="12" t="s">
        <v>1483</v>
      </c>
      <c r="L163" s="12" t="s">
        <v>1367</v>
      </c>
      <c r="M163" s="12" t="s">
        <v>1623</v>
      </c>
      <c r="N163" s="12" t="s">
        <v>1370</v>
      </c>
      <c r="O163" s="13" t="s">
        <v>1518</v>
      </c>
      <c r="P163" s="15">
        <v>0</v>
      </c>
      <c r="Q163" s="15">
        <v>299926067</v>
      </c>
      <c r="R163" s="15">
        <v>0</v>
      </c>
      <c r="S163" s="15">
        <v>299926067</v>
      </c>
      <c r="T163" s="15">
        <v>0</v>
      </c>
      <c r="U163" s="15">
        <v>6538790</v>
      </c>
      <c r="V163" s="15">
        <v>293387277</v>
      </c>
      <c r="W163" s="15">
        <v>6538790</v>
      </c>
      <c r="X163" s="15">
        <v>0</v>
      </c>
      <c r="Y163" s="15">
        <v>0</v>
      </c>
      <c r="Z163" s="15">
        <v>0</v>
      </c>
      <c r="AA163" s="16" t="s">
        <v>1720</v>
      </c>
    </row>
    <row r="164" spans="1:27" ht="78.75" hidden="1" x14ac:dyDescent="0.25">
      <c r="A164" s="12" t="s">
        <v>1737</v>
      </c>
      <c r="B164" s="13" t="s">
        <v>1738</v>
      </c>
      <c r="C164" s="14" t="s">
        <v>1728</v>
      </c>
      <c r="D164" s="12" t="s">
        <v>1366</v>
      </c>
      <c r="E164" s="12" t="s">
        <v>1677</v>
      </c>
      <c r="F164" s="12" t="s">
        <v>1647</v>
      </c>
      <c r="G164" s="12" t="s">
        <v>1699</v>
      </c>
      <c r="H164" s="12" t="s">
        <v>1483</v>
      </c>
      <c r="I164" s="12" t="s">
        <v>1483</v>
      </c>
      <c r="J164" s="12" t="s">
        <v>1483</v>
      </c>
      <c r="K164" s="12" t="s">
        <v>1483</v>
      </c>
      <c r="L164" s="12" t="s">
        <v>1367</v>
      </c>
      <c r="M164" s="12" t="s">
        <v>1623</v>
      </c>
      <c r="N164" s="12" t="s">
        <v>1370</v>
      </c>
      <c r="O164" s="13" t="s">
        <v>1519</v>
      </c>
      <c r="P164" s="15">
        <v>0</v>
      </c>
      <c r="Q164" s="15">
        <v>300000000</v>
      </c>
      <c r="R164" s="15">
        <v>0</v>
      </c>
      <c r="S164" s="15">
        <v>300000000</v>
      </c>
      <c r="T164" s="15">
        <v>0</v>
      </c>
      <c r="U164" s="15">
        <v>0</v>
      </c>
      <c r="V164" s="15">
        <v>300000000</v>
      </c>
      <c r="W164" s="15">
        <v>0</v>
      </c>
      <c r="X164" s="15">
        <v>0</v>
      </c>
      <c r="Y164" s="15">
        <v>0</v>
      </c>
      <c r="Z164" s="15">
        <v>0</v>
      </c>
      <c r="AA164" s="16" t="s">
        <v>1720</v>
      </c>
    </row>
    <row r="165" spans="1:27" ht="45" hidden="1" x14ac:dyDescent="0.25">
      <c r="A165" s="12" t="s">
        <v>1737</v>
      </c>
      <c r="B165" s="13" t="s">
        <v>1738</v>
      </c>
      <c r="C165" s="14" t="s">
        <v>1729</v>
      </c>
      <c r="D165" s="12" t="s">
        <v>1366</v>
      </c>
      <c r="E165" s="12" t="s">
        <v>1677</v>
      </c>
      <c r="F165" s="12" t="s">
        <v>1647</v>
      </c>
      <c r="G165" s="12" t="s">
        <v>1700</v>
      </c>
      <c r="H165" s="12" t="s">
        <v>1483</v>
      </c>
      <c r="I165" s="12" t="s">
        <v>1483</v>
      </c>
      <c r="J165" s="12" t="s">
        <v>1483</v>
      </c>
      <c r="K165" s="12" t="s">
        <v>1483</v>
      </c>
      <c r="L165" s="12" t="s">
        <v>1367</v>
      </c>
      <c r="M165" s="12" t="s">
        <v>1623</v>
      </c>
      <c r="N165" s="12" t="s">
        <v>1370</v>
      </c>
      <c r="O165" s="13" t="s">
        <v>1520</v>
      </c>
      <c r="P165" s="15">
        <v>0</v>
      </c>
      <c r="Q165" s="15">
        <v>300000000</v>
      </c>
      <c r="R165" s="15">
        <v>0</v>
      </c>
      <c r="S165" s="15">
        <v>300000000</v>
      </c>
      <c r="T165" s="15">
        <v>0</v>
      </c>
      <c r="U165" s="15">
        <v>0</v>
      </c>
      <c r="V165" s="15">
        <v>300000000</v>
      </c>
      <c r="W165" s="15">
        <v>0</v>
      </c>
      <c r="X165" s="15">
        <v>0</v>
      </c>
      <c r="Y165" s="15">
        <v>0</v>
      </c>
      <c r="Z165" s="15">
        <v>0</v>
      </c>
      <c r="AA165" s="16" t="s">
        <v>1720</v>
      </c>
    </row>
    <row r="166" spans="1:27" ht="78.75" hidden="1" x14ac:dyDescent="0.25">
      <c r="A166" s="12" t="s">
        <v>1745</v>
      </c>
      <c r="B166" s="13" t="s">
        <v>1746</v>
      </c>
      <c r="C166" s="14" t="s">
        <v>1681</v>
      </c>
      <c r="D166" s="12" t="s">
        <v>1366</v>
      </c>
      <c r="E166" s="12" t="s">
        <v>1679</v>
      </c>
      <c r="F166" s="12" t="s">
        <v>1647</v>
      </c>
      <c r="G166" s="12" t="s">
        <v>1614</v>
      </c>
      <c r="H166" s="12" t="s">
        <v>1483</v>
      </c>
      <c r="I166" s="12" t="s">
        <v>1483</v>
      </c>
      <c r="J166" s="12" t="s">
        <v>1483</v>
      </c>
      <c r="K166" s="12" t="s">
        <v>1483</v>
      </c>
      <c r="L166" s="12" t="s">
        <v>1367</v>
      </c>
      <c r="M166" s="12" t="s">
        <v>1619</v>
      </c>
      <c r="N166" s="12" t="s">
        <v>1369</v>
      </c>
      <c r="O166" s="13" t="s">
        <v>1521</v>
      </c>
      <c r="P166" s="15">
        <v>0</v>
      </c>
      <c r="Q166" s="15">
        <v>499714087</v>
      </c>
      <c r="R166" s="15">
        <v>0</v>
      </c>
      <c r="S166" s="15">
        <v>499714087</v>
      </c>
      <c r="T166" s="15">
        <v>0</v>
      </c>
      <c r="U166" s="15">
        <v>499714087</v>
      </c>
      <c r="V166" s="15">
        <v>0</v>
      </c>
      <c r="W166" s="15">
        <v>308130000</v>
      </c>
      <c r="X166" s="15">
        <v>0</v>
      </c>
      <c r="Y166" s="15">
        <v>0</v>
      </c>
      <c r="Z166" s="15">
        <v>0</v>
      </c>
      <c r="AA166" s="16" t="s">
        <v>1720</v>
      </c>
    </row>
    <row r="167" spans="1:27" ht="33.75" hidden="1" x14ac:dyDescent="0.25">
      <c r="A167" s="12" t="s">
        <v>1747</v>
      </c>
      <c r="B167" s="13" t="s">
        <v>1748</v>
      </c>
      <c r="C167" s="14" t="s">
        <v>1597</v>
      </c>
      <c r="D167" s="12" t="s">
        <v>23</v>
      </c>
      <c r="E167" s="12" t="s">
        <v>1467</v>
      </c>
      <c r="F167" s="12" t="s">
        <v>1598</v>
      </c>
      <c r="G167" s="12" t="s">
        <v>1467</v>
      </c>
      <c r="H167" s="12" t="s">
        <v>1467</v>
      </c>
      <c r="I167" s="12"/>
      <c r="J167" s="12"/>
      <c r="K167" s="12"/>
      <c r="L167" s="12" t="s">
        <v>1367</v>
      </c>
      <c r="M167" s="12" t="s">
        <v>1599</v>
      </c>
      <c r="N167" s="12" t="s">
        <v>1369</v>
      </c>
      <c r="O167" s="13" t="s">
        <v>1600</v>
      </c>
      <c r="P167" s="15">
        <v>920028000</v>
      </c>
      <c r="Q167" s="15">
        <v>0</v>
      </c>
      <c r="R167" s="15">
        <v>0</v>
      </c>
      <c r="S167" s="15">
        <v>920028000</v>
      </c>
      <c r="T167" s="15">
        <v>0</v>
      </c>
      <c r="U167" s="15">
        <v>481801806.64999998</v>
      </c>
      <c r="V167" s="15">
        <v>438226193.35000002</v>
      </c>
      <c r="W167" s="15">
        <v>481801806.64999998</v>
      </c>
      <c r="X167" s="15">
        <v>481801806.64999998</v>
      </c>
      <c r="Y167" s="15">
        <v>481801806.64999998</v>
      </c>
      <c r="Z167" s="15">
        <v>481801806.64999998</v>
      </c>
      <c r="AA167" s="16" t="s">
        <v>1720</v>
      </c>
    </row>
    <row r="168" spans="1:27" ht="33.75" hidden="1" x14ac:dyDescent="0.25">
      <c r="A168" s="12" t="s">
        <v>1747</v>
      </c>
      <c r="B168" s="13" t="s">
        <v>1748</v>
      </c>
      <c r="C168" s="14" t="s">
        <v>1601</v>
      </c>
      <c r="D168" s="12" t="s">
        <v>23</v>
      </c>
      <c r="E168" s="12" t="s">
        <v>1467</v>
      </c>
      <c r="F168" s="12" t="s">
        <v>1598</v>
      </c>
      <c r="G168" s="12" t="s">
        <v>1467</v>
      </c>
      <c r="H168" s="12" t="s">
        <v>1602</v>
      </c>
      <c r="I168" s="12"/>
      <c r="J168" s="12"/>
      <c r="K168" s="12"/>
      <c r="L168" s="12" t="s">
        <v>1367</v>
      </c>
      <c r="M168" s="12" t="s">
        <v>1599</v>
      </c>
      <c r="N168" s="12" t="s">
        <v>1369</v>
      </c>
      <c r="O168" s="13" t="s">
        <v>1603</v>
      </c>
      <c r="P168" s="15">
        <v>23031000</v>
      </c>
      <c r="Q168" s="15">
        <v>0</v>
      </c>
      <c r="R168" s="15">
        <v>0</v>
      </c>
      <c r="S168" s="15">
        <v>23031000</v>
      </c>
      <c r="T168" s="15">
        <v>0</v>
      </c>
      <c r="U168" s="15">
        <v>21095527</v>
      </c>
      <c r="V168" s="15">
        <v>1935473</v>
      </c>
      <c r="W168" s="15">
        <v>21095527</v>
      </c>
      <c r="X168" s="15">
        <v>21095527</v>
      </c>
      <c r="Y168" s="15">
        <v>21095527</v>
      </c>
      <c r="Z168" s="15">
        <v>21095527</v>
      </c>
      <c r="AA168" s="16" t="s">
        <v>1720</v>
      </c>
    </row>
    <row r="169" spans="1:27" ht="33.75" hidden="1" x14ac:dyDescent="0.25">
      <c r="A169" s="12" t="s">
        <v>1747</v>
      </c>
      <c r="B169" s="13" t="s">
        <v>1748</v>
      </c>
      <c r="C169" s="14" t="s">
        <v>1604</v>
      </c>
      <c r="D169" s="12" t="s">
        <v>23</v>
      </c>
      <c r="E169" s="12" t="s">
        <v>1467</v>
      </c>
      <c r="F169" s="12" t="s">
        <v>1598</v>
      </c>
      <c r="G169" s="12" t="s">
        <v>1467</v>
      </c>
      <c r="H169" s="12" t="s">
        <v>1605</v>
      </c>
      <c r="I169" s="12"/>
      <c r="J169" s="12"/>
      <c r="K169" s="12"/>
      <c r="L169" s="12" t="s">
        <v>1367</v>
      </c>
      <c r="M169" s="12" t="s">
        <v>1599</v>
      </c>
      <c r="N169" s="12" t="s">
        <v>1369</v>
      </c>
      <c r="O169" s="13" t="s">
        <v>1606</v>
      </c>
      <c r="P169" s="15">
        <v>213348000</v>
      </c>
      <c r="Q169" s="15">
        <v>0</v>
      </c>
      <c r="R169" s="15">
        <v>0</v>
      </c>
      <c r="S169" s="15">
        <v>213348000</v>
      </c>
      <c r="T169" s="15">
        <v>0</v>
      </c>
      <c r="U169" s="15">
        <v>82300000</v>
      </c>
      <c r="V169" s="15">
        <v>131048000</v>
      </c>
      <c r="W169" s="15">
        <v>82300000</v>
      </c>
      <c r="X169" s="15">
        <v>82300000</v>
      </c>
      <c r="Y169" s="15">
        <v>82300000</v>
      </c>
      <c r="Z169" s="15">
        <v>82300000</v>
      </c>
      <c r="AA169" s="16" t="s">
        <v>1720</v>
      </c>
    </row>
    <row r="170" spans="1:27" ht="33.75" hidden="1" x14ac:dyDescent="0.25">
      <c r="A170" s="12" t="s">
        <v>1747</v>
      </c>
      <c r="B170" s="13" t="s">
        <v>1748</v>
      </c>
      <c r="C170" s="14" t="s">
        <v>1610</v>
      </c>
      <c r="D170" s="12" t="s">
        <v>23</v>
      </c>
      <c r="E170" s="12" t="s">
        <v>1467</v>
      </c>
      <c r="F170" s="12" t="s">
        <v>1598</v>
      </c>
      <c r="G170" s="12" t="s">
        <v>1605</v>
      </c>
      <c r="H170" s="12"/>
      <c r="I170" s="12"/>
      <c r="J170" s="12"/>
      <c r="K170" s="12"/>
      <c r="L170" s="12" t="s">
        <v>1367</v>
      </c>
      <c r="M170" s="12" t="s">
        <v>1599</v>
      </c>
      <c r="N170" s="12" t="s">
        <v>1369</v>
      </c>
      <c r="O170" s="13" t="s">
        <v>1611</v>
      </c>
      <c r="P170" s="15">
        <v>324340000</v>
      </c>
      <c r="Q170" s="15">
        <v>0</v>
      </c>
      <c r="R170" s="15">
        <v>0</v>
      </c>
      <c r="S170" s="15">
        <v>324340000</v>
      </c>
      <c r="T170" s="15">
        <v>0</v>
      </c>
      <c r="U170" s="15">
        <v>167234430</v>
      </c>
      <c r="V170" s="15">
        <v>157105570</v>
      </c>
      <c r="W170" s="15">
        <v>167234430</v>
      </c>
      <c r="X170" s="15">
        <v>167234430</v>
      </c>
      <c r="Y170" s="15">
        <v>167234430</v>
      </c>
      <c r="Z170" s="15">
        <v>167234430</v>
      </c>
      <c r="AA170" s="16" t="s">
        <v>1720</v>
      </c>
    </row>
    <row r="171" spans="1:27" ht="33.75" hidden="1" x14ac:dyDescent="0.25">
      <c r="A171" s="12" t="s">
        <v>1747</v>
      </c>
      <c r="B171" s="13" t="s">
        <v>1748</v>
      </c>
      <c r="C171" s="14" t="s">
        <v>1612</v>
      </c>
      <c r="D171" s="12" t="s">
        <v>23</v>
      </c>
      <c r="E171" s="12" t="s">
        <v>1613</v>
      </c>
      <c r="F171" s="12" t="s">
        <v>1598</v>
      </c>
      <c r="G171" s="12" t="s">
        <v>1614</v>
      </c>
      <c r="H171" s="12"/>
      <c r="I171" s="12"/>
      <c r="J171" s="12"/>
      <c r="K171" s="12"/>
      <c r="L171" s="12" t="s">
        <v>1367</v>
      </c>
      <c r="M171" s="12" t="s">
        <v>1599</v>
      </c>
      <c r="N171" s="12" t="s">
        <v>1369</v>
      </c>
      <c r="O171" s="13" t="s">
        <v>1615</v>
      </c>
      <c r="P171" s="15">
        <v>6262000</v>
      </c>
      <c r="Q171" s="15">
        <v>0</v>
      </c>
      <c r="R171" s="15">
        <v>0</v>
      </c>
      <c r="S171" s="15">
        <v>6262000</v>
      </c>
      <c r="T171" s="15">
        <v>0</v>
      </c>
      <c r="U171" s="15">
        <v>6262000</v>
      </c>
      <c r="V171" s="15">
        <v>0</v>
      </c>
      <c r="W171" s="15">
        <v>6262000</v>
      </c>
      <c r="X171" s="15">
        <v>6262000</v>
      </c>
      <c r="Y171" s="15">
        <v>6262000</v>
      </c>
      <c r="Z171" s="15">
        <v>6262000</v>
      </c>
      <c r="AA171" s="16" t="s">
        <v>1720</v>
      </c>
    </row>
    <row r="172" spans="1:27" ht="33.75" hidden="1" x14ac:dyDescent="0.25">
      <c r="A172" s="12" t="s">
        <v>1747</v>
      </c>
      <c r="B172" s="13" t="s">
        <v>1748</v>
      </c>
      <c r="C172" s="14" t="s">
        <v>1616</v>
      </c>
      <c r="D172" s="12" t="s">
        <v>23</v>
      </c>
      <c r="E172" s="12" t="s">
        <v>1613</v>
      </c>
      <c r="F172" s="12" t="s">
        <v>1598</v>
      </c>
      <c r="G172" s="12" t="s">
        <v>1602</v>
      </c>
      <c r="H172" s="12"/>
      <c r="I172" s="12"/>
      <c r="J172" s="12"/>
      <c r="K172" s="12"/>
      <c r="L172" s="12" t="s">
        <v>1367</v>
      </c>
      <c r="M172" s="12" t="s">
        <v>1599</v>
      </c>
      <c r="N172" s="12" t="s">
        <v>1369</v>
      </c>
      <c r="O172" s="13" t="s">
        <v>1617</v>
      </c>
      <c r="P172" s="15">
        <v>88013000</v>
      </c>
      <c r="Q172" s="15">
        <v>0</v>
      </c>
      <c r="R172" s="15">
        <v>0</v>
      </c>
      <c r="S172" s="15">
        <v>88013000</v>
      </c>
      <c r="T172" s="15">
        <v>0</v>
      </c>
      <c r="U172" s="15">
        <v>82929663.709999993</v>
      </c>
      <c r="V172" s="15">
        <v>5083336.29</v>
      </c>
      <c r="W172" s="15">
        <v>82929663.709999993</v>
      </c>
      <c r="X172" s="15">
        <v>36208943.909999996</v>
      </c>
      <c r="Y172" s="15">
        <v>36208943.909999996</v>
      </c>
      <c r="Z172" s="15">
        <v>36208943.909999996</v>
      </c>
      <c r="AA172" s="16" t="s">
        <v>1720</v>
      </c>
    </row>
    <row r="173" spans="1:27" ht="33.75" hidden="1" x14ac:dyDescent="0.25">
      <c r="A173" s="12" t="s">
        <v>1747</v>
      </c>
      <c r="B173" s="13" t="s">
        <v>1748</v>
      </c>
      <c r="C173" s="14" t="s">
        <v>1618</v>
      </c>
      <c r="D173" s="12" t="s">
        <v>23</v>
      </c>
      <c r="E173" s="12" t="s">
        <v>1614</v>
      </c>
      <c r="F173" s="12" t="s">
        <v>1613</v>
      </c>
      <c r="G173" s="12" t="s">
        <v>1467</v>
      </c>
      <c r="H173" s="12" t="s">
        <v>1467</v>
      </c>
      <c r="I173" s="12"/>
      <c r="J173" s="12"/>
      <c r="K173" s="12"/>
      <c r="L173" s="12" t="s">
        <v>1367</v>
      </c>
      <c r="M173" s="12" t="s">
        <v>1619</v>
      </c>
      <c r="N173" s="12" t="s">
        <v>1370</v>
      </c>
      <c r="O173" s="13" t="s">
        <v>1620</v>
      </c>
      <c r="P173" s="15">
        <v>7745000</v>
      </c>
      <c r="Q173" s="15">
        <v>0</v>
      </c>
      <c r="R173" s="15">
        <v>0</v>
      </c>
      <c r="S173" s="15">
        <v>7745000</v>
      </c>
      <c r="T173" s="15">
        <v>0</v>
      </c>
      <c r="U173" s="15">
        <v>0</v>
      </c>
      <c r="V173" s="15">
        <v>7745000</v>
      </c>
      <c r="W173" s="15">
        <v>0</v>
      </c>
      <c r="X173" s="15">
        <v>0</v>
      </c>
      <c r="Y173" s="15">
        <v>0</v>
      </c>
      <c r="Z173" s="15">
        <v>0</v>
      </c>
      <c r="AA173" s="16" t="s">
        <v>1720</v>
      </c>
    </row>
    <row r="174" spans="1:27" ht="67.5" hidden="1" x14ac:dyDescent="0.25">
      <c r="A174" s="12" t="s">
        <v>1747</v>
      </c>
      <c r="B174" s="13" t="s">
        <v>1748</v>
      </c>
      <c r="C174" s="14" t="s">
        <v>1749</v>
      </c>
      <c r="D174" s="12" t="s">
        <v>1366</v>
      </c>
      <c r="E174" s="12" t="s">
        <v>1750</v>
      </c>
      <c r="F174" s="12" t="s">
        <v>1647</v>
      </c>
      <c r="G174" s="12" t="s">
        <v>1467</v>
      </c>
      <c r="H174" s="12" t="s">
        <v>1483</v>
      </c>
      <c r="I174" s="12" t="s">
        <v>1483</v>
      </c>
      <c r="J174" s="12" t="s">
        <v>1483</v>
      </c>
      <c r="K174" s="12" t="s">
        <v>1483</v>
      </c>
      <c r="L174" s="12" t="s">
        <v>1367</v>
      </c>
      <c r="M174" s="12" t="s">
        <v>1619</v>
      </c>
      <c r="N174" s="12" t="s">
        <v>1369</v>
      </c>
      <c r="O174" s="13" t="s">
        <v>1522</v>
      </c>
      <c r="P174" s="15">
        <v>1500000000</v>
      </c>
      <c r="Q174" s="15">
        <v>893009322</v>
      </c>
      <c r="R174" s="15">
        <v>0</v>
      </c>
      <c r="S174" s="15">
        <v>2393009322</v>
      </c>
      <c r="T174" s="15">
        <v>0</v>
      </c>
      <c r="U174" s="15">
        <v>433536103.79000002</v>
      </c>
      <c r="V174" s="15">
        <v>1959473218.21</v>
      </c>
      <c r="W174" s="15">
        <v>177157433.69999999</v>
      </c>
      <c r="X174" s="15">
        <v>69270767.040000007</v>
      </c>
      <c r="Y174" s="15">
        <v>69270767.040000007</v>
      </c>
      <c r="Z174" s="15">
        <v>69270767.040000007</v>
      </c>
      <c r="AA174" s="16" t="s">
        <v>1720</v>
      </c>
    </row>
    <row r="175" spans="1:27" ht="33.75" hidden="1" x14ac:dyDescent="0.25">
      <c r="A175" s="12" t="s">
        <v>1751</v>
      </c>
      <c r="B175" s="13" t="s">
        <v>1752</v>
      </c>
      <c r="C175" s="14" t="s">
        <v>1597</v>
      </c>
      <c r="D175" s="12" t="s">
        <v>23</v>
      </c>
      <c r="E175" s="12" t="s">
        <v>1467</v>
      </c>
      <c r="F175" s="12" t="s">
        <v>1598</v>
      </c>
      <c r="G175" s="12" t="s">
        <v>1467</v>
      </c>
      <c r="H175" s="12" t="s">
        <v>1467</v>
      </c>
      <c r="I175" s="12"/>
      <c r="J175" s="12"/>
      <c r="K175" s="12"/>
      <c r="L175" s="12" t="s">
        <v>1367</v>
      </c>
      <c r="M175" s="12" t="s">
        <v>1599</v>
      </c>
      <c r="N175" s="12" t="s">
        <v>1369</v>
      </c>
      <c r="O175" s="13" t="s">
        <v>1600</v>
      </c>
      <c r="P175" s="15">
        <v>1148303000</v>
      </c>
      <c r="Q175" s="15">
        <v>0</v>
      </c>
      <c r="R175" s="15">
        <v>0</v>
      </c>
      <c r="S175" s="15">
        <v>1148303000</v>
      </c>
      <c r="T175" s="15">
        <v>0</v>
      </c>
      <c r="U175" s="15">
        <v>1148303000</v>
      </c>
      <c r="V175" s="15">
        <v>0</v>
      </c>
      <c r="W175" s="15">
        <v>523567967</v>
      </c>
      <c r="X175" s="15">
        <v>523567967</v>
      </c>
      <c r="Y175" s="15">
        <v>523567967</v>
      </c>
      <c r="Z175" s="15">
        <v>523567967</v>
      </c>
      <c r="AA175" s="16" t="s">
        <v>1720</v>
      </c>
    </row>
    <row r="176" spans="1:27" ht="33.75" hidden="1" x14ac:dyDescent="0.25">
      <c r="A176" s="12" t="s">
        <v>1751</v>
      </c>
      <c r="B176" s="13" t="s">
        <v>1752</v>
      </c>
      <c r="C176" s="14" t="s">
        <v>1601</v>
      </c>
      <c r="D176" s="12" t="s">
        <v>23</v>
      </c>
      <c r="E176" s="12" t="s">
        <v>1467</v>
      </c>
      <c r="F176" s="12" t="s">
        <v>1598</v>
      </c>
      <c r="G176" s="12" t="s">
        <v>1467</v>
      </c>
      <c r="H176" s="12" t="s">
        <v>1602</v>
      </c>
      <c r="I176" s="12"/>
      <c r="J176" s="12"/>
      <c r="K176" s="12"/>
      <c r="L176" s="12" t="s">
        <v>1367</v>
      </c>
      <c r="M176" s="12" t="s">
        <v>1599</v>
      </c>
      <c r="N176" s="12" t="s">
        <v>1369</v>
      </c>
      <c r="O176" s="13" t="s">
        <v>1603</v>
      </c>
      <c r="P176" s="15">
        <v>120481000</v>
      </c>
      <c r="Q176" s="15">
        <v>0</v>
      </c>
      <c r="R176" s="15">
        <v>0</v>
      </c>
      <c r="S176" s="15">
        <v>120481000</v>
      </c>
      <c r="T176" s="15">
        <v>0</v>
      </c>
      <c r="U176" s="15">
        <v>120481000</v>
      </c>
      <c r="V176" s="15">
        <v>0</v>
      </c>
      <c r="W176" s="15">
        <v>74626019</v>
      </c>
      <c r="X176" s="15">
        <v>74626019</v>
      </c>
      <c r="Y176" s="15">
        <v>74626019</v>
      </c>
      <c r="Z176" s="15">
        <v>74626019</v>
      </c>
      <c r="AA176" s="16" t="s">
        <v>1720</v>
      </c>
    </row>
    <row r="177" spans="1:27" ht="33.75" hidden="1" x14ac:dyDescent="0.25">
      <c r="A177" s="12" t="s">
        <v>1751</v>
      </c>
      <c r="B177" s="13" t="s">
        <v>1752</v>
      </c>
      <c r="C177" s="14" t="s">
        <v>1604</v>
      </c>
      <c r="D177" s="12" t="s">
        <v>23</v>
      </c>
      <c r="E177" s="12" t="s">
        <v>1467</v>
      </c>
      <c r="F177" s="12" t="s">
        <v>1598</v>
      </c>
      <c r="G177" s="12" t="s">
        <v>1467</v>
      </c>
      <c r="H177" s="12" t="s">
        <v>1605</v>
      </c>
      <c r="I177" s="12"/>
      <c r="J177" s="12"/>
      <c r="K177" s="12"/>
      <c r="L177" s="12" t="s">
        <v>1367</v>
      </c>
      <c r="M177" s="12" t="s">
        <v>1599</v>
      </c>
      <c r="N177" s="12" t="s">
        <v>1369</v>
      </c>
      <c r="O177" s="13" t="s">
        <v>1606</v>
      </c>
      <c r="P177" s="15">
        <v>222304000</v>
      </c>
      <c r="Q177" s="15">
        <v>0</v>
      </c>
      <c r="R177" s="15">
        <v>0</v>
      </c>
      <c r="S177" s="15">
        <v>222304000</v>
      </c>
      <c r="T177" s="15">
        <v>0</v>
      </c>
      <c r="U177" s="15">
        <v>222304000</v>
      </c>
      <c r="V177" s="15">
        <v>0</v>
      </c>
      <c r="W177" s="15">
        <v>838758</v>
      </c>
      <c r="X177" s="15">
        <v>838758</v>
      </c>
      <c r="Y177" s="15">
        <v>838758</v>
      </c>
      <c r="Z177" s="15">
        <v>838758</v>
      </c>
      <c r="AA177" s="16" t="s">
        <v>1720</v>
      </c>
    </row>
    <row r="178" spans="1:27" ht="33.75" hidden="1" x14ac:dyDescent="0.25">
      <c r="A178" s="12" t="s">
        <v>1751</v>
      </c>
      <c r="B178" s="13" t="s">
        <v>1752</v>
      </c>
      <c r="C178" s="14" t="s">
        <v>1607</v>
      </c>
      <c r="D178" s="12" t="s">
        <v>23</v>
      </c>
      <c r="E178" s="12" t="s">
        <v>1467</v>
      </c>
      <c r="F178" s="12" t="s">
        <v>1598</v>
      </c>
      <c r="G178" s="12" t="s">
        <v>1467</v>
      </c>
      <c r="H178" s="12" t="s">
        <v>1608</v>
      </c>
      <c r="I178" s="12"/>
      <c r="J178" s="12"/>
      <c r="K178" s="12"/>
      <c r="L178" s="12" t="s">
        <v>1367</v>
      </c>
      <c r="M178" s="12" t="s">
        <v>1599</v>
      </c>
      <c r="N178" s="12" t="s">
        <v>1369</v>
      </c>
      <c r="O178" s="13" t="s">
        <v>1609</v>
      </c>
      <c r="P178" s="15">
        <v>1059000</v>
      </c>
      <c r="Q178" s="15">
        <v>0</v>
      </c>
      <c r="R178" s="15">
        <v>0</v>
      </c>
      <c r="S178" s="15">
        <v>1059000</v>
      </c>
      <c r="T178" s="15">
        <v>0</v>
      </c>
      <c r="U178" s="15">
        <v>1059000</v>
      </c>
      <c r="V178" s="15">
        <v>0</v>
      </c>
      <c r="W178" s="15">
        <v>0</v>
      </c>
      <c r="X178" s="15">
        <v>0</v>
      </c>
      <c r="Y178" s="15">
        <v>0</v>
      </c>
      <c r="Z178" s="15">
        <v>0</v>
      </c>
      <c r="AA178" s="16" t="s">
        <v>1720</v>
      </c>
    </row>
    <row r="179" spans="1:27" ht="33.75" hidden="1" x14ac:dyDescent="0.25">
      <c r="A179" s="12" t="s">
        <v>1751</v>
      </c>
      <c r="B179" s="13" t="s">
        <v>1752</v>
      </c>
      <c r="C179" s="14" t="s">
        <v>1610</v>
      </c>
      <c r="D179" s="12" t="s">
        <v>23</v>
      </c>
      <c r="E179" s="12" t="s">
        <v>1467</v>
      </c>
      <c r="F179" s="12" t="s">
        <v>1598</v>
      </c>
      <c r="G179" s="12" t="s">
        <v>1605</v>
      </c>
      <c r="H179" s="12"/>
      <c r="I179" s="12"/>
      <c r="J179" s="12"/>
      <c r="K179" s="12"/>
      <c r="L179" s="12" t="s">
        <v>1367</v>
      </c>
      <c r="M179" s="12" t="s">
        <v>1599</v>
      </c>
      <c r="N179" s="12" t="s">
        <v>1369</v>
      </c>
      <c r="O179" s="13" t="s">
        <v>1611</v>
      </c>
      <c r="P179" s="15">
        <v>383620000</v>
      </c>
      <c r="Q179" s="15">
        <v>0</v>
      </c>
      <c r="R179" s="15">
        <v>0</v>
      </c>
      <c r="S179" s="15">
        <v>383620000</v>
      </c>
      <c r="T179" s="15">
        <v>0</v>
      </c>
      <c r="U179" s="15">
        <v>383620000</v>
      </c>
      <c r="V179" s="15">
        <v>0</v>
      </c>
      <c r="W179" s="15">
        <v>324272214</v>
      </c>
      <c r="X179" s="15">
        <v>324272214</v>
      </c>
      <c r="Y179" s="15">
        <v>324272214</v>
      </c>
      <c r="Z179" s="15">
        <v>324272214</v>
      </c>
      <c r="AA179" s="16" t="s">
        <v>1720</v>
      </c>
    </row>
    <row r="180" spans="1:27" ht="33.75" hidden="1" x14ac:dyDescent="0.25">
      <c r="A180" s="12" t="s">
        <v>1751</v>
      </c>
      <c r="B180" s="13" t="s">
        <v>1752</v>
      </c>
      <c r="C180" s="14" t="s">
        <v>1612</v>
      </c>
      <c r="D180" s="12" t="s">
        <v>23</v>
      </c>
      <c r="E180" s="12" t="s">
        <v>1613</v>
      </c>
      <c r="F180" s="12" t="s">
        <v>1598</v>
      </c>
      <c r="G180" s="12" t="s">
        <v>1614</v>
      </c>
      <c r="H180" s="12"/>
      <c r="I180" s="12"/>
      <c r="J180" s="12"/>
      <c r="K180" s="12"/>
      <c r="L180" s="12" t="s">
        <v>1367</v>
      </c>
      <c r="M180" s="12" t="s">
        <v>1599</v>
      </c>
      <c r="N180" s="12" t="s">
        <v>1369</v>
      </c>
      <c r="O180" s="13" t="s">
        <v>1615</v>
      </c>
      <c r="P180" s="15">
        <v>31121000</v>
      </c>
      <c r="Q180" s="15">
        <v>0</v>
      </c>
      <c r="R180" s="15">
        <v>0</v>
      </c>
      <c r="S180" s="15">
        <v>31121000</v>
      </c>
      <c r="T180" s="15">
        <v>0</v>
      </c>
      <c r="U180" s="15">
        <v>31121000</v>
      </c>
      <c r="V180" s="15">
        <v>0</v>
      </c>
      <c r="W180" s="15">
        <v>31121000</v>
      </c>
      <c r="X180" s="15">
        <v>31121000</v>
      </c>
      <c r="Y180" s="15">
        <v>31121000</v>
      </c>
      <c r="Z180" s="15">
        <v>31121000</v>
      </c>
      <c r="AA180" s="16" t="s">
        <v>1720</v>
      </c>
    </row>
    <row r="181" spans="1:27" ht="33.75" hidden="1" x14ac:dyDescent="0.25">
      <c r="A181" s="12" t="s">
        <v>1751</v>
      </c>
      <c r="B181" s="13" t="s">
        <v>1752</v>
      </c>
      <c r="C181" s="14" t="s">
        <v>1616</v>
      </c>
      <c r="D181" s="12" t="s">
        <v>23</v>
      </c>
      <c r="E181" s="12" t="s">
        <v>1613</v>
      </c>
      <c r="F181" s="12" t="s">
        <v>1598</v>
      </c>
      <c r="G181" s="12" t="s">
        <v>1602</v>
      </c>
      <c r="H181" s="12"/>
      <c r="I181" s="12"/>
      <c r="J181" s="12"/>
      <c r="K181" s="12"/>
      <c r="L181" s="12" t="s">
        <v>1367</v>
      </c>
      <c r="M181" s="12" t="s">
        <v>1599</v>
      </c>
      <c r="N181" s="12" t="s">
        <v>1369</v>
      </c>
      <c r="O181" s="13" t="s">
        <v>1617</v>
      </c>
      <c r="P181" s="15">
        <v>92444000</v>
      </c>
      <c r="Q181" s="15">
        <v>0</v>
      </c>
      <c r="R181" s="15">
        <v>0</v>
      </c>
      <c r="S181" s="15">
        <v>92444000</v>
      </c>
      <c r="T181" s="15">
        <v>0</v>
      </c>
      <c r="U181" s="15">
        <v>92444000</v>
      </c>
      <c r="V181" s="15">
        <v>0</v>
      </c>
      <c r="W181" s="15">
        <v>74401322</v>
      </c>
      <c r="X181" s="15">
        <v>44556690</v>
      </c>
      <c r="Y181" s="15">
        <v>44556690</v>
      </c>
      <c r="Z181" s="15">
        <v>41870498</v>
      </c>
      <c r="AA181" s="16" t="s">
        <v>1720</v>
      </c>
    </row>
    <row r="182" spans="1:27" ht="33.75" hidden="1" x14ac:dyDescent="0.25">
      <c r="A182" s="12" t="s">
        <v>1751</v>
      </c>
      <c r="B182" s="13" t="s">
        <v>1752</v>
      </c>
      <c r="C182" s="14" t="s">
        <v>1618</v>
      </c>
      <c r="D182" s="12" t="s">
        <v>23</v>
      </c>
      <c r="E182" s="12" t="s">
        <v>1614</v>
      </c>
      <c r="F182" s="12" t="s">
        <v>1613</v>
      </c>
      <c r="G182" s="12" t="s">
        <v>1467</v>
      </c>
      <c r="H182" s="12" t="s">
        <v>1467</v>
      </c>
      <c r="I182" s="12"/>
      <c r="J182" s="12"/>
      <c r="K182" s="12"/>
      <c r="L182" s="12" t="s">
        <v>1367</v>
      </c>
      <c r="M182" s="12" t="s">
        <v>1619</v>
      </c>
      <c r="N182" s="12" t="s">
        <v>1370</v>
      </c>
      <c r="O182" s="13" t="s">
        <v>1620</v>
      </c>
      <c r="P182" s="15">
        <v>11352000</v>
      </c>
      <c r="Q182" s="15">
        <v>0</v>
      </c>
      <c r="R182" s="15">
        <v>0</v>
      </c>
      <c r="S182" s="15">
        <v>11352000</v>
      </c>
      <c r="T182" s="15">
        <v>0</v>
      </c>
      <c r="U182" s="15">
        <v>0</v>
      </c>
      <c r="V182" s="15">
        <v>11352000</v>
      </c>
      <c r="W182" s="15">
        <v>0</v>
      </c>
      <c r="X182" s="15">
        <v>0</v>
      </c>
      <c r="Y182" s="15">
        <v>0</v>
      </c>
      <c r="Z182" s="15">
        <v>0</v>
      </c>
      <c r="AA182" s="16" t="s">
        <v>1720</v>
      </c>
    </row>
    <row r="183" spans="1:27" ht="33.75" hidden="1" x14ac:dyDescent="0.25">
      <c r="A183" s="12" t="s">
        <v>1753</v>
      </c>
      <c r="B183" s="13" t="s">
        <v>1754</v>
      </c>
      <c r="C183" s="14" t="s">
        <v>1597</v>
      </c>
      <c r="D183" s="12" t="s">
        <v>23</v>
      </c>
      <c r="E183" s="12" t="s">
        <v>1467</v>
      </c>
      <c r="F183" s="12" t="s">
        <v>1598</v>
      </c>
      <c r="G183" s="12" t="s">
        <v>1467</v>
      </c>
      <c r="H183" s="12" t="s">
        <v>1467</v>
      </c>
      <c r="I183" s="12"/>
      <c r="J183" s="12"/>
      <c r="K183" s="12"/>
      <c r="L183" s="12" t="s">
        <v>1367</v>
      </c>
      <c r="M183" s="12" t="s">
        <v>1599</v>
      </c>
      <c r="N183" s="12" t="s">
        <v>1369</v>
      </c>
      <c r="O183" s="13" t="s">
        <v>1600</v>
      </c>
      <c r="P183" s="15">
        <v>1086036000</v>
      </c>
      <c r="Q183" s="15">
        <v>0</v>
      </c>
      <c r="R183" s="15">
        <v>0</v>
      </c>
      <c r="S183" s="15">
        <v>1086036000</v>
      </c>
      <c r="T183" s="15">
        <v>0</v>
      </c>
      <c r="U183" s="15">
        <v>1086036000</v>
      </c>
      <c r="V183" s="15">
        <v>0</v>
      </c>
      <c r="W183" s="15">
        <v>604414621</v>
      </c>
      <c r="X183" s="15">
        <v>604414621</v>
      </c>
      <c r="Y183" s="15">
        <v>604414621</v>
      </c>
      <c r="Z183" s="15">
        <v>604414621</v>
      </c>
      <c r="AA183" s="16" t="s">
        <v>1720</v>
      </c>
    </row>
    <row r="184" spans="1:27" ht="33.75" hidden="1" x14ac:dyDescent="0.25">
      <c r="A184" s="12" t="s">
        <v>1753</v>
      </c>
      <c r="B184" s="13" t="s">
        <v>1754</v>
      </c>
      <c r="C184" s="14" t="s">
        <v>1597</v>
      </c>
      <c r="D184" s="12" t="s">
        <v>23</v>
      </c>
      <c r="E184" s="12" t="s">
        <v>1467</v>
      </c>
      <c r="F184" s="12" t="s">
        <v>1598</v>
      </c>
      <c r="G184" s="12" t="s">
        <v>1467</v>
      </c>
      <c r="H184" s="12" t="s">
        <v>1467</v>
      </c>
      <c r="I184" s="12"/>
      <c r="J184" s="12"/>
      <c r="K184" s="12"/>
      <c r="L184" s="12" t="s">
        <v>1367</v>
      </c>
      <c r="M184" s="12" t="s">
        <v>1623</v>
      </c>
      <c r="N184" s="12" t="s">
        <v>1370</v>
      </c>
      <c r="O184" s="13" t="s">
        <v>1600</v>
      </c>
      <c r="P184" s="15">
        <v>0</v>
      </c>
      <c r="Q184" s="15">
        <v>56230860</v>
      </c>
      <c r="R184" s="15">
        <v>0</v>
      </c>
      <c r="S184" s="15">
        <v>56230860</v>
      </c>
      <c r="T184" s="15">
        <v>0</v>
      </c>
      <c r="U184" s="15">
        <v>56230860</v>
      </c>
      <c r="V184" s="15">
        <v>0</v>
      </c>
      <c r="W184" s="15">
        <v>0</v>
      </c>
      <c r="X184" s="15">
        <v>0</v>
      </c>
      <c r="Y184" s="15">
        <v>0</v>
      </c>
      <c r="Z184" s="15">
        <v>0</v>
      </c>
      <c r="AA184" s="16" t="s">
        <v>1720</v>
      </c>
    </row>
    <row r="185" spans="1:27" ht="33.75" hidden="1" x14ac:dyDescent="0.25">
      <c r="A185" s="12" t="s">
        <v>1753</v>
      </c>
      <c r="B185" s="13" t="s">
        <v>1754</v>
      </c>
      <c r="C185" s="14" t="s">
        <v>1601</v>
      </c>
      <c r="D185" s="12" t="s">
        <v>23</v>
      </c>
      <c r="E185" s="12" t="s">
        <v>1467</v>
      </c>
      <c r="F185" s="12" t="s">
        <v>1598</v>
      </c>
      <c r="G185" s="12" t="s">
        <v>1467</v>
      </c>
      <c r="H185" s="12" t="s">
        <v>1602</v>
      </c>
      <c r="I185" s="12"/>
      <c r="J185" s="12"/>
      <c r="K185" s="12"/>
      <c r="L185" s="12" t="s">
        <v>1367</v>
      </c>
      <c r="M185" s="12" t="s">
        <v>1599</v>
      </c>
      <c r="N185" s="12" t="s">
        <v>1369</v>
      </c>
      <c r="O185" s="13" t="s">
        <v>1603</v>
      </c>
      <c r="P185" s="15">
        <v>38490000</v>
      </c>
      <c r="Q185" s="15">
        <v>0</v>
      </c>
      <c r="R185" s="15">
        <v>0</v>
      </c>
      <c r="S185" s="15">
        <v>38490000</v>
      </c>
      <c r="T185" s="15">
        <v>0</v>
      </c>
      <c r="U185" s="15">
        <v>38490000</v>
      </c>
      <c r="V185" s="15">
        <v>0</v>
      </c>
      <c r="W185" s="15">
        <v>2480468</v>
      </c>
      <c r="X185" s="15">
        <v>2480468</v>
      </c>
      <c r="Y185" s="15">
        <v>2480468</v>
      </c>
      <c r="Z185" s="15">
        <v>2480468</v>
      </c>
      <c r="AA185" s="16" t="s">
        <v>1720</v>
      </c>
    </row>
    <row r="186" spans="1:27" ht="33.75" hidden="1" x14ac:dyDescent="0.25">
      <c r="A186" s="12" t="s">
        <v>1753</v>
      </c>
      <c r="B186" s="13" t="s">
        <v>1754</v>
      </c>
      <c r="C186" s="14" t="s">
        <v>1601</v>
      </c>
      <c r="D186" s="12" t="s">
        <v>23</v>
      </c>
      <c r="E186" s="12" t="s">
        <v>1467</v>
      </c>
      <c r="F186" s="12" t="s">
        <v>1598</v>
      </c>
      <c r="G186" s="12" t="s">
        <v>1467</v>
      </c>
      <c r="H186" s="12" t="s">
        <v>1602</v>
      </c>
      <c r="I186" s="12"/>
      <c r="J186" s="12"/>
      <c r="K186" s="12"/>
      <c r="L186" s="12" t="s">
        <v>1367</v>
      </c>
      <c r="M186" s="12" t="s">
        <v>1623</v>
      </c>
      <c r="N186" s="12" t="s">
        <v>1370</v>
      </c>
      <c r="O186" s="13" t="s">
        <v>1603</v>
      </c>
      <c r="P186" s="15">
        <v>0</v>
      </c>
      <c r="Q186" s="15">
        <v>4413612</v>
      </c>
      <c r="R186" s="15">
        <v>0</v>
      </c>
      <c r="S186" s="15">
        <v>4413612</v>
      </c>
      <c r="T186" s="15">
        <v>0</v>
      </c>
      <c r="U186" s="15">
        <v>4413612</v>
      </c>
      <c r="V186" s="15">
        <v>0</v>
      </c>
      <c r="W186" s="15">
        <v>0</v>
      </c>
      <c r="X186" s="15">
        <v>0</v>
      </c>
      <c r="Y186" s="15">
        <v>0</v>
      </c>
      <c r="Z186" s="15">
        <v>0</v>
      </c>
      <c r="AA186" s="16" t="s">
        <v>1720</v>
      </c>
    </row>
    <row r="187" spans="1:27" ht="33.75" hidden="1" x14ac:dyDescent="0.25">
      <c r="A187" s="12" t="s">
        <v>1753</v>
      </c>
      <c r="B187" s="13" t="s">
        <v>1754</v>
      </c>
      <c r="C187" s="14" t="s">
        <v>1604</v>
      </c>
      <c r="D187" s="12" t="s">
        <v>23</v>
      </c>
      <c r="E187" s="12" t="s">
        <v>1467</v>
      </c>
      <c r="F187" s="12" t="s">
        <v>1598</v>
      </c>
      <c r="G187" s="12" t="s">
        <v>1467</v>
      </c>
      <c r="H187" s="12" t="s">
        <v>1605</v>
      </c>
      <c r="I187" s="12"/>
      <c r="J187" s="12"/>
      <c r="K187" s="12"/>
      <c r="L187" s="12" t="s">
        <v>1367</v>
      </c>
      <c r="M187" s="12" t="s">
        <v>1599</v>
      </c>
      <c r="N187" s="12" t="s">
        <v>1369</v>
      </c>
      <c r="O187" s="13" t="s">
        <v>1606</v>
      </c>
      <c r="P187" s="15">
        <v>296512000</v>
      </c>
      <c r="Q187" s="15">
        <v>0</v>
      </c>
      <c r="R187" s="15">
        <v>0</v>
      </c>
      <c r="S187" s="15">
        <v>296512000</v>
      </c>
      <c r="T187" s="15">
        <v>0</v>
      </c>
      <c r="U187" s="15">
        <v>296512000</v>
      </c>
      <c r="V187" s="15">
        <v>0</v>
      </c>
      <c r="W187" s="15">
        <v>127446762.5</v>
      </c>
      <c r="X187" s="15">
        <v>127446762.5</v>
      </c>
      <c r="Y187" s="15">
        <v>127446762.5</v>
      </c>
      <c r="Z187" s="15">
        <v>127446762.5</v>
      </c>
      <c r="AA187" s="16" t="s">
        <v>1720</v>
      </c>
    </row>
    <row r="188" spans="1:27" ht="33.75" hidden="1" x14ac:dyDescent="0.25">
      <c r="A188" s="12" t="s">
        <v>1753</v>
      </c>
      <c r="B188" s="13" t="s">
        <v>1754</v>
      </c>
      <c r="C188" s="14" t="s">
        <v>1607</v>
      </c>
      <c r="D188" s="12" t="s">
        <v>23</v>
      </c>
      <c r="E188" s="12" t="s">
        <v>1467</v>
      </c>
      <c r="F188" s="12" t="s">
        <v>1598</v>
      </c>
      <c r="G188" s="12" t="s">
        <v>1467</v>
      </c>
      <c r="H188" s="12" t="s">
        <v>1608</v>
      </c>
      <c r="I188" s="12"/>
      <c r="J188" s="12"/>
      <c r="K188" s="12"/>
      <c r="L188" s="12" t="s">
        <v>1367</v>
      </c>
      <c r="M188" s="12" t="s">
        <v>1599</v>
      </c>
      <c r="N188" s="12" t="s">
        <v>1369</v>
      </c>
      <c r="O188" s="13" t="s">
        <v>1609</v>
      </c>
      <c r="P188" s="15">
        <v>4265000</v>
      </c>
      <c r="Q188" s="15">
        <v>0</v>
      </c>
      <c r="R188" s="15">
        <v>0</v>
      </c>
      <c r="S188" s="15">
        <v>4265000</v>
      </c>
      <c r="T188" s="15">
        <v>0</v>
      </c>
      <c r="U188" s="15">
        <v>4265000</v>
      </c>
      <c r="V188" s="15">
        <v>0</v>
      </c>
      <c r="W188" s="15">
        <v>4265000</v>
      </c>
      <c r="X188" s="15">
        <v>4265000</v>
      </c>
      <c r="Y188" s="15">
        <v>4265000</v>
      </c>
      <c r="Z188" s="15">
        <v>4265000</v>
      </c>
      <c r="AA188" s="16" t="s">
        <v>1720</v>
      </c>
    </row>
    <row r="189" spans="1:27" ht="33.75" hidden="1" x14ac:dyDescent="0.25">
      <c r="A189" s="12" t="s">
        <v>1753</v>
      </c>
      <c r="B189" s="13" t="s">
        <v>1754</v>
      </c>
      <c r="C189" s="14" t="s">
        <v>1690</v>
      </c>
      <c r="D189" s="12" t="s">
        <v>23</v>
      </c>
      <c r="E189" s="12" t="s">
        <v>1467</v>
      </c>
      <c r="F189" s="12" t="s">
        <v>1598</v>
      </c>
      <c r="G189" s="12" t="s">
        <v>1613</v>
      </c>
      <c r="H189" s="12"/>
      <c r="I189" s="12"/>
      <c r="J189" s="12"/>
      <c r="K189" s="12"/>
      <c r="L189" s="12" t="s">
        <v>1367</v>
      </c>
      <c r="M189" s="12" t="s">
        <v>1623</v>
      </c>
      <c r="N189" s="12" t="s">
        <v>1370</v>
      </c>
      <c r="O189" s="13" t="s">
        <v>1691</v>
      </c>
      <c r="P189" s="15">
        <v>0</v>
      </c>
      <c r="Q189" s="15">
        <v>10311185</v>
      </c>
      <c r="R189" s="15">
        <v>0</v>
      </c>
      <c r="S189" s="15">
        <v>10311185</v>
      </c>
      <c r="T189" s="15">
        <v>0</v>
      </c>
      <c r="U189" s="15">
        <v>10311185</v>
      </c>
      <c r="V189" s="15">
        <v>0</v>
      </c>
      <c r="W189" s="15">
        <v>0</v>
      </c>
      <c r="X189" s="15">
        <v>0</v>
      </c>
      <c r="Y189" s="15">
        <v>0</v>
      </c>
      <c r="Z189" s="15">
        <v>0</v>
      </c>
      <c r="AA189" s="16" t="s">
        <v>1720</v>
      </c>
    </row>
    <row r="190" spans="1:27" ht="33.75" hidden="1" x14ac:dyDescent="0.25">
      <c r="A190" s="12" t="s">
        <v>1753</v>
      </c>
      <c r="B190" s="13" t="s">
        <v>1754</v>
      </c>
      <c r="C190" s="14" t="s">
        <v>1610</v>
      </c>
      <c r="D190" s="12" t="s">
        <v>23</v>
      </c>
      <c r="E190" s="12" t="s">
        <v>1467</v>
      </c>
      <c r="F190" s="12" t="s">
        <v>1598</v>
      </c>
      <c r="G190" s="12" t="s">
        <v>1605</v>
      </c>
      <c r="H190" s="12"/>
      <c r="I190" s="12"/>
      <c r="J190" s="12"/>
      <c r="K190" s="12"/>
      <c r="L190" s="12" t="s">
        <v>1367</v>
      </c>
      <c r="M190" s="12" t="s">
        <v>1599</v>
      </c>
      <c r="N190" s="12" t="s">
        <v>1369</v>
      </c>
      <c r="O190" s="13" t="s">
        <v>1611</v>
      </c>
      <c r="P190" s="15">
        <v>413794000</v>
      </c>
      <c r="Q190" s="15">
        <v>0</v>
      </c>
      <c r="R190" s="15">
        <v>0</v>
      </c>
      <c r="S190" s="15">
        <v>413794000</v>
      </c>
      <c r="T190" s="15">
        <v>0</v>
      </c>
      <c r="U190" s="15">
        <v>413794000</v>
      </c>
      <c r="V190" s="15">
        <v>0</v>
      </c>
      <c r="W190" s="15">
        <v>168806446</v>
      </c>
      <c r="X190" s="15">
        <v>168806446</v>
      </c>
      <c r="Y190" s="15">
        <v>168806446</v>
      </c>
      <c r="Z190" s="15">
        <v>168806446</v>
      </c>
      <c r="AA190" s="16" t="s">
        <v>1720</v>
      </c>
    </row>
    <row r="191" spans="1:27" ht="33.75" hidden="1" x14ac:dyDescent="0.25">
      <c r="A191" s="12" t="s">
        <v>1753</v>
      </c>
      <c r="B191" s="13" t="s">
        <v>1754</v>
      </c>
      <c r="C191" s="14" t="s">
        <v>1612</v>
      </c>
      <c r="D191" s="12" t="s">
        <v>23</v>
      </c>
      <c r="E191" s="12" t="s">
        <v>1613</v>
      </c>
      <c r="F191" s="12" t="s">
        <v>1598</v>
      </c>
      <c r="G191" s="12" t="s">
        <v>1614</v>
      </c>
      <c r="H191" s="12"/>
      <c r="I191" s="12"/>
      <c r="J191" s="12"/>
      <c r="K191" s="12"/>
      <c r="L191" s="12" t="s">
        <v>1367</v>
      </c>
      <c r="M191" s="12" t="s">
        <v>1623</v>
      </c>
      <c r="N191" s="12" t="s">
        <v>1370</v>
      </c>
      <c r="O191" s="13" t="s">
        <v>1615</v>
      </c>
      <c r="P191" s="15">
        <v>0</v>
      </c>
      <c r="Q191" s="15">
        <v>30000000</v>
      </c>
      <c r="R191" s="15">
        <v>0</v>
      </c>
      <c r="S191" s="15">
        <v>30000000</v>
      </c>
      <c r="T191" s="15">
        <v>0</v>
      </c>
      <c r="U191" s="15">
        <v>30000000</v>
      </c>
      <c r="V191" s="15">
        <v>0</v>
      </c>
      <c r="W191" s="15">
        <v>0</v>
      </c>
      <c r="X191" s="15">
        <v>0</v>
      </c>
      <c r="Y191" s="15">
        <v>0</v>
      </c>
      <c r="Z191" s="15">
        <v>0</v>
      </c>
      <c r="AA191" s="16" t="s">
        <v>1720</v>
      </c>
    </row>
    <row r="192" spans="1:27" ht="33.75" hidden="1" x14ac:dyDescent="0.25">
      <c r="A192" s="12" t="s">
        <v>1753</v>
      </c>
      <c r="B192" s="13" t="s">
        <v>1754</v>
      </c>
      <c r="C192" s="14" t="s">
        <v>1616</v>
      </c>
      <c r="D192" s="12" t="s">
        <v>23</v>
      </c>
      <c r="E192" s="12" t="s">
        <v>1613</v>
      </c>
      <c r="F192" s="12" t="s">
        <v>1598</v>
      </c>
      <c r="G192" s="12" t="s">
        <v>1602</v>
      </c>
      <c r="H192" s="12"/>
      <c r="I192" s="12"/>
      <c r="J192" s="12"/>
      <c r="K192" s="12"/>
      <c r="L192" s="12" t="s">
        <v>1367</v>
      </c>
      <c r="M192" s="12" t="s">
        <v>1623</v>
      </c>
      <c r="N192" s="12" t="s">
        <v>1370</v>
      </c>
      <c r="O192" s="13" t="s">
        <v>1617</v>
      </c>
      <c r="P192" s="15">
        <v>0</v>
      </c>
      <c r="Q192" s="15">
        <v>369486945</v>
      </c>
      <c r="R192" s="15">
        <v>0</v>
      </c>
      <c r="S192" s="15">
        <v>369486945</v>
      </c>
      <c r="T192" s="15">
        <v>0</v>
      </c>
      <c r="U192" s="15">
        <v>369486945</v>
      </c>
      <c r="V192" s="15">
        <v>0</v>
      </c>
      <c r="W192" s="15">
        <v>0</v>
      </c>
      <c r="X192" s="15">
        <v>0</v>
      </c>
      <c r="Y192" s="15">
        <v>0</v>
      </c>
      <c r="Z192" s="15">
        <v>0</v>
      </c>
      <c r="AA192" s="16" t="s">
        <v>1720</v>
      </c>
    </row>
    <row r="193" spans="1:27" ht="33.75" hidden="1" x14ac:dyDescent="0.25">
      <c r="A193" s="12" t="s">
        <v>1753</v>
      </c>
      <c r="B193" s="13" t="s">
        <v>1754</v>
      </c>
      <c r="C193" s="14" t="s">
        <v>1618</v>
      </c>
      <c r="D193" s="12" t="s">
        <v>23</v>
      </c>
      <c r="E193" s="12" t="s">
        <v>1614</v>
      </c>
      <c r="F193" s="12" t="s">
        <v>1613</v>
      </c>
      <c r="G193" s="12" t="s">
        <v>1467</v>
      </c>
      <c r="H193" s="12" t="s">
        <v>1467</v>
      </c>
      <c r="I193" s="12"/>
      <c r="J193" s="12"/>
      <c r="K193" s="12"/>
      <c r="L193" s="12" t="s">
        <v>1367</v>
      </c>
      <c r="M193" s="12" t="s">
        <v>1619</v>
      </c>
      <c r="N193" s="12" t="s">
        <v>1370</v>
      </c>
      <c r="O193" s="13" t="s">
        <v>1620</v>
      </c>
      <c r="P193" s="15">
        <v>5941000</v>
      </c>
      <c r="Q193" s="15">
        <v>0</v>
      </c>
      <c r="R193" s="15">
        <v>0</v>
      </c>
      <c r="S193" s="15">
        <v>5941000</v>
      </c>
      <c r="T193" s="15">
        <v>0</v>
      </c>
      <c r="U193" s="15">
        <v>5941000</v>
      </c>
      <c r="V193" s="15">
        <v>0</v>
      </c>
      <c r="W193" s="15">
        <v>0</v>
      </c>
      <c r="X193" s="15">
        <v>0</v>
      </c>
      <c r="Y193" s="15">
        <v>0</v>
      </c>
      <c r="Z193" s="15">
        <v>0</v>
      </c>
      <c r="AA193" s="16" t="s">
        <v>1720</v>
      </c>
    </row>
    <row r="194" spans="1:27" ht="33.75" hidden="1" x14ac:dyDescent="0.25">
      <c r="A194" s="12" t="s">
        <v>1753</v>
      </c>
      <c r="B194" s="13" t="s">
        <v>1754</v>
      </c>
      <c r="C194" s="14" t="s">
        <v>1755</v>
      </c>
      <c r="D194" s="12" t="s">
        <v>23</v>
      </c>
      <c r="E194" s="12" t="s">
        <v>1614</v>
      </c>
      <c r="F194" s="12" t="s">
        <v>1613</v>
      </c>
      <c r="G194" s="12" t="s">
        <v>1467</v>
      </c>
      <c r="H194" s="12" t="s">
        <v>1622</v>
      </c>
      <c r="I194" s="12" t="s">
        <v>1756</v>
      </c>
      <c r="J194" s="12" t="s">
        <v>1483</v>
      </c>
      <c r="K194" s="12" t="s">
        <v>1483</v>
      </c>
      <c r="L194" s="12" t="s">
        <v>1367</v>
      </c>
      <c r="M194" s="12" t="s">
        <v>1623</v>
      </c>
      <c r="N194" s="12" t="s">
        <v>1370</v>
      </c>
      <c r="O194" s="13" t="s">
        <v>1722</v>
      </c>
      <c r="P194" s="15">
        <v>0</v>
      </c>
      <c r="Q194" s="15">
        <v>470442602</v>
      </c>
      <c r="R194" s="15">
        <v>470442602</v>
      </c>
      <c r="S194" s="15">
        <v>0</v>
      </c>
      <c r="T194" s="15">
        <v>0</v>
      </c>
      <c r="U194" s="15">
        <v>0</v>
      </c>
      <c r="V194" s="15">
        <v>0</v>
      </c>
      <c r="W194" s="15">
        <v>0</v>
      </c>
      <c r="X194" s="15">
        <v>0</v>
      </c>
      <c r="Y194" s="15">
        <v>0</v>
      </c>
      <c r="Z194" s="15">
        <v>0</v>
      </c>
      <c r="AA194" s="16" t="s">
        <v>1720</v>
      </c>
    </row>
    <row r="195" spans="1:27" ht="33.75" hidden="1" x14ac:dyDescent="0.25">
      <c r="A195" s="12" t="s">
        <v>1753</v>
      </c>
      <c r="B195" s="13" t="s">
        <v>1754</v>
      </c>
      <c r="C195" s="14" t="s">
        <v>1636</v>
      </c>
      <c r="D195" s="12" t="s">
        <v>23</v>
      </c>
      <c r="E195" s="12" t="s">
        <v>1614</v>
      </c>
      <c r="F195" s="12" t="s">
        <v>1605</v>
      </c>
      <c r="G195" s="12" t="s">
        <v>1467</v>
      </c>
      <c r="H195" s="12" t="s">
        <v>1467</v>
      </c>
      <c r="I195" s="12"/>
      <c r="J195" s="12"/>
      <c r="K195" s="12"/>
      <c r="L195" s="12" t="s">
        <v>1367</v>
      </c>
      <c r="M195" s="12" t="s">
        <v>1599</v>
      </c>
      <c r="N195" s="12" t="s">
        <v>1369</v>
      </c>
      <c r="O195" s="13" t="s">
        <v>1637</v>
      </c>
      <c r="P195" s="15">
        <v>82400000</v>
      </c>
      <c r="Q195" s="15">
        <v>0</v>
      </c>
      <c r="R195" s="15">
        <v>0</v>
      </c>
      <c r="S195" s="15">
        <v>82400000</v>
      </c>
      <c r="T195" s="15">
        <v>0</v>
      </c>
      <c r="U195" s="15">
        <v>51044000</v>
      </c>
      <c r="V195" s="15">
        <v>31356000</v>
      </c>
      <c r="W195" s="15">
        <v>33483905</v>
      </c>
      <c r="X195" s="15">
        <v>33483905</v>
      </c>
      <c r="Y195" s="15">
        <v>33483905</v>
      </c>
      <c r="Z195" s="15">
        <v>33483905</v>
      </c>
      <c r="AA195" s="16" t="s">
        <v>1720</v>
      </c>
    </row>
    <row r="196" spans="1:27" ht="78.75" hidden="1" x14ac:dyDescent="0.25">
      <c r="A196" s="12" t="s">
        <v>1753</v>
      </c>
      <c r="B196" s="13" t="s">
        <v>1754</v>
      </c>
      <c r="C196" s="14" t="s">
        <v>1729</v>
      </c>
      <c r="D196" s="12" t="s">
        <v>1366</v>
      </c>
      <c r="E196" s="12" t="s">
        <v>1677</v>
      </c>
      <c r="F196" s="12" t="s">
        <v>1647</v>
      </c>
      <c r="G196" s="12" t="s">
        <v>1700</v>
      </c>
      <c r="H196" s="12" t="s">
        <v>1483</v>
      </c>
      <c r="I196" s="12" t="s">
        <v>1483</v>
      </c>
      <c r="J196" s="12" t="s">
        <v>1483</v>
      </c>
      <c r="K196" s="12" t="s">
        <v>1483</v>
      </c>
      <c r="L196" s="12" t="s">
        <v>1367</v>
      </c>
      <c r="M196" s="12" t="s">
        <v>1623</v>
      </c>
      <c r="N196" s="12" t="s">
        <v>1370</v>
      </c>
      <c r="O196" s="13" t="s">
        <v>1523</v>
      </c>
      <c r="P196" s="15">
        <v>0</v>
      </c>
      <c r="Q196" s="15">
        <v>468850000</v>
      </c>
      <c r="R196" s="15">
        <v>0</v>
      </c>
      <c r="S196" s="15">
        <v>468850000</v>
      </c>
      <c r="T196" s="15">
        <v>0</v>
      </c>
      <c r="U196" s="15">
        <v>0</v>
      </c>
      <c r="V196" s="15">
        <v>468850000</v>
      </c>
      <c r="W196" s="15">
        <v>0</v>
      </c>
      <c r="X196" s="15">
        <v>0</v>
      </c>
      <c r="Y196" s="15">
        <v>0</v>
      </c>
      <c r="Z196" s="15">
        <v>0</v>
      </c>
      <c r="AA196" s="16" t="s">
        <v>1720</v>
      </c>
    </row>
    <row r="197" spans="1:27" ht="56.25" hidden="1" x14ac:dyDescent="0.25">
      <c r="A197" s="12" t="s">
        <v>1753</v>
      </c>
      <c r="B197" s="13" t="s">
        <v>1754</v>
      </c>
      <c r="C197" s="14" t="s">
        <v>1730</v>
      </c>
      <c r="D197" s="12" t="s">
        <v>1366</v>
      </c>
      <c r="E197" s="12" t="s">
        <v>1677</v>
      </c>
      <c r="F197" s="12" t="s">
        <v>1647</v>
      </c>
      <c r="G197" s="12" t="s">
        <v>1731</v>
      </c>
      <c r="H197" s="12" t="s">
        <v>1483</v>
      </c>
      <c r="I197" s="12" t="s">
        <v>1483</v>
      </c>
      <c r="J197" s="12" t="s">
        <v>1483</v>
      </c>
      <c r="K197" s="12" t="s">
        <v>1483</v>
      </c>
      <c r="L197" s="12" t="s">
        <v>1367</v>
      </c>
      <c r="M197" s="12" t="s">
        <v>1623</v>
      </c>
      <c r="N197" s="12" t="s">
        <v>1370</v>
      </c>
      <c r="O197" s="13" t="s">
        <v>1524</v>
      </c>
      <c r="P197" s="15">
        <v>0</v>
      </c>
      <c r="Q197" s="15">
        <v>571000000</v>
      </c>
      <c r="R197" s="15">
        <v>0</v>
      </c>
      <c r="S197" s="15">
        <v>571000000</v>
      </c>
      <c r="T197" s="15">
        <v>0</v>
      </c>
      <c r="U197" s="15">
        <v>0</v>
      </c>
      <c r="V197" s="15">
        <v>571000000</v>
      </c>
      <c r="W197" s="15">
        <v>0</v>
      </c>
      <c r="X197" s="15">
        <v>0</v>
      </c>
      <c r="Y197" s="15">
        <v>0</v>
      </c>
      <c r="Z197" s="15">
        <v>0</v>
      </c>
      <c r="AA197" s="16" t="s">
        <v>1720</v>
      </c>
    </row>
    <row r="198" spans="1:27" ht="56.25" hidden="1" x14ac:dyDescent="0.25">
      <c r="A198" s="12" t="s">
        <v>1753</v>
      </c>
      <c r="B198" s="13" t="s">
        <v>1754</v>
      </c>
      <c r="C198" s="14" t="s">
        <v>1732</v>
      </c>
      <c r="D198" s="12" t="s">
        <v>1366</v>
      </c>
      <c r="E198" s="12" t="s">
        <v>1677</v>
      </c>
      <c r="F198" s="12" t="s">
        <v>1647</v>
      </c>
      <c r="G198" s="12" t="s">
        <v>1627</v>
      </c>
      <c r="H198" s="12" t="s">
        <v>1483</v>
      </c>
      <c r="I198" s="12" t="s">
        <v>1483</v>
      </c>
      <c r="J198" s="12" t="s">
        <v>1483</v>
      </c>
      <c r="K198" s="12" t="s">
        <v>1483</v>
      </c>
      <c r="L198" s="12" t="s">
        <v>1367</v>
      </c>
      <c r="M198" s="12" t="s">
        <v>1623</v>
      </c>
      <c r="N198" s="12" t="s">
        <v>1370</v>
      </c>
      <c r="O198" s="13" t="s">
        <v>1525</v>
      </c>
      <c r="P198" s="15">
        <v>0</v>
      </c>
      <c r="Q198" s="15">
        <v>300000000</v>
      </c>
      <c r="R198" s="15">
        <v>0</v>
      </c>
      <c r="S198" s="15">
        <v>300000000</v>
      </c>
      <c r="T198" s="15">
        <v>0</v>
      </c>
      <c r="U198" s="15">
        <v>0</v>
      </c>
      <c r="V198" s="15">
        <v>300000000</v>
      </c>
      <c r="W198" s="15">
        <v>0</v>
      </c>
      <c r="X198" s="15">
        <v>0</v>
      </c>
      <c r="Y198" s="15">
        <v>0</v>
      </c>
      <c r="Z198" s="15">
        <v>0</v>
      </c>
      <c r="AA198" s="16" t="s">
        <v>1720</v>
      </c>
    </row>
    <row r="199" spans="1:27" ht="56.25" hidden="1" x14ac:dyDescent="0.25">
      <c r="A199" s="12" t="s">
        <v>1753</v>
      </c>
      <c r="B199" s="13" t="s">
        <v>1754</v>
      </c>
      <c r="C199" s="14" t="s">
        <v>1733</v>
      </c>
      <c r="D199" s="12" t="s">
        <v>1366</v>
      </c>
      <c r="E199" s="12" t="s">
        <v>1677</v>
      </c>
      <c r="F199" s="12" t="s">
        <v>1647</v>
      </c>
      <c r="G199" s="12" t="s">
        <v>1630</v>
      </c>
      <c r="H199" s="12" t="s">
        <v>1483</v>
      </c>
      <c r="I199" s="12" t="s">
        <v>1483</v>
      </c>
      <c r="J199" s="12" t="s">
        <v>1483</v>
      </c>
      <c r="K199" s="12" t="s">
        <v>1483</v>
      </c>
      <c r="L199" s="12" t="s">
        <v>1367</v>
      </c>
      <c r="M199" s="12" t="s">
        <v>1623</v>
      </c>
      <c r="N199" s="12" t="s">
        <v>1370</v>
      </c>
      <c r="O199" s="13" t="s">
        <v>1526</v>
      </c>
      <c r="P199" s="15">
        <v>0</v>
      </c>
      <c r="Q199" s="15">
        <v>500000000</v>
      </c>
      <c r="R199" s="15">
        <v>0</v>
      </c>
      <c r="S199" s="15">
        <v>500000000</v>
      </c>
      <c r="T199" s="15">
        <v>0</v>
      </c>
      <c r="U199" s="15">
        <v>0</v>
      </c>
      <c r="V199" s="15">
        <v>500000000</v>
      </c>
      <c r="W199" s="15">
        <v>0</v>
      </c>
      <c r="X199" s="15">
        <v>0</v>
      </c>
      <c r="Y199" s="15">
        <v>0</v>
      </c>
      <c r="Z199" s="15">
        <v>0</v>
      </c>
      <c r="AA199" s="16" t="s">
        <v>1720</v>
      </c>
    </row>
    <row r="200" spans="1:27" ht="33.75" hidden="1" x14ac:dyDescent="0.25">
      <c r="A200" s="12" t="s">
        <v>1757</v>
      </c>
      <c r="B200" s="13" t="s">
        <v>1758</v>
      </c>
      <c r="C200" s="14" t="s">
        <v>1597</v>
      </c>
      <c r="D200" s="12" t="s">
        <v>23</v>
      </c>
      <c r="E200" s="12" t="s">
        <v>1467</v>
      </c>
      <c r="F200" s="12" t="s">
        <v>1598</v>
      </c>
      <c r="G200" s="12" t="s">
        <v>1467</v>
      </c>
      <c r="H200" s="12" t="s">
        <v>1467</v>
      </c>
      <c r="I200" s="12"/>
      <c r="J200" s="12"/>
      <c r="K200" s="12"/>
      <c r="L200" s="12" t="s">
        <v>1367</v>
      </c>
      <c r="M200" s="12" t="s">
        <v>1599</v>
      </c>
      <c r="N200" s="12" t="s">
        <v>1369</v>
      </c>
      <c r="O200" s="13" t="s">
        <v>1600</v>
      </c>
      <c r="P200" s="15">
        <v>1843788000</v>
      </c>
      <c r="Q200" s="15">
        <v>0</v>
      </c>
      <c r="R200" s="15">
        <v>0</v>
      </c>
      <c r="S200" s="15">
        <v>1843788000</v>
      </c>
      <c r="T200" s="15">
        <v>0</v>
      </c>
      <c r="U200" s="15">
        <v>1016189092</v>
      </c>
      <c r="V200" s="15">
        <v>827598908</v>
      </c>
      <c r="W200" s="15">
        <v>1016189092</v>
      </c>
      <c r="X200" s="15">
        <v>1016189092</v>
      </c>
      <c r="Y200" s="15">
        <v>1016189092</v>
      </c>
      <c r="Z200" s="15">
        <v>1016189092</v>
      </c>
      <c r="AA200" s="16" t="s">
        <v>1720</v>
      </c>
    </row>
    <row r="201" spans="1:27" ht="33.75" hidden="1" x14ac:dyDescent="0.25">
      <c r="A201" s="12" t="s">
        <v>1757</v>
      </c>
      <c r="B201" s="13" t="s">
        <v>1758</v>
      </c>
      <c r="C201" s="14" t="s">
        <v>1601</v>
      </c>
      <c r="D201" s="12" t="s">
        <v>23</v>
      </c>
      <c r="E201" s="12" t="s">
        <v>1467</v>
      </c>
      <c r="F201" s="12" t="s">
        <v>1598</v>
      </c>
      <c r="G201" s="12" t="s">
        <v>1467</v>
      </c>
      <c r="H201" s="12" t="s">
        <v>1602</v>
      </c>
      <c r="I201" s="12"/>
      <c r="J201" s="12"/>
      <c r="K201" s="12"/>
      <c r="L201" s="12" t="s">
        <v>1367</v>
      </c>
      <c r="M201" s="12" t="s">
        <v>1599</v>
      </c>
      <c r="N201" s="12" t="s">
        <v>1369</v>
      </c>
      <c r="O201" s="13" t="s">
        <v>1603</v>
      </c>
      <c r="P201" s="15">
        <v>123190000</v>
      </c>
      <c r="Q201" s="15">
        <v>0</v>
      </c>
      <c r="R201" s="15">
        <v>0</v>
      </c>
      <c r="S201" s="15">
        <v>123190000</v>
      </c>
      <c r="T201" s="15">
        <v>0</v>
      </c>
      <c r="U201" s="15">
        <v>88466820</v>
      </c>
      <c r="V201" s="15">
        <v>34723180</v>
      </c>
      <c r="W201" s="15">
        <v>88466820</v>
      </c>
      <c r="X201" s="15">
        <v>88466820</v>
      </c>
      <c r="Y201" s="15">
        <v>88466820</v>
      </c>
      <c r="Z201" s="15">
        <v>88466820</v>
      </c>
      <c r="AA201" s="16" t="s">
        <v>1720</v>
      </c>
    </row>
    <row r="202" spans="1:27" ht="33.75" hidden="1" x14ac:dyDescent="0.25">
      <c r="A202" s="12" t="s">
        <v>1757</v>
      </c>
      <c r="B202" s="13" t="s">
        <v>1758</v>
      </c>
      <c r="C202" s="14" t="s">
        <v>1604</v>
      </c>
      <c r="D202" s="12" t="s">
        <v>23</v>
      </c>
      <c r="E202" s="12" t="s">
        <v>1467</v>
      </c>
      <c r="F202" s="12" t="s">
        <v>1598</v>
      </c>
      <c r="G202" s="12" t="s">
        <v>1467</v>
      </c>
      <c r="H202" s="12" t="s">
        <v>1605</v>
      </c>
      <c r="I202" s="12"/>
      <c r="J202" s="12"/>
      <c r="K202" s="12"/>
      <c r="L202" s="12" t="s">
        <v>1367</v>
      </c>
      <c r="M202" s="12" t="s">
        <v>1599</v>
      </c>
      <c r="N202" s="12" t="s">
        <v>1369</v>
      </c>
      <c r="O202" s="13" t="s">
        <v>1606</v>
      </c>
      <c r="P202" s="15">
        <v>270497000</v>
      </c>
      <c r="Q202" s="15">
        <v>0</v>
      </c>
      <c r="R202" s="15">
        <v>0</v>
      </c>
      <c r="S202" s="15">
        <v>270497000</v>
      </c>
      <c r="T202" s="15">
        <v>0</v>
      </c>
      <c r="U202" s="15">
        <v>86407881</v>
      </c>
      <c r="V202" s="15">
        <v>184089119</v>
      </c>
      <c r="W202" s="15">
        <v>86407881</v>
      </c>
      <c r="X202" s="15">
        <v>86407881</v>
      </c>
      <c r="Y202" s="15">
        <v>86407881</v>
      </c>
      <c r="Z202" s="15">
        <v>86407881</v>
      </c>
      <c r="AA202" s="16" t="s">
        <v>1720</v>
      </c>
    </row>
    <row r="203" spans="1:27" ht="33.75" hidden="1" x14ac:dyDescent="0.25">
      <c r="A203" s="12" t="s">
        <v>1757</v>
      </c>
      <c r="B203" s="13" t="s">
        <v>1758</v>
      </c>
      <c r="C203" s="14" t="s">
        <v>1610</v>
      </c>
      <c r="D203" s="12" t="s">
        <v>23</v>
      </c>
      <c r="E203" s="12" t="s">
        <v>1467</v>
      </c>
      <c r="F203" s="12" t="s">
        <v>1598</v>
      </c>
      <c r="G203" s="12" t="s">
        <v>1605</v>
      </c>
      <c r="H203" s="12"/>
      <c r="I203" s="12"/>
      <c r="J203" s="12"/>
      <c r="K203" s="12"/>
      <c r="L203" s="12" t="s">
        <v>1367</v>
      </c>
      <c r="M203" s="12" t="s">
        <v>1599</v>
      </c>
      <c r="N203" s="12" t="s">
        <v>1369</v>
      </c>
      <c r="O203" s="13" t="s">
        <v>1611</v>
      </c>
      <c r="P203" s="15">
        <v>545897000</v>
      </c>
      <c r="Q203" s="15">
        <v>0</v>
      </c>
      <c r="R203" s="15">
        <v>0</v>
      </c>
      <c r="S203" s="15">
        <v>545897000</v>
      </c>
      <c r="T203" s="15">
        <v>0</v>
      </c>
      <c r="U203" s="15">
        <v>246489831</v>
      </c>
      <c r="V203" s="15">
        <v>299407169</v>
      </c>
      <c r="W203" s="15">
        <v>246489831</v>
      </c>
      <c r="X203" s="15">
        <v>246489831</v>
      </c>
      <c r="Y203" s="15">
        <v>246489831</v>
      </c>
      <c r="Z203" s="15">
        <v>246489831</v>
      </c>
      <c r="AA203" s="16" t="s">
        <v>1720</v>
      </c>
    </row>
    <row r="204" spans="1:27" ht="33.75" hidden="1" x14ac:dyDescent="0.25">
      <c r="A204" s="12" t="s">
        <v>1757</v>
      </c>
      <c r="B204" s="13" t="s">
        <v>1758</v>
      </c>
      <c r="C204" s="14" t="s">
        <v>1618</v>
      </c>
      <c r="D204" s="12" t="s">
        <v>23</v>
      </c>
      <c r="E204" s="12" t="s">
        <v>1614</v>
      </c>
      <c r="F204" s="12" t="s">
        <v>1613</v>
      </c>
      <c r="G204" s="12" t="s">
        <v>1467</v>
      </c>
      <c r="H204" s="12" t="s">
        <v>1467</v>
      </c>
      <c r="I204" s="12"/>
      <c r="J204" s="12"/>
      <c r="K204" s="12"/>
      <c r="L204" s="12" t="s">
        <v>1367</v>
      </c>
      <c r="M204" s="12" t="s">
        <v>1619</v>
      </c>
      <c r="N204" s="12" t="s">
        <v>1370</v>
      </c>
      <c r="O204" s="13" t="s">
        <v>1620</v>
      </c>
      <c r="P204" s="15">
        <v>10397000</v>
      </c>
      <c r="Q204" s="15">
        <v>0</v>
      </c>
      <c r="R204" s="15">
        <v>0</v>
      </c>
      <c r="S204" s="15">
        <v>10397000</v>
      </c>
      <c r="T204" s="15">
        <v>0</v>
      </c>
      <c r="U204" s="15">
        <v>0</v>
      </c>
      <c r="V204" s="15">
        <v>10397000</v>
      </c>
      <c r="W204" s="15">
        <v>0</v>
      </c>
      <c r="X204" s="15">
        <v>0</v>
      </c>
      <c r="Y204" s="15">
        <v>0</v>
      </c>
      <c r="Z204" s="15">
        <v>0</v>
      </c>
      <c r="AA204" s="16" t="s">
        <v>1720</v>
      </c>
    </row>
    <row r="205" spans="1:27" ht="33.75" hidden="1" x14ac:dyDescent="0.25">
      <c r="A205" s="12" t="s">
        <v>1759</v>
      </c>
      <c r="B205" s="13" t="s">
        <v>1760</v>
      </c>
      <c r="C205" s="14" t="s">
        <v>1597</v>
      </c>
      <c r="D205" s="12" t="s">
        <v>23</v>
      </c>
      <c r="E205" s="12" t="s">
        <v>1467</v>
      </c>
      <c r="F205" s="12" t="s">
        <v>1598</v>
      </c>
      <c r="G205" s="12" t="s">
        <v>1467</v>
      </c>
      <c r="H205" s="12" t="s">
        <v>1467</v>
      </c>
      <c r="I205" s="12"/>
      <c r="J205" s="12"/>
      <c r="K205" s="12"/>
      <c r="L205" s="12" t="s">
        <v>1367</v>
      </c>
      <c r="M205" s="12" t="s">
        <v>1599</v>
      </c>
      <c r="N205" s="12" t="s">
        <v>1369</v>
      </c>
      <c r="O205" s="13" t="s">
        <v>1600</v>
      </c>
      <c r="P205" s="15">
        <v>1589498000</v>
      </c>
      <c r="Q205" s="15">
        <v>0</v>
      </c>
      <c r="R205" s="15">
        <v>0</v>
      </c>
      <c r="S205" s="15">
        <v>1589498000</v>
      </c>
      <c r="T205" s="15">
        <v>0</v>
      </c>
      <c r="U205" s="15">
        <v>693892750</v>
      </c>
      <c r="V205" s="15">
        <v>895605250</v>
      </c>
      <c r="W205" s="15">
        <v>693892750</v>
      </c>
      <c r="X205" s="15">
        <v>693892750</v>
      </c>
      <c r="Y205" s="15">
        <v>693892750</v>
      </c>
      <c r="Z205" s="15">
        <v>693892750</v>
      </c>
      <c r="AA205" s="16" t="s">
        <v>1720</v>
      </c>
    </row>
    <row r="206" spans="1:27" ht="33.75" hidden="1" x14ac:dyDescent="0.25">
      <c r="A206" s="12" t="s">
        <v>1759</v>
      </c>
      <c r="B206" s="13" t="s">
        <v>1760</v>
      </c>
      <c r="C206" s="14" t="s">
        <v>1597</v>
      </c>
      <c r="D206" s="12" t="s">
        <v>23</v>
      </c>
      <c r="E206" s="12" t="s">
        <v>1467</v>
      </c>
      <c r="F206" s="12" t="s">
        <v>1598</v>
      </c>
      <c r="G206" s="12" t="s">
        <v>1467</v>
      </c>
      <c r="H206" s="12" t="s">
        <v>1467</v>
      </c>
      <c r="I206" s="12"/>
      <c r="J206" s="12"/>
      <c r="K206" s="12"/>
      <c r="L206" s="12" t="s">
        <v>1367</v>
      </c>
      <c r="M206" s="12" t="s">
        <v>1623</v>
      </c>
      <c r="N206" s="12" t="s">
        <v>1370</v>
      </c>
      <c r="O206" s="13" t="s">
        <v>1600</v>
      </c>
      <c r="P206" s="15">
        <v>0</v>
      </c>
      <c r="Q206" s="15">
        <v>162565889</v>
      </c>
      <c r="R206" s="15">
        <v>0</v>
      </c>
      <c r="S206" s="15">
        <v>162565889</v>
      </c>
      <c r="T206" s="15">
        <v>0</v>
      </c>
      <c r="U206" s="15">
        <v>0</v>
      </c>
      <c r="V206" s="15">
        <v>162565889</v>
      </c>
      <c r="W206" s="15">
        <v>0</v>
      </c>
      <c r="X206" s="15">
        <v>0</v>
      </c>
      <c r="Y206" s="15">
        <v>0</v>
      </c>
      <c r="Z206" s="15">
        <v>0</v>
      </c>
      <c r="AA206" s="16" t="s">
        <v>1720</v>
      </c>
    </row>
    <row r="207" spans="1:27" ht="33.75" hidden="1" x14ac:dyDescent="0.25">
      <c r="A207" s="12" t="s">
        <v>1759</v>
      </c>
      <c r="B207" s="13" t="s">
        <v>1760</v>
      </c>
      <c r="C207" s="14" t="s">
        <v>1601</v>
      </c>
      <c r="D207" s="12" t="s">
        <v>23</v>
      </c>
      <c r="E207" s="12" t="s">
        <v>1467</v>
      </c>
      <c r="F207" s="12" t="s">
        <v>1598</v>
      </c>
      <c r="G207" s="12" t="s">
        <v>1467</v>
      </c>
      <c r="H207" s="12" t="s">
        <v>1602</v>
      </c>
      <c r="I207" s="12"/>
      <c r="J207" s="12"/>
      <c r="K207" s="12"/>
      <c r="L207" s="12" t="s">
        <v>1367</v>
      </c>
      <c r="M207" s="12" t="s">
        <v>1599</v>
      </c>
      <c r="N207" s="12" t="s">
        <v>1369</v>
      </c>
      <c r="O207" s="13" t="s">
        <v>1603</v>
      </c>
      <c r="P207" s="15">
        <v>184134000</v>
      </c>
      <c r="Q207" s="15">
        <v>0</v>
      </c>
      <c r="R207" s="15">
        <v>0</v>
      </c>
      <c r="S207" s="15">
        <v>184134000</v>
      </c>
      <c r="T207" s="15">
        <v>0</v>
      </c>
      <c r="U207" s="15">
        <v>80666621</v>
      </c>
      <c r="V207" s="15">
        <v>103467379</v>
      </c>
      <c r="W207" s="15">
        <v>80666621</v>
      </c>
      <c r="X207" s="15">
        <v>80666621</v>
      </c>
      <c r="Y207" s="15">
        <v>80666621</v>
      </c>
      <c r="Z207" s="15">
        <v>80666621</v>
      </c>
      <c r="AA207" s="16" t="s">
        <v>1720</v>
      </c>
    </row>
    <row r="208" spans="1:27" ht="33.75" hidden="1" x14ac:dyDescent="0.25">
      <c r="A208" s="12" t="s">
        <v>1759</v>
      </c>
      <c r="B208" s="13" t="s">
        <v>1760</v>
      </c>
      <c r="C208" s="14" t="s">
        <v>1604</v>
      </c>
      <c r="D208" s="12" t="s">
        <v>23</v>
      </c>
      <c r="E208" s="12" t="s">
        <v>1467</v>
      </c>
      <c r="F208" s="12" t="s">
        <v>1598</v>
      </c>
      <c r="G208" s="12" t="s">
        <v>1467</v>
      </c>
      <c r="H208" s="12" t="s">
        <v>1605</v>
      </c>
      <c r="I208" s="12"/>
      <c r="J208" s="12"/>
      <c r="K208" s="12"/>
      <c r="L208" s="12" t="s">
        <v>1367</v>
      </c>
      <c r="M208" s="12" t="s">
        <v>1599</v>
      </c>
      <c r="N208" s="12" t="s">
        <v>1369</v>
      </c>
      <c r="O208" s="13" t="s">
        <v>1606</v>
      </c>
      <c r="P208" s="15">
        <v>391553000</v>
      </c>
      <c r="Q208" s="15">
        <v>0</v>
      </c>
      <c r="R208" s="15">
        <v>0</v>
      </c>
      <c r="S208" s="15">
        <v>391553000</v>
      </c>
      <c r="T208" s="15">
        <v>0</v>
      </c>
      <c r="U208" s="15">
        <v>140195233</v>
      </c>
      <c r="V208" s="15">
        <v>251357767</v>
      </c>
      <c r="W208" s="15">
        <v>140195233</v>
      </c>
      <c r="X208" s="15">
        <v>140195233</v>
      </c>
      <c r="Y208" s="15">
        <v>140195233</v>
      </c>
      <c r="Z208" s="15">
        <v>140195233</v>
      </c>
      <c r="AA208" s="16" t="s">
        <v>1720</v>
      </c>
    </row>
    <row r="209" spans="1:27" ht="33.75" hidden="1" x14ac:dyDescent="0.25">
      <c r="A209" s="12" t="s">
        <v>1759</v>
      </c>
      <c r="B209" s="13" t="s">
        <v>1760</v>
      </c>
      <c r="C209" s="14" t="s">
        <v>1610</v>
      </c>
      <c r="D209" s="12" t="s">
        <v>23</v>
      </c>
      <c r="E209" s="12" t="s">
        <v>1467</v>
      </c>
      <c r="F209" s="12" t="s">
        <v>1598</v>
      </c>
      <c r="G209" s="12" t="s">
        <v>1605</v>
      </c>
      <c r="H209" s="12"/>
      <c r="I209" s="12"/>
      <c r="J209" s="12"/>
      <c r="K209" s="12"/>
      <c r="L209" s="12" t="s">
        <v>1367</v>
      </c>
      <c r="M209" s="12" t="s">
        <v>1599</v>
      </c>
      <c r="N209" s="12" t="s">
        <v>1369</v>
      </c>
      <c r="O209" s="13" t="s">
        <v>1611</v>
      </c>
      <c r="P209" s="15">
        <v>393004000</v>
      </c>
      <c r="Q209" s="15">
        <v>0</v>
      </c>
      <c r="R209" s="15">
        <v>0</v>
      </c>
      <c r="S209" s="15">
        <v>393004000</v>
      </c>
      <c r="T209" s="15">
        <v>0</v>
      </c>
      <c r="U209" s="15">
        <v>239017020</v>
      </c>
      <c r="V209" s="15">
        <v>153986980</v>
      </c>
      <c r="W209" s="15">
        <v>189071955</v>
      </c>
      <c r="X209" s="15">
        <v>189071955</v>
      </c>
      <c r="Y209" s="15">
        <v>189071955</v>
      </c>
      <c r="Z209" s="15">
        <v>189071955</v>
      </c>
      <c r="AA209" s="16" t="s">
        <v>1720</v>
      </c>
    </row>
    <row r="210" spans="1:27" ht="33.75" hidden="1" x14ac:dyDescent="0.25">
      <c r="A210" s="12" t="s">
        <v>1759</v>
      </c>
      <c r="B210" s="13" t="s">
        <v>1760</v>
      </c>
      <c r="C210" s="14" t="s">
        <v>1612</v>
      </c>
      <c r="D210" s="12" t="s">
        <v>23</v>
      </c>
      <c r="E210" s="12" t="s">
        <v>1613</v>
      </c>
      <c r="F210" s="12" t="s">
        <v>1598</v>
      </c>
      <c r="G210" s="12" t="s">
        <v>1614</v>
      </c>
      <c r="H210" s="12"/>
      <c r="I210" s="12"/>
      <c r="J210" s="12"/>
      <c r="K210" s="12"/>
      <c r="L210" s="12" t="s">
        <v>1367</v>
      </c>
      <c r="M210" s="12" t="s">
        <v>1599</v>
      </c>
      <c r="N210" s="12" t="s">
        <v>1369</v>
      </c>
      <c r="O210" s="13" t="s">
        <v>1615</v>
      </c>
      <c r="P210" s="15">
        <v>50762000</v>
      </c>
      <c r="Q210" s="15">
        <v>0</v>
      </c>
      <c r="R210" s="15">
        <v>0</v>
      </c>
      <c r="S210" s="15">
        <v>50762000</v>
      </c>
      <c r="T210" s="15">
        <v>0</v>
      </c>
      <c r="U210" s="15">
        <v>38205965</v>
      </c>
      <c r="V210" s="15">
        <v>12556035</v>
      </c>
      <c r="W210" s="15">
        <v>38205965</v>
      </c>
      <c r="X210" s="15">
        <v>38205965</v>
      </c>
      <c r="Y210" s="15">
        <v>38205965</v>
      </c>
      <c r="Z210" s="15">
        <v>38205965</v>
      </c>
      <c r="AA210" s="16" t="s">
        <v>1720</v>
      </c>
    </row>
    <row r="211" spans="1:27" ht="33.75" hidden="1" x14ac:dyDescent="0.25">
      <c r="A211" s="12" t="s">
        <v>1759</v>
      </c>
      <c r="B211" s="13" t="s">
        <v>1760</v>
      </c>
      <c r="C211" s="14" t="s">
        <v>1612</v>
      </c>
      <c r="D211" s="12" t="s">
        <v>23</v>
      </c>
      <c r="E211" s="12" t="s">
        <v>1613</v>
      </c>
      <c r="F211" s="12" t="s">
        <v>1598</v>
      </c>
      <c r="G211" s="12" t="s">
        <v>1614</v>
      </c>
      <c r="H211" s="12"/>
      <c r="I211" s="12"/>
      <c r="J211" s="12"/>
      <c r="K211" s="12"/>
      <c r="L211" s="12" t="s">
        <v>1367</v>
      </c>
      <c r="M211" s="12" t="s">
        <v>1623</v>
      </c>
      <c r="N211" s="12" t="s">
        <v>1370</v>
      </c>
      <c r="O211" s="13" t="s">
        <v>1615</v>
      </c>
      <c r="P211" s="15">
        <v>0</v>
      </c>
      <c r="Q211" s="15">
        <v>38209115</v>
      </c>
      <c r="R211" s="15">
        <v>0</v>
      </c>
      <c r="S211" s="15">
        <v>38209115</v>
      </c>
      <c r="T211" s="15">
        <v>0</v>
      </c>
      <c r="U211" s="15">
        <v>0</v>
      </c>
      <c r="V211" s="15">
        <v>38209115</v>
      </c>
      <c r="W211" s="15">
        <v>0</v>
      </c>
      <c r="X211" s="15">
        <v>0</v>
      </c>
      <c r="Y211" s="15">
        <v>0</v>
      </c>
      <c r="Z211" s="15">
        <v>0</v>
      </c>
      <c r="AA211" s="16" t="s">
        <v>1720</v>
      </c>
    </row>
    <row r="212" spans="1:27" ht="33.75" hidden="1" x14ac:dyDescent="0.25">
      <c r="A212" s="12" t="s">
        <v>1759</v>
      </c>
      <c r="B212" s="13" t="s">
        <v>1760</v>
      </c>
      <c r="C212" s="14" t="s">
        <v>1616</v>
      </c>
      <c r="D212" s="12" t="s">
        <v>23</v>
      </c>
      <c r="E212" s="12" t="s">
        <v>1613</v>
      </c>
      <c r="F212" s="12" t="s">
        <v>1598</v>
      </c>
      <c r="G212" s="12" t="s">
        <v>1602</v>
      </c>
      <c r="H212" s="12"/>
      <c r="I212" s="12"/>
      <c r="J212" s="12"/>
      <c r="K212" s="12"/>
      <c r="L212" s="12" t="s">
        <v>1367</v>
      </c>
      <c r="M212" s="12" t="s">
        <v>1599</v>
      </c>
      <c r="N212" s="12" t="s">
        <v>1369</v>
      </c>
      <c r="O212" s="13" t="s">
        <v>1617</v>
      </c>
      <c r="P212" s="15">
        <v>327798000</v>
      </c>
      <c r="Q212" s="15">
        <v>0</v>
      </c>
      <c r="R212" s="15">
        <v>0</v>
      </c>
      <c r="S212" s="15">
        <v>327798000</v>
      </c>
      <c r="T212" s="15">
        <v>0</v>
      </c>
      <c r="U212" s="15">
        <v>327798000</v>
      </c>
      <c r="V212" s="15">
        <v>0</v>
      </c>
      <c r="W212" s="15">
        <v>327798000</v>
      </c>
      <c r="X212" s="15">
        <v>65528517.399999999</v>
      </c>
      <c r="Y212" s="15">
        <v>65528517.399999999</v>
      </c>
      <c r="Z212" s="15">
        <v>65528517.399999999</v>
      </c>
      <c r="AA212" s="16" t="s">
        <v>1720</v>
      </c>
    </row>
    <row r="213" spans="1:27" ht="33.75" hidden="1" x14ac:dyDescent="0.25">
      <c r="A213" s="12" t="s">
        <v>1759</v>
      </c>
      <c r="B213" s="13" t="s">
        <v>1760</v>
      </c>
      <c r="C213" s="14" t="s">
        <v>1761</v>
      </c>
      <c r="D213" s="12" t="s">
        <v>23</v>
      </c>
      <c r="E213" s="12" t="s">
        <v>1614</v>
      </c>
      <c r="F213" s="12" t="s">
        <v>1613</v>
      </c>
      <c r="G213" s="12" t="s">
        <v>1467</v>
      </c>
      <c r="H213" s="12" t="s">
        <v>1622</v>
      </c>
      <c r="I213" s="12" t="s">
        <v>1673</v>
      </c>
      <c r="J213" s="12" t="s">
        <v>1483</v>
      </c>
      <c r="K213" s="12" t="s">
        <v>1483</v>
      </c>
      <c r="L213" s="12" t="s">
        <v>1367</v>
      </c>
      <c r="M213" s="12" t="s">
        <v>1623</v>
      </c>
      <c r="N213" s="12" t="s">
        <v>1370</v>
      </c>
      <c r="O213" s="13" t="s">
        <v>1722</v>
      </c>
      <c r="P213" s="15">
        <v>0</v>
      </c>
      <c r="Q213" s="15">
        <v>1080365385</v>
      </c>
      <c r="R213" s="15">
        <v>1080365385</v>
      </c>
      <c r="S213" s="15">
        <v>0</v>
      </c>
      <c r="T213" s="15">
        <v>0</v>
      </c>
      <c r="U213" s="15">
        <v>0</v>
      </c>
      <c r="V213" s="15">
        <v>0</v>
      </c>
      <c r="W213" s="15">
        <v>0</v>
      </c>
      <c r="X213" s="15">
        <v>0</v>
      </c>
      <c r="Y213" s="15">
        <v>0</v>
      </c>
      <c r="Z213" s="15">
        <v>0</v>
      </c>
      <c r="AA213" s="16" t="s">
        <v>1720</v>
      </c>
    </row>
    <row r="214" spans="1:27" ht="33.75" hidden="1" x14ac:dyDescent="0.25">
      <c r="A214" s="12" t="s">
        <v>1759</v>
      </c>
      <c r="B214" s="13" t="s">
        <v>1760</v>
      </c>
      <c r="C214" s="14" t="s">
        <v>1643</v>
      </c>
      <c r="D214" s="12" t="s">
        <v>23</v>
      </c>
      <c r="E214" s="12" t="s">
        <v>1614</v>
      </c>
      <c r="F214" s="12" t="s">
        <v>1644</v>
      </c>
      <c r="G214" s="12" t="s">
        <v>1467</v>
      </c>
      <c r="H214" s="12" t="s">
        <v>1467</v>
      </c>
      <c r="I214" s="12"/>
      <c r="J214" s="12"/>
      <c r="K214" s="12"/>
      <c r="L214" s="12" t="s">
        <v>1367</v>
      </c>
      <c r="M214" s="12" t="s">
        <v>1623</v>
      </c>
      <c r="N214" s="12" t="s">
        <v>1370</v>
      </c>
      <c r="O214" s="13" t="s">
        <v>1645</v>
      </c>
      <c r="P214" s="15">
        <v>0</v>
      </c>
      <c r="Q214" s="15">
        <v>879590381</v>
      </c>
      <c r="R214" s="15">
        <v>0</v>
      </c>
      <c r="S214" s="15">
        <v>879590381</v>
      </c>
      <c r="T214" s="15">
        <v>0</v>
      </c>
      <c r="U214" s="15">
        <v>862270969.08000004</v>
      </c>
      <c r="V214" s="15">
        <v>17319411.920000002</v>
      </c>
      <c r="W214" s="15">
        <v>862270969.08000004</v>
      </c>
      <c r="X214" s="15">
        <v>862270969.08000004</v>
      </c>
      <c r="Y214" s="15">
        <v>862270969.08000004</v>
      </c>
      <c r="Z214" s="15">
        <v>862270969.08000004</v>
      </c>
      <c r="AA214" s="16" t="s">
        <v>1720</v>
      </c>
    </row>
    <row r="215" spans="1:27" ht="67.5" hidden="1" x14ac:dyDescent="0.25">
      <c r="A215" s="12" t="s">
        <v>1759</v>
      </c>
      <c r="B215" s="13" t="s">
        <v>1760</v>
      </c>
      <c r="C215" s="14" t="s">
        <v>1762</v>
      </c>
      <c r="D215" s="12" t="s">
        <v>1366</v>
      </c>
      <c r="E215" s="12" t="s">
        <v>1677</v>
      </c>
      <c r="F215" s="12" t="s">
        <v>1647</v>
      </c>
      <c r="G215" s="12" t="s">
        <v>1644</v>
      </c>
      <c r="H215" s="12" t="s">
        <v>1483</v>
      </c>
      <c r="I215" s="12" t="s">
        <v>1483</v>
      </c>
      <c r="J215" s="12" t="s">
        <v>1483</v>
      </c>
      <c r="K215" s="12" t="s">
        <v>1483</v>
      </c>
      <c r="L215" s="12" t="s">
        <v>1367</v>
      </c>
      <c r="M215" s="12" t="s">
        <v>1623</v>
      </c>
      <c r="N215" s="12" t="s">
        <v>1370</v>
      </c>
      <c r="O215" s="13" t="s">
        <v>1527</v>
      </c>
      <c r="P215" s="15">
        <v>0</v>
      </c>
      <c r="Q215" s="15">
        <v>706118000</v>
      </c>
      <c r="R215" s="15">
        <v>0</v>
      </c>
      <c r="S215" s="15">
        <v>706118000</v>
      </c>
      <c r="T215" s="15">
        <v>0</v>
      </c>
      <c r="U215" s="15">
        <v>706118000</v>
      </c>
      <c r="V215" s="15">
        <v>0</v>
      </c>
      <c r="W215" s="15">
        <v>0</v>
      </c>
      <c r="X215" s="15">
        <v>0</v>
      </c>
      <c r="Y215" s="15">
        <v>0</v>
      </c>
      <c r="Z215" s="15">
        <v>0</v>
      </c>
      <c r="AA215" s="16" t="s">
        <v>1720</v>
      </c>
    </row>
    <row r="216" spans="1:27" ht="78.75" hidden="1" x14ac:dyDescent="0.25">
      <c r="A216" s="12" t="s">
        <v>1759</v>
      </c>
      <c r="B216" s="13" t="s">
        <v>1760</v>
      </c>
      <c r="C216" s="14" t="s">
        <v>1763</v>
      </c>
      <c r="D216" s="12" t="s">
        <v>1366</v>
      </c>
      <c r="E216" s="12" t="s">
        <v>1677</v>
      </c>
      <c r="F216" s="12" t="s">
        <v>1647</v>
      </c>
      <c r="G216" s="12" t="s">
        <v>1671</v>
      </c>
      <c r="H216" s="12" t="s">
        <v>1483</v>
      </c>
      <c r="I216" s="12" t="s">
        <v>1483</v>
      </c>
      <c r="J216" s="12" t="s">
        <v>1483</v>
      </c>
      <c r="K216" s="12" t="s">
        <v>1483</v>
      </c>
      <c r="L216" s="12" t="s">
        <v>1367</v>
      </c>
      <c r="M216" s="12" t="s">
        <v>1623</v>
      </c>
      <c r="N216" s="12" t="s">
        <v>1370</v>
      </c>
      <c r="O216" s="13" t="s">
        <v>1528</v>
      </c>
      <c r="P216" s="15">
        <v>0</v>
      </c>
      <c r="Q216" s="15">
        <v>309005000</v>
      </c>
      <c r="R216" s="15">
        <v>0</v>
      </c>
      <c r="S216" s="15">
        <v>309005000</v>
      </c>
      <c r="T216" s="15">
        <v>0</v>
      </c>
      <c r="U216" s="15">
        <v>0</v>
      </c>
      <c r="V216" s="15">
        <v>309005000</v>
      </c>
      <c r="W216" s="15">
        <v>0</v>
      </c>
      <c r="X216" s="15">
        <v>0</v>
      </c>
      <c r="Y216" s="15">
        <v>0</v>
      </c>
      <c r="Z216" s="15">
        <v>0</v>
      </c>
      <c r="AA216" s="16" t="s">
        <v>1720</v>
      </c>
    </row>
    <row r="217" spans="1:27" ht="56.25" hidden="1" x14ac:dyDescent="0.25">
      <c r="A217" s="12" t="s">
        <v>1759</v>
      </c>
      <c r="B217" s="13" t="s">
        <v>1760</v>
      </c>
      <c r="C217" s="14" t="s">
        <v>1764</v>
      </c>
      <c r="D217" s="12" t="s">
        <v>1366</v>
      </c>
      <c r="E217" s="12" t="s">
        <v>1677</v>
      </c>
      <c r="F217" s="12" t="s">
        <v>1647</v>
      </c>
      <c r="G217" s="12" t="s">
        <v>1641</v>
      </c>
      <c r="H217" s="12" t="s">
        <v>1483</v>
      </c>
      <c r="I217" s="12" t="s">
        <v>1483</v>
      </c>
      <c r="J217" s="12" t="s">
        <v>1483</v>
      </c>
      <c r="K217" s="12" t="s">
        <v>1483</v>
      </c>
      <c r="L217" s="12" t="s">
        <v>1367</v>
      </c>
      <c r="M217" s="12" t="s">
        <v>1623</v>
      </c>
      <c r="N217" s="12" t="s">
        <v>1370</v>
      </c>
      <c r="O217" s="13" t="s">
        <v>1529</v>
      </c>
      <c r="P217" s="15">
        <v>0</v>
      </c>
      <c r="Q217" s="15">
        <v>500000000</v>
      </c>
      <c r="R217" s="15">
        <v>0</v>
      </c>
      <c r="S217" s="15">
        <v>500000000</v>
      </c>
      <c r="T217" s="15">
        <v>0</v>
      </c>
      <c r="U217" s="15">
        <v>0</v>
      </c>
      <c r="V217" s="15">
        <v>500000000</v>
      </c>
      <c r="W217" s="15">
        <v>0</v>
      </c>
      <c r="X217" s="15">
        <v>0</v>
      </c>
      <c r="Y217" s="15">
        <v>0</v>
      </c>
      <c r="Z217" s="15">
        <v>0</v>
      </c>
      <c r="AA217" s="16" t="s">
        <v>1720</v>
      </c>
    </row>
    <row r="218" spans="1:27" ht="33.75" hidden="1" x14ac:dyDescent="0.25">
      <c r="A218" s="12" t="s">
        <v>1765</v>
      </c>
      <c r="B218" s="13" t="s">
        <v>1766</v>
      </c>
      <c r="C218" s="14" t="s">
        <v>1597</v>
      </c>
      <c r="D218" s="12" t="s">
        <v>23</v>
      </c>
      <c r="E218" s="12" t="s">
        <v>1467</v>
      </c>
      <c r="F218" s="12" t="s">
        <v>1598</v>
      </c>
      <c r="G218" s="12" t="s">
        <v>1467</v>
      </c>
      <c r="H218" s="12" t="s">
        <v>1467</v>
      </c>
      <c r="I218" s="12"/>
      <c r="J218" s="12"/>
      <c r="K218" s="12"/>
      <c r="L218" s="12" t="s">
        <v>1367</v>
      </c>
      <c r="M218" s="12" t="s">
        <v>1599</v>
      </c>
      <c r="N218" s="12" t="s">
        <v>1369</v>
      </c>
      <c r="O218" s="13" t="s">
        <v>1600</v>
      </c>
      <c r="P218" s="15">
        <v>1237036000</v>
      </c>
      <c r="Q218" s="15">
        <v>0</v>
      </c>
      <c r="R218" s="15">
        <v>0</v>
      </c>
      <c r="S218" s="15">
        <v>1237036000</v>
      </c>
      <c r="T218" s="15">
        <v>0</v>
      </c>
      <c r="U218" s="15">
        <v>652412214.78999996</v>
      </c>
      <c r="V218" s="15">
        <v>584623785.21000004</v>
      </c>
      <c r="W218" s="15">
        <v>652412214.78999996</v>
      </c>
      <c r="X218" s="15">
        <v>652412214.78999996</v>
      </c>
      <c r="Y218" s="15">
        <v>652412214.78999996</v>
      </c>
      <c r="Z218" s="15">
        <v>652412214.78999996</v>
      </c>
      <c r="AA218" s="16" t="s">
        <v>1720</v>
      </c>
    </row>
    <row r="219" spans="1:27" ht="33.75" hidden="1" x14ac:dyDescent="0.25">
      <c r="A219" s="12" t="s">
        <v>1765</v>
      </c>
      <c r="B219" s="13" t="s">
        <v>1766</v>
      </c>
      <c r="C219" s="14" t="s">
        <v>1601</v>
      </c>
      <c r="D219" s="12" t="s">
        <v>23</v>
      </c>
      <c r="E219" s="12" t="s">
        <v>1467</v>
      </c>
      <c r="F219" s="12" t="s">
        <v>1598</v>
      </c>
      <c r="G219" s="12" t="s">
        <v>1467</v>
      </c>
      <c r="H219" s="12" t="s">
        <v>1602</v>
      </c>
      <c r="I219" s="12"/>
      <c r="J219" s="12"/>
      <c r="K219" s="12"/>
      <c r="L219" s="12" t="s">
        <v>1367</v>
      </c>
      <c r="M219" s="12" t="s">
        <v>1599</v>
      </c>
      <c r="N219" s="12" t="s">
        <v>1369</v>
      </c>
      <c r="O219" s="13" t="s">
        <v>1603</v>
      </c>
      <c r="P219" s="15">
        <v>108779000</v>
      </c>
      <c r="Q219" s="15">
        <v>0</v>
      </c>
      <c r="R219" s="15">
        <v>0</v>
      </c>
      <c r="S219" s="15">
        <v>108779000</v>
      </c>
      <c r="T219" s="15">
        <v>0</v>
      </c>
      <c r="U219" s="15">
        <v>106471556</v>
      </c>
      <c r="V219" s="15">
        <v>2307444</v>
      </c>
      <c r="W219" s="15">
        <v>106471556</v>
      </c>
      <c r="X219" s="15">
        <v>106471556</v>
      </c>
      <c r="Y219" s="15">
        <v>106471556</v>
      </c>
      <c r="Z219" s="15">
        <v>106471556</v>
      </c>
      <c r="AA219" s="16" t="s">
        <v>1720</v>
      </c>
    </row>
    <row r="220" spans="1:27" ht="33.75" hidden="1" x14ac:dyDescent="0.25">
      <c r="A220" s="12" t="s">
        <v>1765</v>
      </c>
      <c r="B220" s="13" t="s">
        <v>1766</v>
      </c>
      <c r="C220" s="14" t="s">
        <v>1604</v>
      </c>
      <c r="D220" s="12" t="s">
        <v>23</v>
      </c>
      <c r="E220" s="12" t="s">
        <v>1467</v>
      </c>
      <c r="F220" s="12" t="s">
        <v>1598</v>
      </c>
      <c r="G220" s="12" t="s">
        <v>1467</v>
      </c>
      <c r="H220" s="12" t="s">
        <v>1605</v>
      </c>
      <c r="I220" s="12"/>
      <c r="J220" s="12"/>
      <c r="K220" s="12"/>
      <c r="L220" s="12" t="s">
        <v>1367</v>
      </c>
      <c r="M220" s="12" t="s">
        <v>1599</v>
      </c>
      <c r="N220" s="12" t="s">
        <v>1369</v>
      </c>
      <c r="O220" s="13" t="s">
        <v>1606</v>
      </c>
      <c r="P220" s="15">
        <v>381002000</v>
      </c>
      <c r="Q220" s="15">
        <v>0</v>
      </c>
      <c r="R220" s="15">
        <v>0</v>
      </c>
      <c r="S220" s="15">
        <v>381002000</v>
      </c>
      <c r="T220" s="15">
        <v>0</v>
      </c>
      <c r="U220" s="15">
        <v>144522351</v>
      </c>
      <c r="V220" s="15">
        <v>236479649</v>
      </c>
      <c r="W220" s="15">
        <v>144522351</v>
      </c>
      <c r="X220" s="15">
        <v>144522351</v>
      </c>
      <c r="Y220" s="15">
        <v>144522351</v>
      </c>
      <c r="Z220" s="15">
        <v>144522351</v>
      </c>
      <c r="AA220" s="16" t="s">
        <v>1720</v>
      </c>
    </row>
    <row r="221" spans="1:27" ht="33.75" hidden="1" x14ac:dyDescent="0.25">
      <c r="A221" s="12" t="s">
        <v>1765</v>
      </c>
      <c r="B221" s="13" t="s">
        <v>1766</v>
      </c>
      <c r="C221" s="14" t="s">
        <v>1610</v>
      </c>
      <c r="D221" s="12" t="s">
        <v>23</v>
      </c>
      <c r="E221" s="12" t="s">
        <v>1467</v>
      </c>
      <c r="F221" s="12" t="s">
        <v>1598</v>
      </c>
      <c r="G221" s="12" t="s">
        <v>1605</v>
      </c>
      <c r="H221" s="12"/>
      <c r="I221" s="12"/>
      <c r="J221" s="12"/>
      <c r="K221" s="12"/>
      <c r="L221" s="12" t="s">
        <v>1367</v>
      </c>
      <c r="M221" s="12" t="s">
        <v>1599</v>
      </c>
      <c r="N221" s="12" t="s">
        <v>1369</v>
      </c>
      <c r="O221" s="13" t="s">
        <v>1611</v>
      </c>
      <c r="P221" s="15">
        <v>414047000</v>
      </c>
      <c r="Q221" s="15">
        <v>0</v>
      </c>
      <c r="R221" s="15">
        <v>0</v>
      </c>
      <c r="S221" s="15">
        <v>414047000</v>
      </c>
      <c r="T221" s="15">
        <v>0</v>
      </c>
      <c r="U221" s="15">
        <v>231191854</v>
      </c>
      <c r="V221" s="15">
        <v>182855146</v>
      </c>
      <c r="W221" s="15">
        <v>231191854</v>
      </c>
      <c r="X221" s="15">
        <v>231191854</v>
      </c>
      <c r="Y221" s="15">
        <v>231191854</v>
      </c>
      <c r="Z221" s="15">
        <v>231191854</v>
      </c>
      <c r="AA221" s="16" t="s">
        <v>1720</v>
      </c>
    </row>
    <row r="222" spans="1:27" ht="33.75" hidden="1" x14ac:dyDescent="0.25">
      <c r="A222" s="12" t="s">
        <v>1765</v>
      </c>
      <c r="B222" s="13" t="s">
        <v>1766</v>
      </c>
      <c r="C222" s="14" t="s">
        <v>1616</v>
      </c>
      <c r="D222" s="12" t="s">
        <v>23</v>
      </c>
      <c r="E222" s="12" t="s">
        <v>1613</v>
      </c>
      <c r="F222" s="12" t="s">
        <v>1598</v>
      </c>
      <c r="G222" s="12" t="s">
        <v>1602</v>
      </c>
      <c r="H222" s="12"/>
      <c r="I222" s="12"/>
      <c r="J222" s="12"/>
      <c r="K222" s="12"/>
      <c r="L222" s="12" t="s">
        <v>1367</v>
      </c>
      <c r="M222" s="12" t="s">
        <v>1599</v>
      </c>
      <c r="N222" s="12" t="s">
        <v>1369</v>
      </c>
      <c r="O222" s="13" t="s">
        <v>1617</v>
      </c>
      <c r="P222" s="15">
        <v>48249000</v>
      </c>
      <c r="Q222" s="15">
        <v>0</v>
      </c>
      <c r="R222" s="15">
        <v>0</v>
      </c>
      <c r="S222" s="15">
        <v>48249000</v>
      </c>
      <c r="T222" s="15">
        <v>0</v>
      </c>
      <c r="U222" s="15">
        <v>21428587.109999999</v>
      </c>
      <c r="V222" s="15">
        <v>26820412.890000001</v>
      </c>
      <c r="W222" s="15">
        <v>21428587.109999999</v>
      </c>
      <c r="X222" s="15">
        <v>21428587.109999999</v>
      </c>
      <c r="Y222" s="15">
        <v>21428587.109999999</v>
      </c>
      <c r="Z222" s="15">
        <v>21428587.109999999</v>
      </c>
      <c r="AA222" s="16" t="s">
        <v>1720</v>
      </c>
    </row>
    <row r="223" spans="1:27" ht="33.75" hidden="1" x14ac:dyDescent="0.25">
      <c r="A223" s="12" t="s">
        <v>1765</v>
      </c>
      <c r="B223" s="13" t="s">
        <v>1766</v>
      </c>
      <c r="C223" s="14" t="s">
        <v>1618</v>
      </c>
      <c r="D223" s="12" t="s">
        <v>23</v>
      </c>
      <c r="E223" s="12" t="s">
        <v>1614</v>
      </c>
      <c r="F223" s="12" t="s">
        <v>1613</v>
      </c>
      <c r="G223" s="12" t="s">
        <v>1467</v>
      </c>
      <c r="H223" s="12" t="s">
        <v>1467</v>
      </c>
      <c r="I223" s="12"/>
      <c r="J223" s="12"/>
      <c r="K223" s="12"/>
      <c r="L223" s="12" t="s">
        <v>1367</v>
      </c>
      <c r="M223" s="12" t="s">
        <v>1619</v>
      </c>
      <c r="N223" s="12" t="s">
        <v>1370</v>
      </c>
      <c r="O223" s="13" t="s">
        <v>1620</v>
      </c>
      <c r="P223" s="15">
        <v>5792000</v>
      </c>
      <c r="Q223" s="15">
        <v>0</v>
      </c>
      <c r="R223" s="15">
        <v>0</v>
      </c>
      <c r="S223" s="15">
        <v>5792000</v>
      </c>
      <c r="T223" s="15">
        <v>0</v>
      </c>
      <c r="U223" s="15">
        <v>0</v>
      </c>
      <c r="V223" s="15">
        <v>5792000</v>
      </c>
      <c r="W223" s="15">
        <v>0</v>
      </c>
      <c r="X223" s="15">
        <v>0</v>
      </c>
      <c r="Y223" s="15">
        <v>0</v>
      </c>
      <c r="Z223" s="15">
        <v>0</v>
      </c>
      <c r="AA223" s="16" t="s">
        <v>1720</v>
      </c>
    </row>
    <row r="224" spans="1:27" ht="22.5" hidden="1" x14ac:dyDescent="0.25">
      <c r="A224" s="12" t="s">
        <v>1767</v>
      </c>
      <c r="B224" s="13" t="s">
        <v>1768</v>
      </c>
      <c r="C224" s="14" t="s">
        <v>1597</v>
      </c>
      <c r="D224" s="12" t="s">
        <v>23</v>
      </c>
      <c r="E224" s="12" t="s">
        <v>1467</v>
      </c>
      <c r="F224" s="12" t="s">
        <v>1598</v>
      </c>
      <c r="G224" s="12" t="s">
        <v>1467</v>
      </c>
      <c r="H224" s="12" t="s">
        <v>1467</v>
      </c>
      <c r="I224" s="12"/>
      <c r="J224" s="12"/>
      <c r="K224" s="12"/>
      <c r="L224" s="12" t="s">
        <v>1367</v>
      </c>
      <c r="M224" s="12" t="s">
        <v>1599</v>
      </c>
      <c r="N224" s="12" t="s">
        <v>1369</v>
      </c>
      <c r="O224" s="13" t="s">
        <v>1600</v>
      </c>
      <c r="P224" s="15">
        <v>2932063000</v>
      </c>
      <c r="Q224" s="15">
        <v>0</v>
      </c>
      <c r="R224" s="15">
        <v>0</v>
      </c>
      <c r="S224" s="15">
        <v>2932063000</v>
      </c>
      <c r="T224" s="15">
        <v>0</v>
      </c>
      <c r="U224" s="15">
        <v>2932063000</v>
      </c>
      <c r="V224" s="15">
        <v>0</v>
      </c>
      <c r="W224" s="15">
        <v>1263119241.3599999</v>
      </c>
      <c r="X224" s="15">
        <v>1263119241.3599999</v>
      </c>
      <c r="Y224" s="15">
        <v>1263119241.3599999</v>
      </c>
      <c r="Z224" s="15">
        <v>1263119241.3599999</v>
      </c>
      <c r="AA224" s="16" t="s">
        <v>1720</v>
      </c>
    </row>
    <row r="225" spans="1:27" ht="22.5" hidden="1" x14ac:dyDescent="0.25">
      <c r="A225" s="12" t="s">
        <v>1767</v>
      </c>
      <c r="B225" s="13" t="s">
        <v>1768</v>
      </c>
      <c r="C225" s="14" t="s">
        <v>1601</v>
      </c>
      <c r="D225" s="12" t="s">
        <v>23</v>
      </c>
      <c r="E225" s="12" t="s">
        <v>1467</v>
      </c>
      <c r="F225" s="12" t="s">
        <v>1598</v>
      </c>
      <c r="G225" s="12" t="s">
        <v>1467</v>
      </c>
      <c r="H225" s="12" t="s">
        <v>1602</v>
      </c>
      <c r="I225" s="12"/>
      <c r="J225" s="12"/>
      <c r="K225" s="12"/>
      <c r="L225" s="12" t="s">
        <v>1367</v>
      </c>
      <c r="M225" s="12" t="s">
        <v>1599</v>
      </c>
      <c r="N225" s="12" t="s">
        <v>1369</v>
      </c>
      <c r="O225" s="13" t="s">
        <v>1603</v>
      </c>
      <c r="P225" s="15">
        <v>35825000</v>
      </c>
      <c r="Q225" s="15">
        <v>0</v>
      </c>
      <c r="R225" s="15">
        <v>0</v>
      </c>
      <c r="S225" s="15">
        <v>35825000</v>
      </c>
      <c r="T225" s="15">
        <v>0</v>
      </c>
      <c r="U225" s="15">
        <v>35825000</v>
      </c>
      <c r="V225" s="15">
        <v>0</v>
      </c>
      <c r="W225" s="15">
        <v>27532173</v>
      </c>
      <c r="X225" s="15">
        <v>27532173</v>
      </c>
      <c r="Y225" s="15">
        <v>27532173</v>
      </c>
      <c r="Z225" s="15">
        <v>27532173</v>
      </c>
      <c r="AA225" s="16" t="s">
        <v>1720</v>
      </c>
    </row>
    <row r="226" spans="1:27" ht="22.5" hidden="1" x14ac:dyDescent="0.25">
      <c r="A226" s="12" t="s">
        <v>1767</v>
      </c>
      <c r="B226" s="13" t="s">
        <v>1768</v>
      </c>
      <c r="C226" s="14" t="s">
        <v>1604</v>
      </c>
      <c r="D226" s="12" t="s">
        <v>23</v>
      </c>
      <c r="E226" s="12" t="s">
        <v>1467</v>
      </c>
      <c r="F226" s="12" t="s">
        <v>1598</v>
      </c>
      <c r="G226" s="12" t="s">
        <v>1467</v>
      </c>
      <c r="H226" s="12" t="s">
        <v>1605</v>
      </c>
      <c r="I226" s="12"/>
      <c r="J226" s="12"/>
      <c r="K226" s="12"/>
      <c r="L226" s="12" t="s">
        <v>1367</v>
      </c>
      <c r="M226" s="12" t="s">
        <v>1599</v>
      </c>
      <c r="N226" s="12" t="s">
        <v>1369</v>
      </c>
      <c r="O226" s="13" t="s">
        <v>1606</v>
      </c>
      <c r="P226" s="15">
        <v>680026000</v>
      </c>
      <c r="Q226" s="15">
        <v>0</v>
      </c>
      <c r="R226" s="15">
        <v>0</v>
      </c>
      <c r="S226" s="15">
        <v>680026000</v>
      </c>
      <c r="T226" s="15">
        <v>0</v>
      </c>
      <c r="U226" s="15">
        <v>680026000</v>
      </c>
      <c r="V226" s="15">
        <v>0</v>
      </c>
      <c r="W226" s="15">
        <v>296771374</v>
      </c>
      <c r="X226" s="15">
        <v>296771374</v>
      </c>
      <c r="Y226" s="15">
        <v>296771374</v>
      </c>
      <c r="Z226" s="15">
        <v>296771374</v>
      </c>
      <c r="AA226" s="16" t="s">
        <v>1720</v>
      </c>
    </row>
    <row r="227" spans="1:27" ht="33.75" hidden="1" x14ac:dyDescent="0.25">
      <c r="A227" s="12" t="s">
        <v>1767</v>
      </c>
      <c r="B227" s="13" t="s">
        <v>1768</v>
      </c>
      <c r="C227" s="14" t="s">
        <v>1610</v>
      </c>
      <c r="D227" s="12" t="s">
        <v>23</v>
      </c>
      <c r="E227" s="12" t="s">
        <v>1467</v>
      </c>
      <c r="F227" s="12" t="s">
        <v>1598</v>
      </c>
      <c r="G227" s="12" t="s">
        <v>1605</v>
      </c>
      <c r="H227" s="12"/>
      <c r="I227" s="12"/>
      <c r="J227" s="12"/>
      <c r="K227" s="12"/>
      <c r="L227" s="12" t="s">
        <v>1367</v>
      </c>
      <c r="M227" s="12" t="s">
        <v>1599</v>
      </c>
      <c r="N227" s="12" t="s">
        <v>1369</v>
      </c>
      <c r="O227" s="13" t="s">
        <v>1611</v>
      </c>
      <c r="P227" s="15">
        <v>674481000</v>
      </c>
      <c r="Q227" s="15">
        <v>0</v>
      </c>
      <c r="R227" s="15">
        <v>0</v>
      </c>
      <c r="S227" s="15">
        <v>674481000</v>
      </c>
      <c r="T227" s="15">
        <v>0</v>
      </c>
      <c r="U227" s="15">
        <v>674481000</v>
      </c>
      <c r="V227" s="15">
        <v>0</v>
      </c>
      <c r="W227" s="15">
        <v>443173944</v>
      </c>
      <c r="X227" s="15">
        <v>443173944</v>
      </c>
      <c r="Y227" s="15">
        <v>443173944</v>
      </c>
      <c r="Z227" s="15">
        <v>443173944</v>
      </c>
      <c r="AA227" s="16" t="s">
        <v>1720</v>
      </c>
    </row>
    <row r="228" spans="1:27" ht="22.5" hidden="1" x14ac:dyDescent="0.25">
      <c r="A228" s="12" t="s">
        <v>1767</v>
      </c>
      <c r="B228" s="13" t="s">
        <v>1768</v>
      </c>
      <c r="C228" s="14" t="s">
        <v>1618</v>
      </c>
      <c r="D228" s="12" t="s">
        <v>23</v>
      </c>
      <c r="E228" s="12" t="s">
        <v>1614</v>
      </c>
      <c r="F228" s="12" t="s">
        <v>1613</v>
      </c>
      <c r="G228" s="12" t="s">
        <v>1467</v>
      </c>
      <c r="H228" s="12" t="s">
        <v>1467</v>
      </c>
      <c r="I228" s="12"/>
      <c r="J228" s="12"/>
      <c r="K228" s="12"/>
      <c r="L228" s="12" t="s">
        <v>1367</v>
      </c>
      <c r="M228" s="12" t="s">
        <v>1619</v>
      </c>
      <c r="N228" s="12" t="s">
        <v>1370</v>
      </c>
      <c r="O228" s="13" t="s">
        <v>1620</v>
      </c>
      <c r="P228" s="15">
        <v>9972000</v>
      </c>
      <c r="Q228" s="15">
        <v>0</v>
      </c>
      <c r="R228" s="15">
        <v>0</v>
      </c>
      <c r="S228" s="15">
        <v>9972000</v>
      </c>
      <c r="T228" s="15">
        <v>0</v>
      </c>
      <c r="U228" s="15">
        <v>0</v>
      </c>
      <c r="V228" s="15">
        <v>9972000</v>
      </c>
      <c r="W228" s="15">
        <v>0</v>
      </c>
      <c r="X228" s="15">
        <v>0</v>
      </c>
      <c r="Y228" s="15">
        <v>0</v>
      </c>
      <c r="Z228" s="15">
        <v>0</v>
      </c>
      <c r="AA228" s="16" t="s">
        <v>1720</v>
      </c>
    </row>
    <row r="229" spans="1:27" ht="33.75" hidden="1" x14ac:dyDescent="0.25">
      <c r="A229" s="12" t="s">
        <v>1769</v>
      </c>
      <c r="B229" s="13" t="s">
        <v>1770</v>
      </c>
      <c r="C229" s="14" t="s">
        <v>1597</v>
      </c>
      <c r="D229" s="12" t="s">
        <v>23</v>
      </c>
      <c r="E229" s="12" t="s">
        <v>1467</v>
      </c>
      <c r="F229" s="12" t="s">
        <v>1598</v>
      </c>
      <c r="G229" s="12" t="s">
        <v>1467</v>
      </c>
      <c r="H229" s="12" t="s">
        <v>1467</v>
      </c>
      <c r="I229" s="12"/>
      <c r="J229" s="12"/>
      <c r="K229" s="12"/>
      <c r="L229" s="12" t="s">
        <v>1367</v>
      </c>
      <c r="M229" s="12" t="s">
        <v>1599</v>
      </c>
      <c r="N229" s="12" t="s">
        <v>1369</v>
      </c>
      <c r="O229" s="13" t="s">
        <v>1600</v>
      </c>
      <c r="P229" s="15">
        <v>2162826000</v>
      </c>
      <c r="Q229" s="15">
        <v>0</v>
      </c>
      <c r="R229" s="15">
        <v>0</v>
      </c>
      <c r="S229" s="15">
        <v>2162826000</v>
      </c>
      <c r="T229" s="15">
        <v>0</v>
      </c>
      <c r="U229" s="15">
        <v>1423802880</v>
      </c>
      <c r="V229" s="15">
        <v>739023120</v>
      </c>
      <c r="W229" s="15">
        <v>1423802880</v>
      </c>
      <c r="X229" s="15">
        <v>1423802880</v>
      </c>
      <c r="Y229" s="15">
        <v>1423802880</v>
      </c>
      <c r="Z229" s="15">
        <v>1423802880</v>
      </c>
      <c r="AA229" s="16" t="s">
        <v>1720</v>
      </c>
    </row>
    <row r="230" spans="1:27" ht="33.75" hidden="1" x14ac:dyDescent="0.25">
      <c r="A230" s="12" t="s">
        <v>1769</v>
      </c>
      <c r="B230" s="13" t="s">
        <v>1770</v>
      </c>
      <c r="C230" s="14" t="s">
        <v>1601</v>
      </c>
      <c r="D230" s="12" t="s">
        <v>23</v>
      </c>
      <c r="E230" s="12" t="s">
        <v>1467</v>
      </c>
      <c r="F230" s="12" t="s">
        <v>1598</v>
      </c>
      <c r="G230" s="12" t="s">
        <v>1467</v>
      </c>
      <c r="H230" s="12" t="s">
        <v>1602</v>
      </c>
      <c r="I230" s="12"/>
      <c r="J230" s="12"/>
      <c r="K230" s="12"/>
      <c r="L230" s="12" t="s">
        <v>1367</v>
      </c>
      <c r="M230" s="12" t="s">
        <v>1599</v>
      </c>
      <c r="N230" s="12" t="s">
        <v>1369</v>
      </c>
      <c r="O230" s="13" t="s">
        <v>1603</v>
      </c>
      <c r="P230" s="15">
        <v>122024000</v>
      </c>
      <c r="Q230" s="15">
        <v>0</v>
      </c>
      <c r="R230" s="15">
        <v>0</v>
      </c>
      <c r="S230" s="15">
        <v>122024000</v>
      </c>
      <c r="T230" s="15">
        <v>0</v>
      </c>
      <c r="U230" s="15">
        <v>110330505</v>
      </c>
      <c r="V230" s="15">
        <v>11693495</v>
      </c>
      <c r="W230" s="15">
        <v>110330505</v>
      </c>
      <c r="X230" s="15">
        <v>110330505</v>
      </c>
      <c r="Y230" s="15">
        <v>110330505</v>
      </c>
      <c r="Z230" s="15">
        <v>110330505</v>
      </c>
      <c r="AA230" s="16" t="s">
        <v>1720</v>
      </c>
    </row>
    <row r="231" spans="1:27" ht="33.75" hidden="1" x14ac:dyDescent="0.25">
      <c r="A231" s="12" t="s">
        <v>1769</v>
      </c>
      <c r="B231" s="13" t="s">
        <v>1770</v>
      </c>
      <c r="C231" s="14" t="s">
        <v>1604</v>
      </c>
      <c r="D231" s="12" t="s">
        <v>23</v>
      </c>
      <c r="E231" s="12" t="s">
        <v>1467</v>
      </c>
      <c r="F231" s="12" t="s">
        <v>1598</v>
      </c>
      <c r="G231" s="12" t="s">
        <v>1467</v>
      </c>
      <c r="H231" s="12" t="s">
        <v>1605</v>
      </c>
      <c r="I231" s="12"/>
      <c r="J231" s="12"/>
      <c r="K231" s="12"/>
      <c r="L231" s="12" t="s">
        <v>1367</v>
      </c>
      <c r="M231" s="12" t="s">
        <v>1599</v>
      </c>
      <c r="N231" s="12" t="s">
        <v>1369</v>
      </c>
      <c r="O231" s="13" t="s">
        <v>1606</v>
      </c>
      <c r="P231" s="15">
        <v>516090000</v>
      </c>
      <c r="Q231" s="15">
        <v>0</v>
      </c>
      <c r="R231" s="15">
        <v>0</v>
      </c>
      <c r="S231" s="15">
        <v>516090000</v>
      </c>
      <c r="T231" s="15">
        <v>0</v>
      </c>
      <c r="U231" s="15">
        <v>237051897</v>
      </c>
      <c r="V231" s="15">
        <v>279038103</v>
      </c>
      <c r="W231" s="15">
        <v>237051897</v>
      </c>
      <c r="X231" s="15">
        <v>237051897</v>
      </c>
      <c r="Y231" s="15">
        <v>237051897</v>
      </c>
      <c r="Z231" s="15">
        <v>237051897</v>
      </c>
      <c r="AA231" s="16" t="s">
        <v>1720</v>
      </c>
    </row>
    <row r="232" spans="1:27" ht="33.75" hidden="1" x14ac:dyDescent="0.25">
      <c r="A232" s="12" t="s">
        <v>1769</v>
      </c>
      <c r="B232" s="13" t="s">
        <v>1770</v>
      </c>
      <c r="C232" s="14" t="s">
        <v>1610</v>
      </c>
      <c r="D232" s="12" t="s">
        <v>23</v>
      </c>
      <c r="E232" s="12" t="s">
        <v>1467</v>
      </c>
      <c r="F232" s="12" t="s">
        <v>1598</v>
      </c>
      <c r="G232" s="12" t="s">
        <v>1605</v>
      </c>
      <c r="H232" s="12"/>
      <c r="I232" s="12"/>
      <c r="J232" s="12"/>
      <c r="K232" s="12"/>
      <c r="L232" s="12" t="s">
        <v>1367</v>
      </c>
      <c r="M232" s="12" t="s">
        <v>1599</v>
      </c>
      <c r="N232" s="12" t="s">
        <v>1369</v>
      </c>
      <c r="O232" s="13" t="s">
        <v>1611</v>
      </c>
      <c r="P232" s="15">
        <v>803642000</v>
      </c>
      <c r="Q232" s="15">
        <v>0</v>
      </c>
      <c r="R232" s="15">
        <v>0</v>
      </c>
      <c r="S232" s="15">
        <v>803642000</v>
      </c>
      <c r="T232" s="15">
        <v>0</v>
      </c>
      <c r="U232" s="15">
        <v>348413251</v>
      </c>
      <c r="V232" s="15">
        <v>455228749</v>
      </c>
      <c r="W232" s="15">
        <v>348413251</v>
      </c>
      <c r="X232" s="15">
        <v>348413251</v>
      </c>
      <c r="Y232" s="15">
        <v>309509251</v>
      </c>
      <c r="Z232" s="15">
        <v>309509251</v>
      </c>
      <c r="AA232" s="16" t="s">
        <v>1720</v>
      </c>
    </row>
    <row r="233" spans="1:27" ht="33.75" hidden="1" x14ac:dyDescent="0.25">
      <c r="A233" s="12" t="s">
        <v>1769</v>
      </c>
      <c r="B233" s="13" t="s">
        <v>1770</v>
      </c>
      <c r="C233" s="14" t="s">
        <v>1612</v>
      </c>
      <c r="D233" s="12" t="s">
        <v>23</v>
      </c>
      <c r="E233" s="12" t="s">
        <v>1613</v>
      </c>
      <c r="F233" s="12" t="s">
        <v>1598</v>
      </c>
      <c r="G233" s="12" t="s">
        <v>1614</v>
      </c>
      <c r="H233" s="12"/>
      <c r="I233" s="12"/>
      <c r="J233" s="12"/>
      <c r="K233" s="12"/>
      <c r="L233" s="12" t="s">
        <v>1367</v>
      </c>
      <c r="M233" s="12" t="s">
        <v>1599</v>
      </c>
      <c r="N233" s="12" t="s">
        <v>1369</v>
      </c>
      <c r="O233" s="13" t="s">
        <v>1615</v>
      </c>
      <c r="P233" s="15">
        <v>2541000</v>
      </c>
      <c r="Q233" s="15">
        <v>0</v>
      </c>
      <c r="R233" s="15">
        <v>0</v>
      </c>
      <c r="S233" s="15">
        <v>2541000</v>
      </c>
      <c r="T233" s="15">
        <v>0</v>
      </c>
      <c r="U233" s="15">
        <v>2541000</v>
      </c>
      <c r="V233" s="15">
        <v>0</v>
      </c>
      <c r="W233" s="15">
        <v>2541000</v>
      </c>
      <c r="X233" s="15">
        <v>2541000</v>
      </c>
      <c r="Y233" s="15">
        <v>2541000</v>
      </c>
      <c r="Z233" s="15">
        <v>2541000</v>
      </c>
      <c r="AA233" s="16" t="s">
        <v>1720</v>
      </c>
    </row>
    <row r="234" spans="1:27" ht="33.75" hidden="1" x14ac:dyDescent="0.25">
      <c r="A234" s="12" t="s">
        <v>1769</v>
      </c>
      <c r="B234" s="13" t="s">
        <v>1770</v>
      </c>
      <c r="C234" s="14" t="s">
        <v>1616</v>
      </c>
      <c r="D234" s="12" t="s">
        <v>23</v>
      </c>
      <c r="E234" s="12" t="s">
        <v>1613</v>
      </c>
      <c r="F234" s="12" t="s">
        <v>1598</v>
      </c>
      <c r="G234" s="12" t="s">
        <v>1602</v>
      </c>
      <c r="H234" s="12"/>
      <c r="I234" s="12"/>
      <c r="J234" s="12"/>
      <c r="K234" s="12"/>
      <c r="L234" s="12" t="s">
        <v>1367</v>
      </c>
      <c r="M234" s="12" t="s">
        <v>1599</v>
      </c>
      <c r="N234" s="12" t="s">
        <v>1369</v>
      </c>
      <c r="O234" s="13" t="s">
        <v>1617</v>
      </c>
      <c r="P234" s="15">
        <v>59731000</v>
      </c>
      <c r="Q234" s="15">
        <v>0</v>
      </c>
      <c r="R234" s="15">
        <v>0</v>
      </c>
      <c r="S234" s="15">
        <v>59731000</v>
      </c>
      <c r="T234" s="15">
        <v>0</v>
      </c>
      <c r="U234" s="15">
        <v>59731000</v>
      </c>
      <c r="V234" s="15">
        <v>0</v>
      </c>
      <c r="W234" s="15">
        <v>0</v>
      </c>
      <c r="X234" s="15">
        <v>0</v>
      </c>
      <c r="Y234" s="15">
        <v>0</v>
      </c>
      <c r="Z234" s="15">
        <v>0</v>
      </c>
      <c r="AA234" s="16" t="s">
        <v>1720</v>
      </c>
    </row>
    <row r="235" spans="1:27" ht="33.75" hidden="1" x14ac:dyDescent="0.25">
      <c r="A235" s="12" t="s">
        <v>1769</v>
      </c>
      <c r="B235" s="13" t="s">
        <v>1770</v>
      </c>
      <c r="C235" s="14" t="s">
        <v>1618</v>
      </c>
      <c r="D235" s="12" t="s">
        <v>23</v>
      </c>
      <c r="E235" s="12" t="s">
        <v>1614</v>
      </c>
      <c r="F235" s="12" t="s">
        <v>1613</v>
      </c>
      <c r="G235" s="12" t="s">
        <v>1467</v>
      </c>
      <c r="H235" s="12" t="s">
        <v>1467</v>
      </c>
      <c r="I235" s="12"/>
      <c r="J235" s="12"/>
      <c r="K235" s="12"/>
      <c r="L235" s="12" t="s">
        <v>1367</v>
      </c>
      <c r="M235" s="12" t="s">
        <v>1619</v>
      </c>
      <c r="N235" s="12" t="s">
        <v>1370</v>
      </c>
      <c r="O235" s="13" t="s">
        <v>1620</v>
      </c>
      <c r="P235" s="15">
        <v>13158000</v>
      </c>
      <c r="Q235" s="15">
        <v>0</v>
      </c>
      <c r="R235" s="15">
        <v>0</v>
      </c>
      <c r="S235" s="15">
        <v>13158000</v>
      </c>
      <c r="T235" s="15">
        <v>0</v>
      </c>
      <c r="U235" s="15">
        <v>0</v>
      </c>
      <c r="V235" s="15">
        <v>13158000</v>
      </c>
      <c r="W235" s="15">
        <v>0</v>
      </c>
      <c r="X235" s="15">
        <v>0</v>
      </c>
      <c r="Y235" s="15">
        <v>0</v>
      </c>
      <c r="Z235" s="15">
        <v>0</v>
      </c>
      <c r="AA235" s="16" t="s">
        <v>1720</v>
      </c>
    </row>
    <row r="236" spans="1:27" ht="33.75" hidden="1" x14ac:dyDescent="0.25">
      <c r="A236" s="12" t="s">
        <v>1769</v>
      </c>
      <c r="B236" s="13" t="s">
        <v>1770</v>
      </c>
      <c r="C236" s="14" t="s">
        <v>1771</v>
      </c>
      <c r="D236" s="12" t="s">
        <v>23</v>
      </c>
      <c r="E236" s="12" t="s">
        <v>1614</v>
      </c>
      <c r="F236" s="12" t="s">
        <v>1613</v>
      </c>
      <c r="G236" s="12" t="s">
        <v>1467</v>
      </c>
      <c r="H236" s="12" t="s">
        <v>1622</v>
      </c>
      <c r="I236" s="12" t="s">
        <v>1652</v>
      </c>
      <c r="J236" s="12" t="s">
        <v>1483</v>
      </c>
      <c r="K236" s="12" t="s">
        <v>1483</v>
      </c>
      <c r="L236" s="12" t="s">
        <v>1367</v>
      </c>
      <c r="M236" s="12" t="s">
        <v>1623</v>
      </c>
      <c r="N236" s="12" t="s">
        <v>1370</v>
      </c>
      <c r="O236" s="13" t="s">
        <v>1722</v>
      </c>
      <c r="P236" s="15">
        <v>0</v>
      </c>
      <c r="Q236" s="15">
        <v>16213400</v>
      </c>
      <c r="R236" s="15">
        <v>0</v>
      </c>
      <c r="S236" s="15">
        <v>16213400</v>
      </c>
      <c r="T236" s="15">
        <v>0</v>
      </c>
      <c r="U236" s="15">
        <v>0</v>
      </c>
      <c r="V236" s="15">
        <v>16213400</v>
      </c>
      <c r="W236" s="15">
        <v>0</v>
      </c>
      <c r="X236" s="15">
        <v>0</v>
      </c>
      <c r="Y236" s="15">
        <v>0</v>
      </c>
      <c r="Z236" s="15">
        <v>0</v>
      </c>
      <c r="AA236" s="16" t="s">
        <v>1720</v>
      </c>
    </row>
    <row r="237" spans="1:27" ht="90" hidden="1" x14ac:dyDescent="0.25">
      <c r="A237" s="12" t="s">
        <v>1769</v>
      </c>
      <c r="B237" s="13" t="s">
        <v>1770</v>
      </c>
      <c r="C237" s="14" t="s">
        <v>1744</v>
      </c>
      <c r="D237" s="12" t="s">
        <v>1366</v>
      </c>
      <c r="E237" s="12" t="s">
        <v>1677</v>
      </c>
      <c r="F237" s="12" t="s">
        <v>1647</v>
      </c>
      <c r="G237" s="12" t="s">
        <v>1622</v>
      </c>
      <c r="H237" s="12" t="s">
        <v>1483</v>
      </c>
      <c r="I237" s="12" t="s">
        <v>1483</v>
      </c>
      <c r="J237" s="12" t="s">
        <v>1483</v>
      </c>
      <c r="K237" s="12" t="s">
        <v>1483</v>
      </c>
      <c r="L237" s="12" t="s">
        <v>1367</v>
      </c>
      <c r="M237" s="12" t="s">
        <v>1623</v>
      </c>
      <c r="N237" s="12" t="s">
        <v>1370</v>
      </c>
      <c r="O237" s="13" t="s">
        <v>1530</v>
      </c>
      <c r="P237" s="15">
        <v>0</v>
      </c>
      <c r="Q237" s="15">
        <v>1131785879</v>
      </c>
      <c r="R237" s="15">
        <v>0</v>
      </c>
      <c r="S237" s="15">
        <v>1131785879</v>
      </c>
      <c r="T237" s="15">
        <v>0</v>
      </c>
      <c r="U237" s="15">
        <v>1131785879</v>
      </c>
      <c r="V237" s="15">
        <v>0</v>
      </c>
      <c r="W237" s="15">
        <v>1131785879</v>
      </c>
      <c r="X237" s="15">
        <v>0</v>
      </c>
      <c r="Y237" s="15">
        <v>0</v>
      </c>
      <c r="Z237" s="15">
        <v>0</v>
      </c>
      <c r="AA237" s="16" t="s">
        <v>1720</v>
      </c>
    </row>
    <row r="238" spans="1:27" ht="78.75" hidden="1" x14ac:dyDescent="0.25">
      <c r="A238" s="12" t="s">
        <v>1769</v>
      </c>
      <c r="B238" s="13" t="s">
        <v>1770</v>
      </c>
      <c r="C238" s="14" t="s">
        <v>1726</v>
      </c>
      <c r="D238" s="12" t="s">
        <v>1366</v>
      </c>
      <c r="E238" s="12" t="s">
        <v>1677</v>
      </c>
      <c r="F238" s="12" t="s">
        <v>1647</v>
      </c>
      <c r="G238" s="12" t="s">
        <v>1727</v>
      </c>
      <c r="H238" s="12" t="s">
        <v>1483</v>
      </c>
      <c r="I238" s="12" t="s">
        <v>1483</v>
      </c>
      <c r="J238" s="12" t="s">
        <v>1483</v>
      </c>
      <c r="K238" s="12" t="s">
        <v>1483</v>
      </c>
      <c r="L238" s="12" t="s">
        <v>1367</v>
      </c>
      <c r="M238" s="12" t="s">
        <v>1623</v>
      </c>
      <c r="N238" s="12" t="s">
        <v>1370</v>
      </c>
      <c r="O238" s="13" t="s">
        <v>1531</v>
      </c>
      <c r="P238" s="15">
        <v>0</v>
      </c>
      <c r="Q238" s="15">
        <v>513900000</v>
      </c>
      <c r="R238" s="15">
        <v>0</v>
      </c>
      <c r="S238" s="15">
        <v>513900000</v>
      </c>
      <c r="T238" s="15">
        <v>0</v>
      </c>
      <c r="U238" s="15">
        <v>483100000</v>
      </c>
      <c r="V238" s="15">
        <v>30800000</v>
      </c>
      <c r="W238" s="15">
        <v>483100000</v>
      </c>
      <c r="X238" s="15">
        <v>0</v>
      </c>
      <c r="Y238" s="15">
        <v>0</v>
      </c>
      <c r="Z238" s="15">
        <v>0</v>
      </c>
      <c r="AA238" s="16" t="s">
        <v>1720</v>
      </c>
    </row>
    <row r="239" spans="1:27" ht="101.25" hidden="1" x14ac:dyDescent="0.25">
      <c r="A239" s="12" t="s">
        <v>1769</v>
      </c>
      <c r="B239" s="13" t="s">
        <v>1770</v>
      </c>
      <c r="C239" s="14" t="s">
        <v>1728</v>
      </c>
      <c r="D239" s="12" t="s">
        <v>1366</v>
      </c>
      <c r="E239" s="12" t="s">
        <v>1677</v>
      </c>
      <c r="F239" s="12" t="s">
        <v>1647</v>
      </c>
      <c r="G239" s="12" t="s">
        <v>1699</v>
      </c>
      <c r="H239" s="12" t="s">
        <v>1483</v>
      </c>
      <c r="I239" s="12" t="s">
        <v>1483</v>
      </c>
      <c r="J239" s="12" t="s">
        <v>1483</v>
      </c>
      <c r="K239" s="12" t="s">
        <v>1483</v>
      </c>
      <c r="L239" s="12" t="s">
        <v>1367</v>
      </c>
      <c r="M239" s="12" t="s">
        <v>1623</v>
      </c>
      <c r="N239" s="12" t="s">
        <v>1370</v>
      </c>
      <c r="O239" s="13" t="s">
        <v>1532</v>
      </c>
      <c r="P239" s="15">
        <v>0</v>
      </c>
      <c r="Q239" s="15">
        <v>367560000</v>
      </c>
      <c r="R239" s="15">
        <v>0</v>
      </c>
      <c r="S239" s="15">
        <v>367560000</v>
      </c>
      <c r="T239" s="15">
        <v>0</v>
      </c>
      <c r="U239" s="15">
        <v>0</v>
      </c>
      <c r="V239" s="15">
        <v>367560000</v>
      </c>
      <c r="W239" s="15">
        <v>0</v>
      </c>
      <c r="X239" s="15">
        <v>0</v>
      </c>
      <c r="Y239" s="15">
        <v>0</v>
      </c>
      <c r="Z239" s="15">
        <v>0</v>
      </c>
      <c r="AA239" s="16" t="s">
        <v>1720</v>
      </c>
    </row>
    <row r="240" spans="1:27" ht="45" hidden="1" x14ac:dyDescent="0.25">
      <c r="A240" s="12" t="s">
        <v>1772</v>
      </c>
      <c r="B240" s="13" t="s">
        <v>1773</v>
      </c>
      <c r="C240" s="14" t="s">
        <v>1597</v>
      </c>
      <c r="D240" s="12" t="s">
        <v>23</v>
      </c>
      <c r="E240" s="12" t="s">
        <v>1467</v>
      </c>
      <c r="F240" s="12" t="s">
        <v>1598</v>
      </c>
      <c r="G240" s="12" t="s">
        <v>1467</v>
      </c>
      <c r="H240" s="12" t="s">
        <v>1467</v>
      </c>
      <c r="I240" s="12"/>
      <c r="J240" s="12"/>
      <c r="K240" s="12"/>
      <c r="L240" s="12" t="s">
        <v>1367</v>
      </c>
      <c r="M240" s="12" t="s">
        <v>1599</v>
      </c>
      <c r="N240" s="12" t="s">
        <v>1369</v>
      </c>
      <c r="O240" s="13" t="s">
        <v>1600</v>
      </c>
      <c r="P240" s="15">
        <v>751888000</v>
      </c>
      <c r="Q240" s="15">
        <v>0</v>
      </c>
      <c r="R240" s="15">
        <v>0</v>
      </c>
      <c r="S240" s="15">
        <v>751888000</v>
      </c>
      <c r="T240" s="15">
        <v>0</v>
      </c>
      <c r="U240" s="15">
        <v>300228601</v>
      </c>
      <c r="V240" s="15">
        <v>451659399</v>
      </c>
      <c r="W240" s="15">
        <v>300228601</v>
      </c>
      <c r="X240" s="15">
        <v>300228601</v>
      </c>
      <c r="Y240" s="15">
        <v>300228601</v>
      </c>
      <c r="Z240" s="15">
        <v>300228601</v>
      </c>
      <c r="AA240" s="16" t="s">
        <v>1720</v>
      </c>
    </row>
    <row r="241" spans="1:27" ht="45" hidden="1" x14ac:dyDescent="0.25">
      <c r="A241" s="12" t="s">
        <v>1772</v>
      </c>
      <c r="B241" s="13" t="s">
        <v>1773</v>
      </c>
      <c r="C241" s="14" t="s">
        <v>1601</v>
      </c>
      <c r="D241" s="12" t="s">
        <v>23</v>
      </c>
      <c r="E241" s="12" t="s">
        <v>1467</v>
      </c>
      <c r="F241" s="12" t="s">
        <v>1598</v>
      </c>
      <c r="G241" s="12" t="s">
        <v>1467</v>
      </c>
      <c r="H241" s="12" t="s">
        <v>1602</v>
      </c>
      <c r="I241" s="12"/>
      <c r="J241" s="12"/>
      <c r="K241" s="12"/>
      <c r="L241" s="12" t="s">
        <v>1367</v>
      </c>
      <c r="M241" s="12" t="s">
        <v>1599</v>
      </c>
      <c r="N241" s="12" t="s">
        <v>1369</v>
      </c>
      <c r="O241" s="13" t="s">
        <v>1603</v>
      </c>
      <c r="P241" s="15">
        <v>50432000</v>
      </c>
      <c r="Q241" s="15">
        <v>0</v>
      </c>
      <c r="R241" s="15">
        <v>0</v>
      </c>
      <c r="S241" s="15">
        <v>50432000</v>
      </c>
      <c r="T241" s="15">
        <v>0</v>
      </c>
      <c r="U241" s="15">
        <v>50432000</v>
      </c>
      <c r="V241" s="15">
        <v>0</v>
      </c>
      <c r="W241" s="15">
        <v>50432000</v>
      </c>
      <c r="X241" s="15">
        <v>50432000</v>
      </c>
      <c r="Y241" s="15">
        <v>50432000</v>
      </c>
      <c r="Z241" s="15">
        <v>50432000</v>
      </c>
      <c r="AA241" s="16" t="s">
        <v>1720</v>
      </c>
    </row>
    <row r="242" spans="1:27" ht="45" hidden="1" x14ac:dyDescent="0.25">
      <c r="A242" s="12" t="s">
        <v>1772</v>
      </c>
      <c r="B242" s="13" t="s">
        <v>1773</v>
      </c>
      <c r="C242" s="14" t="s">
        <v>1604</v>
      </c>
      <c r="D242" s="12" t="s">
        <v>23</v>
      </c>
      <c r="E242" s="12" t="s">
        <v>1467</v>
      </c>
      <c r="F242" s="12" t="s">
        <v>1598</v>
      </c>
      <c r="G242" s="12" t="s">
        <v>1467</v>
      </c>
      <c r="H242" s="12" t="s">
        <v>1605</v>
      </c>
      <c r="I242" s="12"/>
      <c r="J242" s="12"/>
      <c r="K242" s="12"/>
      <c r="L242" s="12" t="s">
        <v>1367</v>
      </c>
      <c r="M242" s="12" t="s">
        <v>1599</v>
      </c>
      <c r="N242" s="12" t="s">
        <v>1369</v>
      </c>
      <c r="O242" s="13" t="s">
        <v>1606</v>
      </c>
      <c r="P242" s="15">
        <v>183281000</v>
      </c>
      <c r="Q242" s="15">
        <v>0</v>
      </c>
      <c r="R242" s="15">
        <v>0</v>
      </c>
      <c r="S242" s="15">
        <v>183281000</v>
      </c>
      <c r="T242" s="15">
        <v>0</v>
      </c>
      <c r="U242" s="15">
        <v>73352662</v>
      </c>
      <c r="V242" s="15">
        <v>109928338</v>
      </c>
      <c r="W242" s="15">
        <v>73352662</v>
      </c>
      <c r="X242" s="15">
        <v>73352662</v>
      </c>
      <c r="Y242" s="15">
        <v>73352662</v>
      </c>
      <c r="Z242" s="15">
        <v>73352662</v>
      </c>
      <c r="AA242" s="16" t="s">
        <v>1720</v>
      </c>
    </row>
    <row r="243" spans="1:27" ht="45" hidden="1" x14ac:dyDescent="0.25">
      <c r="A243" s="12" t="s">
        <v>1772</v>
      </c>
      <c r="B243" s="13" t="s">
        <v>1773</v>
      </c>
      <c r="C243" s="14" t="s">
        <v>1607</v>
      </c>
      <c r="D243" s="12" t="s">
        <v>23</v>
      </c>
      <c r="E243" s="12" t="s">
        <v>1467</v>
      </c>
      <c r="F243" s="12" t="s">
        <v>1598</v>
      </c>
      <c r="G243" s="12" t="s">
        <v>1467</v>
      </c>
      <c r="H243" s="12" t="s">
        <v>1608</v>
      </c>
      <c r="I243" s="12"/>
      <c r="J243" s="12"/>
      <c r="K243" s="12"/>
      <c r="L243" s="12" t="s">
        <v>1367</v>
      </c>
      <c r="M243" s="12" t="s">
        <v>1599</v>
      </c>
      <c r="N243" s="12" t="s">
        <v>1369</v>
      </c>
      <c r="O243" s="13" t="s">
        <v>1609</v>
      </c>
      <c r="P243" s="15">
        <v>2239000</v>
      </c>
      <c r="Q243" s="15">
        <v>0</v>
      </c>
      <c r="R243" s="15">
        <v>0</v>
      </c>
      <c r="S243" s="15">
        <v>2239000</v>
      </c>
      <c r="T243" s="15">
        <v>0</v>
      </c>
      <c r="U243" s="15">
        <v>0</v>
      </c>
      <c r="V243" s="15">
        <v>2239000</v>
      </c>
      <c r="W243" s="15">
        <v>0</v>
      </c>
      <c r="X243" s="15">
        <v>0</v>
      </c>
      <c r="Y243" s="15">
        <v>0</v>
      </c>
      <c r="Z243" s="15">
        <v>0</v>
      </c>
      <c r="AA243" s="16" t="s">
        <v>1720</v>
      </c>
    </row>
    <row r="244" spans="1:27" ht="45" hidden="1" x14ac:dyDescent="0.25">
      <c r="A244" s="12" t="s">
        <v>1772</v>
      </c>
      <c r="B244" s="13" t="s">
        <v>1773</v>
      </c>
      <c r="C244" s="14" t="s">
        <v>1610</v>
      </c>
      <c r="D244" s="12" t="s">
        <v>23</v>
      </c>
      <c r="E244" s="12" t="s">
        <v>1467</v>
      </c>
      <c r="F244" s="12" t="s">
        <v>1598</v>
      </c>
      <c r="G244" s="12" t="s">
        <v>1605</v>
      </c>
      <c r="H244" s="12"/>
      <c r="I244" s="12"/>
      <c r="J244" s="12"/>
      <c r="K244" s="12"/>
      <c r="L244" s="12" t="s">
        <v>1367</v>
      </c>
      <c r="M244" s="12" t="s">
        <v>1599</v>
      </c>
      <c r="N244" s="12" t="s">
        <v>1369</v>
      </c>
      <c r="O244" s="13" t="s">
        <v>1611</v>
      </c>
      <c r="P244" s="15">
        <v>378503000</v>
      </c>
      <c r="Q244" s="15">
        <v>0</v>
      </c>
      <c r="R244" s="15">
        <v>0</v>
      </c>
      <c r="S244" s="15">
        <v>378503000</v>
      </c>
      <c r="T244" s="15">
        <v>0</v>
      </c>
      <c r="U244" s="15">
        <v>295290820</v>
      </c>
      <c r="V244" s="15">
        <v>83212180</v>
      </c>
      <c r="W244" s="15">
        <v>295290820</v>
      </c>
      <c r="X244" s="15">
        <v>295290820</v>
      </c>
      <c r="Y244" s="15">
        <v>295290820</v>
      </c>
      <c r="Z244" s="15">
        <v>295290820</v>
      </c>
      <c r="AA244" s="16" t="s">
        <v>1720</v>
      </c>
    </row>
    <row r="245" spans="1:27" ht="45" hidden="1" x14ac:dyDescent="0.25">
      <c r="A245" s="12" t="s">
        <v>1772</v>
      </c>
      <c r="B245" s="13" t="s">
        <v>1773</v>
      </c>
      <c r="C245" s="14" t="s">
        <v>1616</v>
      </c>
      <c r="D245" s="12" t="s">
        <v>23</v>
      </c>
      <c r="E245" s="12" t="s">
        <v>1613</v>
      </c>
      <c r="F245" s="12" t="s">
        <v>1598</v>
      </c>
      <c r="G245" s="12" t="s">
        <v>1602</v>
      </c>
      <c r="H245" s="12"/>
      <c r="I245" s="12"/>
      <c r="J245" s="12"/>
      <c r="K245" s="12"/>
      <c r="L245" s="12" t="s">
        <v>1367</v>
      </c>
      <c r="M245" s="12" t="s">
        <v>1599</v>
      </c>
      <c r="N245" s="12" t="s">
        <v>1369</v>
      </c>
      <c r="O245" s="13" t="s">
        <v>1617</v>
      </c>
      <c r="P245" s="15">
        <v>403977000</v>
      </c>
      <c r="Q245" s="15">
        <v>0</v>
      </c>
      <c r="R245" s="15">
        <v>0</v>
      </c>
      <c r="S245" s="15">
        <v>403977000</v>
      </c>
      <c r="T245" s="15">
        <v>0</v>
      </c>
      <c r="U245" s="15">
        <v>368663138</v>
      </c>
      <c r="V245" s="15">
        <v>35313862</v>
      </c>
      <c r="W245" s="15">
        <v>368663138</v>
      </c>
      <c r="X245" s="15">
        <v>169407627</v>
      </c>
      <c r="Y245" s="15">
        <v>127742418</v>
      </c>
      <c r="Z245" s="15">
        <v>127742418</v>
      </c>
      <c r="AA245" s="16" t="s">
        <v>1720</v>
      </c>
    </row>
    <row r="246" spans="1:27" ht="45" hidden="1" x14ac:dyDescent="0.25">
      <c r="A246" s="12" t="s">
        <v>1772</v>
      </c>
      <c r="B246" s="13" t="s">
        <v>1773</v>
      </c>
      <c r="C246" s="14" t="s">
        <v>1618</v>
      </c>
      <c r="D246" s="12" t="s">
        <v>23</v>
      </c>
      <c r="E246" s="12" t="s">
        <v>1614</v>
      </c>
      <c r="F246" s="12" t="s">
        <v>1613</v>
      </c>
      <c r="G246" s="12" t="s">
        <v>1467</v>
      </c>
      <c r="H246" s="12" t="s">
        <v>1467</v>
      </c>
      <c r="I246" s="12"/>
      <c r="J246" s="12"/>
      <c r="K246" s="12"/>
      <c r="L246" s="12" t="s">
        <v>1367</v>
      </c>
      <c r="M246" s="12" t="s">
        <v>1619</v>
      </c>
      <c r="N246" s="12" t="s">
        <v>1370</v>
      </c>
      <c r="O246" s="13" t="s">
        <v>1620</v>
      </c>
      <c r="P246" s="15">
        <v>16670000</v>
      </c>
      <c r="Q246" s="15">
        <v>0</v>
      </c>
      <c r="R246" s="15">
        <v>0</v>
      </c>
      <c r="S246" s="15">
        <v>16670000</v>
      </c>
      <c r="T246" s="15">
        <v>0</v>
      </c>
      <c r="U246" s="15">
        <v>0</v>
      </c>
      <c r="V246" s="15">
        <v>16670000</v>
      </c>
      <c r="W246" s="15">
        <v>0</v>
      </c>
      <c r="X246" s="15">
        <v>0</v>
      </c>
      <c r="Y246" s="15">
        <v>0</v>
      </c>
      <c r="Z246" s="15">
        <v>0</v>
      </c>
      <c r="AA246" s="16" t="s">
        <v>1720</v>
      </c>
    </row>
    <row r="247" spans="1:27" ht="45" hidden="1" x14ac:dyDescent="0.25">
      <c r="A247" s="12" t="s">
        <v>1772</v>
      </c>
      <c r="B247" s="13" t="s">
        <v>1773</v>
      </c>
      <c r="C247" s="14" t="s">
        <v>1774</v>
      </c>
      <c r="D247" s="12" t="s">
        <v>23</v>
      </c>
      <c r="E247" s="12" t="s">
        <v>1614</v>
      </c>
      <c r="F247" s="12" t="s">
        <v>1613</v>
      </c>
      <c r="G247" s="12" t="s">
        <v>1467</v>
      </c>
      <c r="H247" s="12" t="s">
        <v>1622</v>
      </c>
      <c r="I247" s="12" t="s">
        <v>1644</v>
      </c>
      <c r="J247" s="12" t="s">
        <v>1483</v>
      </c>
      <c r="K247" s="12" t="s">
        <v>1483</v>
      </c>
      <c r="L247" s="12" t="s">
        <v>1367</v>
      </c>
      <c r="M247" s="12" t="s">
        <v>1623</v>
      </c>
      <c r="N247" s="12" t="s">
        <v>1370</v>
      </c>
      <c r="O247" s="13" t="s">
        <v>1722</v>
      </c>
      <c r="P247" s="15">
        <v>0</v>
      </c>
      <c r="Q247" s="15">
        <v>665950088</v>
      </c>
      <c r="R247" s="15">
        <v>0</v>
      </c>
      <c r="S247" s="15">
        <v>665950088</v>
      </c>
      <c r="T247" s="15">
        <v>0</v>
      </c>
      <c r="U247" s="15">
        <v>665950088</v>
      </c>
      <c r="V247" s="15">
        <v>0</v>
      </c>
      <c r="W247" s="15">
        <v>0</v>
      </c>
      <c r="X247" s="15">
        <v>0</v>
      </c>
      <c r="Y247" s="15">
        <v>0</v>
      </c>
      <c r="Z247" s="15">
        <v>0</v>
      </c>
      <c r="AA247" s="16" t="s">
        <v>1720</v>
      </c>
    </row>
    <row r="248" spans="1:27" ht="90" hidden="1" x14ac:dyDescent="0.25">
      <c r="A248" s="12" t="s">
        <v>1772</v>
      </c>
      <c r="B248" s="13" t="s">
        <v>1773</v>
      </c>
      <c r="C248" s="14" t="s">
        <v>1723</v>
      </c>
      <c r="D248" s="12" t="s">
        <v>1366</v>
      </c>
      <c r="E248" s="12" t="s">
        <v>1677</v>
      </c>
      <c r="F248" s="12" t="s">
        <v>1647</v>
      </c>
      <c r="G248" s="12" t="s">
        <v>1652</v>
      </c>
      <c r="H248" s="12" t="s">
        <v>1483</v>
      </c>
      <c r="I248" s="12" t="s">
        <v>1483</v>
      </c>
      <c r="J248" s="12" t="s">
        <v>1483</v>
      </c>
      <c r="K248" s="12" t="s">
        <v>1483</v>
      </c>
      <c r="L248" s="12" t="s">
        <v>1367</v>
      </c>
      <c r="M248" s="12" t="s">
        <v>1623</v>
      </c>
      <c r="N248" s="12" t="s">
        <v>1370</v>
      </c>
      <c r="O248" s="13" t="s">
        <v>1533</v>
      </c>
      <c r="P248" s="15">
        <v>0</v>
      </c>
      <c r="Q248" s="15">
        <v>458288006</v>
      </c>
      <c r="R248" s="15">
        <v>0</v>
      </c>
      <c r="S248" s="15">
        <v>458288006</v>
      </c>
      <c r="T248" s="15">
        <v>0</v>
      </c>
      <c r="U248" s="15">
        <v>0</v>
      </c>
      <c r="V248" s="15">
        <v>458288006</v>
      </c>
      <c r="W248" s="15">
        <v>0</v>
      </c>
      <c r="X248" s="15">
        <v>0</v>
      </c>
      <c r="Y248" s="15">
        <v>0</v>
      </c>
      <c r="Z248" s="15">
        <v>0</v>
      </c>
      <c r="AA248" s="16" t="s">
        <v>1720</v>
      </c>
    </row>
    <row r="249" spans="1:27" ht="45" hidden="1" x14ac:dyDescent="0.25">
      <c r="A249" s="12" t="s">
        <v>1775</v>
      </c>
      <c r="B249" s="13" t="s">
        <v>1776</v>
      </c>
      <c r="C249" s="14" t="s">
        <v>1597</v>
      </c>
      <c r="D249" s="12" t="s">
        <v>23</v>
      </c>
      <c r="E249" s="12" t="s">
        <v>1467</v>
      </c>
      <c r="F249" s="12" t="s">
        <v>1598</v>
      </c>
      <c r="G249" s="12" t="s">
        <v>1467</v>
      </c>
      <c r="H249" s="12" t="s">
        <v>1467</v>
      </c>
      <c r="I249" s="12"/>
      <c r="J249" s="12"/>
      <c r="K249" s="12"/>
      <c r="L249" s="12" t="s">
        <v>1367</v>
      </c>
      <c r="M249" s="12" t="s">
        <v>1599</v>
      </c>
      <c r="N249" s="12" t="s">
        <v>1369</v>
      </c>
      <c r="O249" s="13" t="s">
        <v>1600</v>
      </c>
      <c r="P249" s="15">
        <v>973658000</v>
      </c>
      <c r="Q249" s="15">
        <v>0</v>
      </c>
      <c r="R249" s="15">
        <v>0</v>
      </c>
      <c r="S249" s="15">
        <v>973658000</v>
      </c>
      <c r="T249" s="15">
        <v>0</v>
      </c>
      <c r="U249" s="15">
        <v>509457630</v>
      </c>
      <c r="V249" s="15">
        <v>464200370</v>
      </c>
      <c r="W249" s="15">
        <v>509457630</v>
      </c>
      <c r="X249" s="15">
        <v>509457630</v>
      </c>
      <c r="Y249" s="15">
        <v>509457630</v>
      </c>
      <c r="Z249" s="15">
        <v>509457630</v>
      </c>
      <c r="AA249" s="16" t="s">
        <v>1720</v>
      </c>
    </row>
    <row r="250" spans="1:27" ht="45" hidden="1" x14ac:dyDescent="0.25">
      <c r="A250" s="12" t="s">
        <v>1775</v>
      </c>
      <c r="B250" s="13" t="s">
        <v>1776</v>
      </c>
      <c r="C250" s="14" t="s">
        <v>1597</v>
      </c>
      <c r="D250" s="12" t="s">
        <v>23</v>
      </c>
      <c r="E250" s="12" t="s">
        <v>1467</v>
      </c>
      <c r="F250" s="12" t="s">
        <v>1598</v>
      </c>
      <c r="G250" s="12" t="s">
        <v>1467</v>
      </c>
      <c r="H250" s="12" t="s">
        <v>1467</v>
      </c>
      <c r="I250" s="12"/>
      <c r="J250" s="12"/>
      <c r="K250" s="12"/>
      <c r="L250" s="12" t="s">
        <v>1367</v>
      </c>
      <c r="M250" s="12" t="s">
        <v>1623</v>
      </c>
      <c r="N250" s="12" t="s">
        <v>1370</v>
      </c>
      <c r="O250" s="13" t="s">
        <v>1600</v>
      </c>
      <c r="P250" s="15">
        <v>0</v>
      </c>
      <c r="Q250" s="15">
        <v>103358613</v>
      </c>
      <c r="R250" s="15">
        <v>0</v>
      </c>
      <c r="S250" s="15">
        <v>103358613</v>
      </c>
      <c r="T250" s="15">
        <v>0</v>
      </c>
      <c r="U250" s="15">
        <v>22866683</v>
      </c>
      <c r="V250" s="15">
        <v>80491930</v>
      </c>
      <c r="W250" s="15">
        <v>22866683</v>
      </c>
      <c r="X250" s="15">
        <v>22866683</v>
      </c>
      <c r="Y250" s="15">
        <v>0</v>
      </c>
      <c r="Z250" s="15">
        <v>0</v>
      </c>
      <c r="AA250" s="16" t="s">
        <v>1720</v>
      </c>
    </row>
    <row r="251" spans="1:27" ht="45" hidden="1" x14ac:dyDescent="0.25">
      <c r="A251" s="12" t="s">
        <v>1775</v>
      </c>
      <c r="B251" s="13" t="s">
        <v>1776</v>
      </c>
      <c r="C251" s="14" t="s">
        <v>1601</v>
      </c>
      <c r="D251" s="12" t="s">
        <v>23</v>
      </c>
      <c r="E251" s="12" t="s">
        <v>1467</v>
      </c>
      <c r="F251" s="12" t="s">
        <v>1598</v>
      </c>
      <c r="G251" s="12" t="s">
        <v>1467</v>
      </c>
      <c r="H251" s="12" t="s">
        <v>1602</v>
      </c>
      <c r="I251" s="12"/>
      <c r="J251" s="12"/>
      <c r="K251" s="12"/>
      <c r="L251" s="12" t="s">
        <v>1367</v>
      </c>
      <c r="M251" s="12" t="s">
        <v>1599</v>
      </c>
      <c r="N251" s="12" t="s">
        <v>1369</v>
      </c>
      <c r="O251" s="13" t="s">
        <v>1603</v>
      </c>
      <c r="P251" s="15">
        <v>142552000</v>
      </c>
      <c r="Q251" s="15">
        <v>0</v>
      </c>
      <c r="R251" s="15">
        <v>0</v>
      </c>
      <c r="S251" s="15">
        <v>142552000</v>
      </c>
      <c r="T251" s="15">
        <v>0</v>
      </c>
      <c r="U251" s="15">
        <v>69605643</v>
      </c>
      <c r="V251" s="15">
        <v>72946357</v>
      </c>
      <c r="W251" s="15">
        <v>69605643</v>
      </c>
      <c r="X251" s="15">
        <v>69605643</v>
      </c>
      <c r="Y251" s="15">
        <v>69605643</v>
      </c>
      <c r="Z251" s="15">
        <v>69605643</v>
      </c>
      <c r="AA251" s="16" t="s">
        <v>1720</v>
      </c>
    </row>
    <row r="252" spans="1:27" ht="45" hidden="1" x14ac:dyDescent="0.25">
      <c r="A252" s="12" t="s">
        <v>1775</v>
      </c>
      <c r="B252" s="13" t="s">
        <v>1776</v>
      </c>
      <c r="C252" s="14" t="s">
        <v>1601</v>
      </c>
      <c r="D252" s="12" t="s">
        <v>23</v>
      </c>
      <c r="E252" s="12" t="s">
        <v>1467</v>
      </c>
      <c r="F252" s="12" t="s">
        <v>1598</v>
      </c>
      <c r="G252" s="12" t="s">
        <v>1467</v>
      </c>
      <c r="H252" s="12" t="s">
        <v>1602</v>
      </c>
      <c r="I252" s="12"/>
      <c r="J252" s="12"/>
      <c r="K252" s="12"/>
      <c r="L252" s="12" t="s">
        <v>1367</v>
      </c>
      <c r="M252" s="12" t="s">
        <v>1623</v>
      </c>
      <c r="N252" s="12" t="s">
        <v>1370</v>
      </c>
      <c r="O252" s="13" t="s">
        <v>1603</v>
      </c>
      <c r="P252" s="15">
        <v>0</v>
      </c>
      <c r="Q252" s="15">
        <v>10000000</v>
      </c>
      <c r="R252" s="15">
        <v>0</v>
      </c>
      <c r="S252" s="15">
        <v>10000000</v>
      </c>
      <c r="T252" s="15">
        <v>0</v>
      </c>
      <c r="U252" s="15">
        <v>2406753</v>
      </c>
      <c r="V252" s="15">
        <v>7593247</v>
      </c>
      <c r="W252" s="15">
        <v>2406753</v>
      </c>
      <c r="X252" s="15">
        <v>2406753</v>
      </c>
      <c r="Y252" s="15">
        <v>0</v>
      </c>
      <c r="Z252" s="15">
        <v>0</v>
      </c>
      <c r="AA252" s="16" t="s">
        <v>1720</v>
      </c>
    </row>
    <row r="253" spans="1:27" ht="45" hidden="1" x14ac:dyDescent="0.25">
      <c r="A253" s="12" t="s">
        <v>1775</v>
      </c>
      <c r="B253" s="13" t="s">
        <v>1776</v>
      </c>
      <c r="C253" s="14" t="s">
        <v>1604</v>
      </c>
      <c r="D253" s="12" t="s">
        <v>23</v>
      </c>
      <c r="E253" s="12" t="s">
        <v>1467</v>
      </c>
      <c r="F253" s="12" t="s">
        <v>1598</v>
      </c>
      <c r="G253" s="12" t="s">
        <v>1467</v>
      </c>
      <c r="H253" s="12" t="s">
        <v>1605</v>
      </c>
      <c r="I253" s="12"/>
      <c r="J253" s="12"/>
      <c r="K253" s="12"/>
      <c r="L253" s="12" t="s">
        <v>1367</v>
      </c>
      <c r="M253" s="12" t="s">
        <v>1599</v>
      </c>
      <c r="N253" s="12" t="s">
        <v>1369</v>
      </c>
      <c r="O253" s="13" t="s">
        <v>1606</v>
      </c>
      <c r="P253" s="15">
        <v>248746000</v>
      </c>
      <c r="Q253" s="15">
        <v>0</v>
      </c>
      <c r="R253" s="15">
        <v>0</v>
      </c>
      <c r="S253" s="15">
        <v>248746000</v>
      </c>
      <c r="T253" s="15">
        <v>0</v>
      </c>
      <c r="U253" s="15">
        <v>98258508</v>
      </c>
      <c r="V253" s="15">
        <v>150487492</v>
      </c>
      <c r="W253" s="15">
        <v>98258508</v>
      </c>
      <c r="X253" s="15">
        <v>98258508</v>
      </c>
      <c r="Y253" s="15">
        <v>98258508</v>
      </c>
      <c r="Z253" s="15">
        <v>98258508</v>
      </c>
      <c r="AA253" s="16" t="s">
        <v>1720</v>
      </c>
    </row>
    <row r="254" spans="1:27" ht="45" hidden="1" x14ac:dyDescent="0.25">
      <c r="A254" s="12" t="s">
        <v>1775</v>
      </c>
      <c r="B254" s="13" t="s">
        <v>1776</v>
      </c>
      <c r="C254" s="14" t="s">
        <v>1604</v>
      </c>
      <c r="D254" s="12" t="s">
        <v>23</v>
      </c>
      <c r="E254" s="12" t="s">
        <v>1467</v>
      </c>
      <c r="F254" s="12" t="s">
        <v>1598</v>
      </c>
      <c r="G254" s="12" t="s">
        <v>1467</v>
      </c>
      <c r="H254" s="12" t="s">
        <v>1605</v>
      </c>
      <c r="I254" s="12"/>
      <c r="J254" s="12"/>
      <c r="K254" s="12"/>
      <c r="L254" s="12" t="s">
        <v>1367</v>
      </c>
      <c r="M254" s="12" t="s">
        <v>1623</v>
      </c>
      <c r="N254" s="12" t="s">
        <v>1370</v>
      </c>
      <c r="O254" s="13" t="s">
        <v>1606</v>
      </c>
      <c r="P254" s="15">
        <v>0</v>
      </c>
      <c r="Q254" s="15">
        <v>32545516</v>
      </c>
      <c r="R254" s="15">
        <v>0</v>
      </c>
      <c r="S254" s="15">
        <v>32545516</v>
      </c>
      <c r="T254" s="15">
        <v>0</v>
      </c>
      <c r="U254" s="15">
        <v>814903</v>
      </c>
      <c r="V254" s="15">
        <v>31730613</v>
      </c>
      <c r="W254" s="15">
        <v>814903</v>
      </c>
      <c r="X254" s="15">
        <v>814903</v>
      </c>
      <c r="Y254" s="15">
        <v>0</v>
      </c>
      <c r="Z254" s="15">
        <v>0</v>
      </c>
      <c r="AA254" s="16" t="s">
        <v>1720</v>
      </c>
    </row>
    <row r="255" spans="1:27" ht="45" hidden="1" x14ac:dyDescent="0.25">
      <c r="A255" s="12" t="s">
        <v>1775</v>
      </c>
      <c r="B255" s="13" t="s">
        <v>1776</v>
      </c>
      <c r="C255" s="14" t="s">
        <v>1607</v>
      </c>
      <c r="D255" s="12" t="s">
        <v>23</v>
      </c>
      <c r="E255" s="12" t="s">
        <v>1467</v>
      </c>
      <c r="F255" s="12" t="s">
        <v>1598</v>
      </c>
      <c r="G255" s="12" t="s">
        <v>1467</v>
      </c>
      <c r="H255" s="12" t="s">
        <v>1608</v>
      </c>
      <c r="I255" s="12"/>
      <c r="J255" s="12"/>
      <c r="K255" s="12"/>
      <c r="L255" s="12" t="s">
        <v>1367</v>
      </c>
      <c r="M255" s="12" t="s">
        <v>1599</v>
      </c>
      <c r="N255" s="12" t="s">
        <v>1369</v>
      </c>
      <c r="O255" s="13" t="s">
        <v>1609</v>
      </c>
      <c r="P255" s="15">
        <v>2346000</v>
      </c>
      <c r="Q255" s="15">
        <v>0</v>
      </c>
      <c r="R255" s="15">
        <v>0</v>
      </c>
      <c r="S255" s="15">
        <v>2346000</v>
      </c>
      <c r="T255" s="15">
        <v>0</v>
      </c>
      <c r="U255" s="15">
        <v>2346000</v>
      </c>
      <c r="V255" s="15">
        <v>0</v>
      </c>
      <c r="W255" s="15">
        <v>2346000</v>
      </c>
      <c r="X255" s="15">
        <v>2346000</v>
      </c>
      <c r="Y255" s="15">
        <v>2346000</v>
      </c>
      <c r="Z255" s="15">
        <v>2346000</v>
      </c>
      <c r="AA255" s="16" t="s">
        <v>1720</v>
      </c>
    </row>
    <row r="256" spans="1:27" ht="45" hidden="1" x14ac:dyDescent="0.25">
      <c r="A256" s="12" t="s">
        <v>1775</v>
      </c>
      <c r="B256" s="13" t="s">
        <v>1776</v>
      </c>
      <c r="C256" s="14" t="s">
        <v>1607</v>
      </c>
      <c r="D256" s="12" t="s">
        <v>23</v>
      </c>
      <c r="E256" s="12" t="s">
        <v>1467</v>
      </c>
      <c r="F256" s="12" t="s">
        <v>1598</v>
      </c>
      <c r="G256" s="12" t="s">
        <v>1467</v>
      </c>
      <c r="H256" s="12" t="s">
        <v>1608</v>
      </c>
      <c r="I256" s="12"/>
      <c r="J256" s="12"/>
      <c r="K256" s="12"/>
      <c r="L256" s="12" t="s">
        <v>1367</v>
      </c>
      <c r="M256" s="12" t="s">
        <v>1623</v>
      </c>
      <c r="N256" s="12" t="s">
        <v>1370</v>
      </c>
      <c r="O256" s="13" t="s">
        <v>1609</v>
      </c>
      <c r="P256" s="15">
        <v>0</v>
      </c>
      <c r="Q256" s="15">
        <v>4500000</v>
      </c>
      <c r="R256" s="15">
        <v>0</v>
      </c>
      <c r="S256" s="15">
        <v>4500000</v>
      </c>
      <c r="T256" s="15">
        <v>0</v>
      </c>
      <c r="U256" s="15">
        <v>0</v>
      </c>
      <c r="V256" s="15">
        <v>4500000</v>
      </c>
      <c r="W256" s="15">
        <v>0</v>
      </c>
      <c r="X256" s="15">
        <v>0</v>
      </c>
      <c r="Y256" s="15">
        <v>0</v>
      </c>
      <c r="Z256" s="15">
        <v>0</v>
      </c>
      <c r="AA256" s="16" t="s">
        <v>1720</v>
      </c>
    </row>
    <row r="257" spans="1:27" ht="45" hidden="1" x14ac:dyDescent="0.25">
      <c r="A257" s="12" t="s">
        <v>1775</v>
      </c>
      <c r="B257" s="13" t="s">
        <v>1776</v>
      </c>
      <c r="C257" s="14" t="s">
        <v>1690</v>
      </c>
      <c r="D257" s="12" t="s">
        <v>23</v>
      </c>
      <c r="E257" s="12" t="s">
        <v>1467</v>
      </c>
      <c r="F257" s="12" t="s">
        <v>1598</v>
      </c>
      <c r="G257" s="12" t="s">
        <v>1613</v>
      </c>
      <c r="H257" s="12"/>
      <c r="I257" s="12"/>
      <c r="J257" s="12"/>
      <c r="K257" s="12"/>
      <c r="L257" s="12" t="s">
        <v>1367</v>
      </c>
      <c r="M257" s="12" t="s">
        <v>1623</v>
      </c>
      <c r="N257" s="12" t="s">
        <v>1370</v>
      </c>
      <c r="O257" s="13" t="s">
        <v>1691</v>
      </c>
      <c r="P257" s="15">
        <v>0</v>
      </c>
      <c r="Q257" s="15">
        <v>180327735</v>
      </c>
      <c r="R257" s="15">
        <v>0</v>
      </c>
      <c r="S257" s="15">
        <v>180327735</v>
      </c>
      <c r="T257" s="15">
        <v>0</v>
      </c>
      <c r="U257" s="15">
        <v>163533850</v>
      </c>
      <c r="V257" s="15">
        <v>16793885</v>
      </c>
      <c r="W257" s="15">
        <v>147933850</v>
      </c>
      <c r="X257" s="15">
        <v>5976383</v>
      </c>
      <c r="Y257" s="15">
        <v>0</v>
      </c>
      <c r="Z257" s="15">
        <v>0</v>
      </c>
      <c r="AA257" s="16" t="s">
        <v>1720</v>
      </c>
    </row>
    <row r="258" spans="1:27" ht="45" hidden="1" x14ac:dyDescent="0.25">
      <c r="A258" s="12" t="s">
        <v>1775</v>
      </c>
      <c r="B258" s="13" t="s">
        <v>1776</v>
      </c>
      <c r="C258" s="14" t="s">
        <v>1610</v>
      </c>
      <c r="D258" s="12" t="s">
        <v>23</v>
      </c>
      <c r="E258" s="12" t="s">
        <v>1467</v>
      </c>
      <c r="F258" s="12" t="s">
        <v>1598</v>
      </c>
      <c r="G258" s="12" t="s">
        <v>1605</v>
      </c>
      <c r="H258" s="12"/>
      <c r="I258" s="12"/>
      <c r="J258" s="12"/>
      <c r="K258" s="12"/>
      <c r="L258" s="12" t="s">
        <v>1367</v>
      </c>
      <c r="M258" s="12" t="s">
        <v>1599</v>
      </c>
      <c r="N258" s="12" t="s">
        <v>1369</v>
      </c>
      <c r="O258" s="13" t="s">
        <v>1611</v>
      </c>
      <c r="P258" s="15">
        <v>391617000</v>
      </c>
      <c r="Q258" s="15">
        <v>0</v>
      </c>
      <c r="R258" s="15">
        <v>0</v>
      </c>
      <c r="S258" s="15">
        <v>391617000</v>
      </c>
      <c r="T258" s="15">
        <v>0</v>
      </c>
      <c r="U258" s="15">
        <v>226247150</v>
      </c>
      <c r="V258" s="15">
        <v>165369850</v>
      </c>
      <c r="W258" s="15">
        <v>226247150</v>
      </c>
      <c r="X258" s="15">
        <v>226247150</v>
      </c>
      <c r="Y258" s="15">
        <v>226247150</v>
      </c>
      <c r="Z258" s="15">
        <v>226247150</v>
      </c>
      <c r="AA258" s="16" t="s">
        <v>1720</v>
      </c>
    </row>
    <row r="259" spans="1:27" ht="45" hidden="1" x14ac:dyDescent="0.25">
      <c r="A259" s="12" t="s">
        <v>1775</v>
      </c>
      <c r="B259" s="13" t="s">
        <v>1776</v>
      </c>
      <c r="C259" s="14" t="s">
        <v>1610</v>
      </c>
      <c r="D259" s="12" t="s">
        <v>23</v>
      </c>
      <c r="E259" s="12" t="s">
        <v>1467</v>
      </c>
      <c r="F259" s="12" t="s">
        <v>1598</v>
      </c>
      <c r="G259" s="12" t="s">
        <v>1605</v>
      </c>
      <c r="H259" s="12"/>
      <c r="I259" s="12"/>
      <c r="J259" s="12"/>
      <c r="K259" s="12"/>
      <c r="L259" s="12" t="s">
        <v>1367</v>
      </c>
      <c r="M259" s="12" t="s">
        <v>1623</v>
      </c>
      <c r="N259" s="12" t="s">
        <v>1370</v>
      </c>
      <c r="O259" s="13" t="s">
        <v>1611</v>
      </c>
      <c r="P259" s="15">
        <v>0</v>
      </c>
      <c r="Q259" s="15">
        <v>124665000</v>
      </c>
      <c r="R259" s="15">
        <v>0</v>
      </c>
      <c r="S259" s="15">
        <v>124665000</v>
      </c>
      <c r="T259" s="15">
        <v>0</v>
      </c>
      <c r="U259" s="15">
        <v>0</v>
      </c>
      <c r="V259" s="15">
        <v>124665000</v>
      </c>
      <c r="W259" s="15">
        <v>0</v>
      </c>
      <c r="X259" s="15">
        <v>0</v>
      </c>
      <c r="Y259" s="15">
        <v>0</v>
      </c>
      <c r="Z259" s="15">
        <v>0</v>
      </c>
      <c r="AA259" s="16" t="s">
        <v>1720</v>
      </c>
    </row>
    <row r="260" spans="1:27" ht="45" hidden="1" x14ac:dyDescent="0.25">
      <c r="A260" s="12" t="s">
        <v>1775</v>
      </c>
      <c r="B260" s="13" t="s">
        <v>1776</v>
      </c>
      <c r="C260" s="14" t="s">
        <v>1612</v>
      </c>
      <c r="D260" s="12" t="s">
        <v>23</v>
      </c>
      <c r="E260" s="12" t="s">
        <v>1613</v>
      </c>
      <c r="F260" s="12" t="s">
        <v>1598</v>
      </c>
      <c r="G260" s="12" t="s">
        <v>1614</v>
      </c>
      <c r="H260" s="12"/>
      <c r="I260" s="12"/>
      <c r="J260" s="12"/>
      <c r="K260" s="12"/>
      <c r="L260" s="12" t="s">
        <v>1367</v>
      </c>
      <c r="M260" s="12" t="s">
        <v>1599</v>
      </c>
      <c r="N260" s="12" t="s">
        <v>1369</v>
      </c>
      <c r="O260" s="13" t="s">
        <v>1615</v>
      </c>
      <c r="P260" s="15">
        <v>2500000</v>
      </c>
      <c r="Q260" s="15">
        <v>0</v>
      </c>
      <c r="R260" s="15">
        <v>0</v>
      </c>
      <c r="S260" s="15">
        <v>2500000</v>
      </c>
      <c r="T260" s="15">
        <v>0</v>
      </c>
      <c r="U260" s="15">
        <v>2500000</v>
      </c>
      <c r="V260" s="15">
        <v>0</v>
      </c>
      <c r="W260" s="15">
        <v>2500000</v>
      </c>
      <c r="X260" s="15">
        <v>2500000</v>
      </c>
      <c r="Y260" s="15">
        <v>2500000</v>
      </c>
      <c r="Z260" s="15">
        <v>2500000</v>
      </c>
      <c r="AA260" s="16" t="s">
        <v>1720</v>
      </c>
    </row>
    <row r="261" spans="1:27" ht="45" hidden="1" x14ac:dyDescent="0.25">
      <c r="A261" s="12" t="s">
        <v>1775</v>
      </c>
      <c r="B261" s="13" t="s">
        <v>1776</v>
      </c>
      <c r="C261" s="14" t="s">
        <v>1612</v>
      </c>
      <c r="D261" s="12" t="s">
        <v>23</v>
      </c>
      <c r="E261" s="12" t="s">
        <v>1613</v>
      </c>
      <c r="F261" s="12" t="s">
        <v>1598</v>
      </c>
      <c r="G261" s="12" t="s">
        <v>1614</v>
      </c>
      <c r="H261" s="12"/>
      <c r="I261" s="12"/>
      <c r="J261" s="12"/>
      <c r="K261" s="12"/>
      <c r="L261" s="12" t="s">
        <v>1367</v>
      </c>
      <c r="M261" s="12" t="s">
        <v>1623</v>
      </c>
      <c r="N261" s="12" t="s">
        <v>1370</v>
      </c>
      <c r="O261" s="13" t="s">
        <v>1615</v>
      </c>
      <c r="P261" s="15">
        <v>0</v>
      </c>
      <c r="Q261" s="15">
        <v>20563353</v>
      </c>
      <c r="R261" s="15">
        <v>0</v>
      </c>
      <c r="S261" s="15">
        <v>20563353</v>
      </c>
      <c r="T261" s="15">
        <v>0</v>
      </c>
      <c r="U261" s="15">
        <v>20563353</v>
      </c>
      <c r="V261" s="15">
        <v>0</v>
      </c>
      <c r="W261" s="15">
        <v>20563353</v>
      </c>
      <c r="X261" s="15">
        <v>20563353</v>
      </c>
      <c r="Y261" s="15">
        <v>0</v>
      </c>
      <c r="Z261" s="15">
        <v>0</v>
      </c>
      <c r="AA261" s="16" t="s">
        <v>1720</v>
      </c>
    </row>
    <row r="262" spans="1:27" ht="45" hidden="1" x14ac:dyDescent="0.25">
      <c r="A262" s="12" t="s">
        <v>1775</v>
      </c>
      <c r="B262" s="13" t="s">
        <v>1776</v>
      </c>
      <c r="C262" s="14" t="s">
        <v>1616</v>
      </c>
      <c r="D262" s="12" t="s">
        <v>23</v>
      </c>
      <c r="E262" s="12" t="s">
        <v>1613</v>
      </c>
      <c r="F262" s="12" t="s">
        <v>1598</v>
      </c>
      <c r="G262" s="12" t="s">
        <v>1602</v>
      </c>
      <c r="H262" s="12"/>
      <c r="I262" s="12"/>
      <c r="J262" s="12"/>
      <c r="K262" s="12"/>
      <c r="L262" s="12" t="s">
        <v>1367</v>
      </c>
      <c r="M262" s="12" t="s">
        <v>1599</v>
      </c>
      <c r="N262" s="12" t="s">
        <v>1369</v>
      </c>
      <c r="O262" s="13" t="s">
        <v>1617</v>
      </c>
      <c r="P262" s="15">
        <v>51050000</v>
      </c>
      <c r="Q262" s="15">
        <v>0</v>
      </c>
      <c r="R262" s="15">
        <v>0</v>
      </c>
      <c r="S262" s="15">
        <v>51050000</v>
      </c>
      <c r="T262" s="15">
        <v>0</v>
      </c>
      <c r="U262" s="15">
        <v>40604400</v>
      </c>
      <c r="V262" s="15">
        <v>10445600</v>
      </c>
      <c r="W262" s="15">
        <v>40604400</v>
      </c>
      <c r="X262" s="15">
        <v>29137765</v>
      </c>
      <c r="Y262" s="15">
        <v>29137765</v>
      </c>
      <c r="Z262" s="15">
        <v>29137765</v>
      </c>
      <c r="AA262" s="16" t="s">
        <v>1720</v>
      </c>
    </row>
    <row r="263" spans="1:27" ht="45" hidden="1" x14ac:dyDescent="0.25">
      <c r="A263" s="12" t="s">
        <v>1775</v>
      </c>
      <c r="B263" s="13" t="s">
        <v>1776</v>
      </c>
      <c r="C263" s="14" t="s">
        <v>1616</v>
      </c>
      <c r="D263" s="12" t="s">
        <v>23</v>
      </c>
      <c r="E263" s="12" t="s">
        <v>1613</v>
      </c>
      <c r="F263" s="12" t="s">
        <v>1598</v>
      </c>
      <c r="G263" s="12" t="s">
        <v>1602</v>
      </c>
      <c r="H263" s="12"/>
      <c r="I263" s="12"/>
      <c r="J263" s="12"/>
      <c r="K263" s="12"/>
      <c r="L263" s="12" t="s">
        <v>1367</v>
      </c>
      <c r="M263" s="12" t="s">
        <v>1623</v>
      </c>
      <c r="N263" s="12" t="s">
        <v>1370</v>
      </c>
      <c r="O263" s="13" t="s">
        <v>1617</v>
      </c>
      <c r="P263" s="15">
        <v>0</v>
      </c>
      <c r="Q263" s="15">
        <v>415837974</v>
      </c>
      <c r="R263" s="15">
        <v>0</v>
      </c>
      <c r="S263" s="15">
        <v>415837974</v>
      </c>
      <c r="T263" s="15">
        <v>0</v>
      </c>
      <c r="U263" s="15">
        <v>75877826</v>
      </c>
      <c r="V263" s="15">
        <v>339960148</v>
      </c>
      <c r="W263" s="15">
        <v>67524260</v>
      </c>
      <c r="X263" s="15">
        <v>44056594</v>
      </c>
      <c r="Y263" s="15">
        <v>0</v>
      </c>
      <c r="Z263" s="15">
        <v>0</v>
      </c>
      <c r="AA263" s="16" t="s">
        <v>1720</v>
      </c>
    </row>
    <row r="264" spans="1:27" ht="45" hidden="1" x14ac:dyDescent="0.25">
      <c r="A264" s="12" t="s">
        <v>1775</v>
      </c>
      <c r="B264" s="13" t="s">
        <v>1776</v>
      </c>
      <c r="C264" s="14" t="s">
        <v>1618</v>
      </c>
      <c r="D264" s="12" t="s">
        <v>23</v>
      </c>
      <c r="E264" s="12" t="s">
        <v>1614</v>
      </c>
      <c r="F264" s="12" t="s">
        <v>1613</v>
      </c>
      <c r="G264" s="12" t="s">
        <v>1467</v>
      </c>
      <c r="H264" s="12" t="s">
        <v>1467</v>
      </c>
      <c r="I264" s="12"/>
      <c r="J264" s="12"/>
      <c r="K264" s="12"/>
      <c r="L264" s="12" t="s">
        <v>1367</v>
      </c>
      <c r="M264" s="12" t="s">
        <v>1619</v>
      </c>
      <c r="N264" s="12" t="s">
        <v>1370</v>
      </c>
      <c r="O264" s="13" t="s">
        <v>1620</v>
      </c>
      <c r="P264" s="15">
        <v>6790000</v>
      </c>
      <c r="Q264" s="15">
        <v>0</v>
      </c>
      <c r="R264" s="15">
        <v>0</v>
      </c>
      <c r="S264" s="15">
        <v>6790000</v>
      </c>
      <c r="T264" s="15">
        <v>0</v>
      </c>
      <c r="U264" s="15">
        <v>0</v>
      </c>
      <c r="V264" s="15">
        <v>6790000</v>
      </c>
      <c r="W264" s="15">
        <v>0</v>
      </c>
      <c r="X264" s="15">
        <v>0</v>
      </c>
      <c r="Y264" s="15">
        <v>0</v>
      </c>
      <c r="Z264" s="15">
        <v>0</v>
      </c>
      <c r="AA264" s="16" t="s">
        <v>1720</v>
      </c>
    </row>
    <row r="265" spans="1:27" ht="45" hidden="1" x14ac:dyDescent="0.25">
      <c r="A265" s="12" t="s">
        <v>1775</v>
      </c>
      <c r="B265" s="13" t="s">
        <v>1776</v>
      </c>
      <c r="C265" s="14" t="s">
        <v>1618</v>
      </c>
      <c r="D265" s="12" t="s">
        <v>23</v>
      </c>
      <c r="E265" s="12" t="s">
        <v>1614</v>
      </c>
      <c r="F265" s="12" t="s">
        <v>1613</v>
      </c>
      <c r="G265" s="12" t="s">
        <v>1467</v>
      </c>
      <c r="H265" s="12" t="s">
        <v>1467</v>
      </c>
      <c r="I265" s="12"/>
      <c r="J265" s="12"/>
      <c r="K265" s="12"/>
      <c r="L265" s="12" t="s">
        <v>1367</v>
      </c>
      <c r="M265" s="12" t="s">
        <v>1623</v>
      </c>
      <c r="N265" s="12" t="s">
        <v>1370</v>
      </c>
      <c r="O265" s="13" t="s">
        <v>1620</v>
      </c>
      <c r="P265" s="15">
        <v>0</v>
      </c>
      <c r="Q265" s="15">
        <v>1500000</v>
      </c>
      <c r="R265" s="15">
        <v>0</v>
      </c>
      <c r="S265" s="15">
        <v>1500000</v>
      </c>
      <c r="T265" s="15">
        <v>0</v>
      </c>
      <c r="U265" s="15">
        <v>0</v>
      </c>
      <c r="V265" s="15">
        <v>1500000</v>
      </c>
      <c r="W265" s="15">
        <v>0</v>
      </c>
      <c r="X265" s="15">
        <v>0</v>
      </c>
      <c r="Y265" s="15">
        <v>0</v>
      </c>
      <c r="Z265" s="15">
        <v>0</v>
      </c>
      <c r="AA265" s="16" t="s">
        <v>1720</v>
      </c>
    </row>
    <row r="266" spans="1:27" ht="45" hidden="1" x14ac:dyDescent="0.25">
      <c r="A266" s="12" t="s">
        <v>1775</v>
      </c>
      <c r="B266" s="13" t="s">
        <v>1776</v>
      </c>
      <c r="C266" s="14" t="s">
        <v>1777</v>
      </c>
      <c r="D266" s="12" t="s">
        <v>23</v>
      </c>
      <c r="E266" s="12" t="s">
        <v>1614</v>
      </c>
      <c r="F266" s="12" t="s">
        <v>1613</v>
      </c>
      <c r="G266" s="12" t="s">
        <v>1467</v>
      </c>
      <c r="H266" s="12" t="s">
        <v>1622</v>
      </c>
      <c r="I266" s="12" t="s">
        <v>1671</v>
      </c>
      <c r="J266" s="12" t="s">
        <v>1483</v>
      </c>
      <c r="K266" s="12" t="s">
        <v>1483</v>
      </c>
      <c r="L266" s="12" t="s">
        <v>1367</v>
      </c>
      <c r="M266" s="12" t="s">
        <v>1623</v>
      </c>
      <c r="N266" s="12" t="s">
        <v>1370</v>
      </c>
      <c r="O266" s="13" t="s">
        <v>1722</v>
      </c>
      <c r="P266" s="15">
        <v>0</v>
      </c>
      <c r="Q266" s="15">
        <v>1013869931</v>
      </c>
      <c r="R266" s="15">
        <v>1013869931</v>
      </c>
      <c r="S266" s="15">
        <v>0</v>
      </c>
      <c r="T266" s="15">
        <v>0</v>
      </c>
      <c r="U266" s="15">
        <v>0</v>
      </c>
      <c r="V266" s="15">
        <v>0</v>
      </c>
      <c r="W266" s="15">
        <v>0</v>
      </c>
      <c r="X266" s="15">
        <v>0</v>
      </c>
      <c r="Y266" s="15">
        <v>0</v>
      </c>
      <c r="Z266" s="15">
        <v>0</v>
      </c>
      <c r="AA266" s="16" t="s">
        <v>1720</v>
      </c>
    </row>
    <row r="267" spans="1:27" ht="45" hidden="1" x14ac:dyDescent="0.25">
      <c r="A267" s="12" t="s">
        <v>1775</v>
      </c>
      <c r="B267" s="13" t="s">
        <v>1776</v>
      </c>
      <c r="C267" s="14" t="s">
        <v>1643</v>
      </c>
      <c r="D267" s="12" t="s">
        <v>23</v>
      </c>
      <c r="E267" s="12" t="s">
        <v>1614</v>
      </c>
      <c r="F267" s="12" t="s">
        <v>1644</v>
      </c>
      <c r="G267" s="12" t="s">
        <v>1467</v>
      </c>
      <c r="H267" s="12" t="s">
        <v>1467</v>
      </c>
      <c r="I267" s="12"/>
      <c r="J267" s="12"/>
      <c r="K267" s="12"/>
      <c r="L267" s="12" t="s">
        <v>1367</v>
      </c>
      <c r="M267" s="12" t="s">
        <v>1623</v>
      </c>
      <c r="N267" s="12" t="s">
        <v>1370</v>
      </c>
      <c r="O267" s="13" t="s">
        <v>1645</v>
      </c>
      <c r="P267" s="15">
        <v>0</v>
      </c>
      <c r="Q267" s="15">
        <v>120571740</v>
      </c>
      <c r="R267" s="15">
        <v>0</v>
      </c>
      <c r="S267" s="15">
        <v>120571740</v>
      </c>
      <c r="T267" s="15">
        <v>0</v>
      </c>
      <c r="U267" s="15">
        <v>120525100</v>
      </c>
      <c r="V267" s="15">
        <v>46640</v>
      </c>
      <c r="W267" s="15">
        <v>120525100</v>
      </c>
      <c r="X267" s="15">
        <v>120525100</v>
      </c>
      <c r="Y267" s="15">
        <v>120525100</v>
      </c>
      <c r="Z267" s="15">
        <v>120525100</v>
      </c>
      <c r="AA267" s="16" t="s">
        <v>1720</v>
      </c>
    </row>
    <row r="268" spans="1:27" ht="78.75" hidden="1" x14ac:dyDescent="0.25">
      <c r="A268" s="12" t="s">
        <v>1775</v>
      </c>
      <c r="B268" s="13" t="s">
        <v>1776</v>
      </c>
      <c r="C268" s="14" t="s">
        <v>1778</v>
      </c>
      <c r="D268" s="12" t="s">
        <v>1366</v>
      </c>
      <c r="E268" s="12" t="s">
        <v>1779</v>
      </c>
      <c r="F268" s="12" t="s">
        <v>1670</v>
      </c>
      <c r="G268" s="12" t="s">
        <v>1467</v>
      </c>
      <c r="H268" s="12" t="s">
        <v>1483</v>
      </c>
      <c r="I268" s="12" t="s">
        <v>1483</v>
      </c>
      <c r="J268" s="12" t="s">
        <v>1483</v>
      </c>
      <c r="K268" s="12" t="s">
        <v>1483</v>
      </c>
      <c r="L268" s="12" t="s">
        <v>1367</v>
      </c>
      <c r="M268" s="12" t="s">
        <v>1619</v>
      </c>
      <c r="N268" s="12" t="s">
        <v>1369</v>
      </c>
      <c r="O268" s="13" t="s">
        <v>1534</v>
      </c>
      <c r="P268" s="15">
        <v>910000000</v>
      </c>
      <c r="Q268" s="15">
        <v>0</v>
      </c>
      <c r="R268" s="15">
        <v>0</v>
      </c>
      <c r="S268" s="15">
        <v>910000000</v>
      </c>
      <c r="T268" s="15">
        <v>0</v>
      </c>
      <c r="U268" s="15">
        <v>901999876</v>
      </c>
      <c r="V268" s="15">
        <v>8000124</v>
      </c>
      <c r="W268" s="15">
        <v>901999876</v>
      </c>
      <c r="X268" s="15">
        <v>0</v>
      </c>
      <c r="Y268" s="15">
        <v>0</v>
      </c>
      <c r="Z268" s="15">
        <v>0</v>
      </c>
      <c r="AA268" s="16" t="s">
        <v>1720</v>
      </c>
    </row>
    <row r="269" spans="1:27" ht="78.75" hidden="1" x14ac:dyDescent="0.25">
      <c r="A269" s="12" t="s">
        <v>1775</v>
      </c>
      <c r="B269" s="13" t="s">
        <v>1776</v>
      </c>
      <c r="C269" s="14" t="s">
        <v>1711</v>
      </c>
      <c r="D269" s="12" t="s">
        <v>1366</v>
      </c>
      <c r="E269" s="12" t="s">
        <v>1649</v>
      </c>
      <c r="F269" s="12" t="s">
        <v>1647</v>
      </c>
      <c r="G269" s="12" t="s">
        <v>1605</v>
      </c>
      <c r="H269" s="12" t="s">
        <v>1483</v>
      </c>
      <c r="I269" s="12" t="s">
        <v>1483</v>
      </c>
      <c r="J269" s="12" t="s">
        <v>1483</v>
      </c>
      <c r="K269" s="12" t="s">
        <v>1483</v>
      </c>
      <c r="L269" s="12" t="s">
        <v>1367</v>
      </c>
      <c r="M269" s="12" t="s">
        <v>1619</v>
      </c>
      <c r="N269" s="12" t="s">
        <v>1369</v>
      </c>
      <c r="O269" s="13" t="s">
        <v>1535</v>
      </c>
      <c r="P269" s="15">
        <v>500000000</v>
      </c>
      <c r="Q269" s="15">
        <v>0</v>
      </c>
      <c r="R269" s="15">
        <v>0</v>
      </c>
      <c r="S269" s="15">
        <v>500000000</v>
      </c>
      <c r="T269" s="15">
        <v>0</v>
      </c>
      <c r="U269" s="15">
        <v>500000000</v>
      </c>
      <c r="V269" s="15">
        <v>0</v>
      </c>
      <c r="W269" s="15">
        <v>500000000</v>
      </c>
      <c r="X269" s="15">
        <v>295560000</v>
      </c>
      <c r="Y269" s="15">
        <v>295560000</v>
      </c>
      <c r="Z269" s="15">
        <v>295560000</v>
      </c>
      <c r="AA269" s="16" t="s">
        <v>1720</v>
      </c>
    </row>
    <row r="270" spans="1:27" ht="56.25" hidden="1" x14ac:dyDescent="0.25">
      <c r="A270" s="12" t="s">
        <v>1775</v>
      </c>
      <c r="B270" s="13" t="s">
        <v>1776</v>
      </c>
      <c r="C270" s="14" t="s">
        <v>1780</v>
      </c>
      <c r="D270" s="12" t="s">
        <v>1366</v>
      </c>
      <c r="E270" s="12" t="s">
        <v>1677</v>
      </c>
      <c r="F270" s="12" t="s">
        <v>1647</v>
      </c>
      <c r="G270" s="12" t="s">
        <v>1781</v>
      </c>
      <c r="H270" s="12" t="s">
        <v>1483</v>
      </c>
      <c r="I270" s="12" t="s">
        <v>1483</v>
      </c>
      <c r="J270" s="12" t="s">
        <v>1483</v>
      </c>
      <c r="K270" s="12" t="s">
        <v>1483</v>
      </c>
      <c r="L270" s="12" t="s">
        <v>1367</v>
      </c>
      <c r="M270" s="12" t="s">
        <v>1623</v>
      </c>
      <c r="N270" s="12" t="s">
        <v>1370</v>
      </c>
      <c r="O270" s="13" t="s">
        <v>1536</v>
      </c>
      <c r="P270" s="15">
        <v>0</v>
      </c>
      <c r="Q270" s="15">
        <v>864512997</v>
      </c>
      <c r="R270" s="15">
        <v>0</v>
      </c>
      <c r="S270" s="15">
        <v>864512997</v>
      </c>
      <c r="T270" s="15">
        <v>0</v>
      </c>
      <c r="U270" s="15">
        <v>0</v>
      </c>
      <c r="V270" s="15">
        <v>864512997</v>
      </c>
      <c r="W270" s="15">
        <v>0</v>
      </c>
      <c r="X270" s="15">
        <v>0</v>
      </c>
      <c r="Y270" s="15">
        <v>0</v>
      </c>
      <c r="Z270" s="15">
        <v>0</v>
      </c>
      <c r="AA270" s="16" t="s">
        <v>1720</v>
      </c>
    </row>
    <row r="271" spans="1:27" ht="56.25" hidden="1" x14ac:dyDescent="0.25">
      <c r="A271" s="12" t="s">
        <v>1775</v>
      </c>
      <c r="B271" s="13" t="s">
        <v>1776</v>
      </c>
      <c r="C271" s="14" t="s">
        <v>1782</v>
      </c>
      <c r="D271" s="12" t="s">
        <v>1366</v>
      </c>
      <c r="E271" s="12" t="s">
        <v>1677</v>
      </c>
      <c r="F271" s="12" t="s">
        <v>1647</v>
      </c>
      <c r="G271" s="12" t="s">
        <v>1783</v>
      </c>
      <c r="H271" s="12" t="s">
        <v>1483</v>
      </c>
      <c r="I271" s="12" t="s">
        <v>1483</v>
      </c>
      <c r="J271" s="12" t="s">
        <v>1483</v>
      </c>
      <c r="K271" s="12" t="s">
        <v>1483</v>
      </c>
      <c r="L271" s="12" t="s">
        <v>1367</v>
      </c>
      <c r="M271" s="12" t="s">
        <v>1623</v>
      </c>
      <c r="N271" s="12" t="s">
        <v>1370</v>
      </c>
      <c r="O271" s="13" t="s">
        <v>1537</v>
      </c>
      <c r="P271" s="15">
        <v>0</v>
      </c>
      <c r="Q271" s="15">
        <v>311160000</v>
      </c>
      <c r="R271" s="15">
        <v>0</v>
      </c>
      <c r="S271" s="15">
        <v>311160000</v>
      </c>
      <c r="T271" s="15">
        <v>0</v>
      </c>
      <c r="U271" s="15">
        <v>305160000</v>
      </c>
      <c r="V271" s="15">
        <v>6000000</v>
      </c>
      <c r="W271" s="15">
        <v>0</v>
      </c>
      <c r="X271" s="15">
        <v>0</v>
      </c>
      <c r="Y271" s="15">
        <v>0</v>
      </c>
      <c r="Z271" s="15">
        <v>0</v>
      </c>
      <c r="AA271" s="16" t="s">
        <v>1720</v>
      </c>
    </row>
    <row r="272" spans="1:27" ht="56.25" hidden="1" x14ac:dyDescent="0.25">
      <c r="A272" s="12" t="s">
        <v>1775</v>
      </c>
      <c r="B272" s="13" t="s">
        <v>1776</v>
      </c>
      <c r="C272" s="14" t="s">
        <v>1784</v>
      </c>
      <c r="D272" s="12" t="s">
        <v>1366</v>
      </c>
      <c r="E272" s="12" t="s">
        <v>1677</v>
      </c>
      <c r="F272" s="12" t="s">
        <v>1647</v>
      </c>
      <c r="G272" s="12" t="s">
        <v>1785</v>
      </c>
      <c r="H272" s="12" t="s">
        <v>1483</v>
      </c>
      <c r="I272" s="12" t="s">
        <v>1483</v>
      </c>
      <c r="J272" s="12" t="s">
        <v>1483</v>
      </c>
      <c r="K272" s="12" t="s">
        <v>1483</v>
      </c>
      <c r="L272" s="12" t="s">
        <v>1367</v>
      </c>
      <c r="M272" s="12" t="s">
        <v>1623</v>
      </c>
      <c r="N272" s="12" t="s">
        <v>1370</v>
      </c>
      <c r="O272" s="13" t="s">
        <v>1538</v>
      </c>
      <c r="P272" s="15">
        <v>0</v>
      </c>
      <c r="Q272" s="15">
        <v>535120000</v>
      </c>
      <c r="R272" s="15">
        <v>0</v>
      </c>
      <c r="S272" s="15">
        <v>535120000</v>
      </c>
      <c r="T272" s="15">
        <v>0</v>
      </c>
      <c r="U272" s="15">
        <v>0</v>
      </c>
      <c r="V272" s="15">
        <v>535120000</v>
      </c>
      <c r="W272" s="15">
        <v>0</v>
      </c>
      <c r="X272" s="15">
        <v>0</v>
      </c>
      <c r="Y272" s="15">
        <v>0</v>
      </c>
      <c r="Z272" s="15">
        <v>0</v>
      </c>
      <c r="AA272" s="16" t="s">
        <v>1720</v>
      </c>
    </row>
    <row r="273" spans="1:27" ht="90" hidden="1" x14ac:dyDescent="0.25">
      <c r="A273" s="12" t="s">
        <v>1775</v>
      </c>
      <c r="B273" s="13" t="s">
        <v>1776</v>
      </c>
      <c r="C273" s="14" t="s">
        <v>1786</v>
      </c>
      <c r="D273" s="12" t="s">
        <v>1366</v>
      </c>
      <c r="E273" s="12" t="s">
        <v>1677</v>
      </c>
      <c r="F273" s="12" t="s">
        <v>1647</v>
      </c>
      <c r="G273" s="12" t="s">
        <v>1787</v>
      </c>
      <c r="H273" s="12" t="s">
        <v>1483</v>
      </c>
      <c r="I273" s="12" t="s">
        <v>1483</v>
      </c>
      <c r="J273" s="12" t="s">
        <v>1483</v>
      </c>
      <c r="K273" s="12" t="s">
        <v>1483</v>
      </c>
      <c r="L273" s="12" t="s">
        <v>1367</v>
      </c>
      <c r="M273" s="12" t="s">
        <v>1623</v>
      </c>
      <c r="N273" s="12" t="s">
        <v>1370</v>
      </c>
      <c r="O273" s="13" t="s">
        <v>1539</v>
      </c>
      <c r="P273" s="15">
        <v>0</v>
      </c>
      <c r="Q273" s="15">
        <v>373058500</v>
      </c>
      <c r="R273" s="15">
        <v>0</v>
      </c>
      <c r="S273" s="15">
        <v>373058500</v>
      </c>
      <c r="T273" s="15">
        <v>0</v>
      </c>
      <c r="U273" s="15">
        <v>0</v>
      </c>
      <c r="V273" s="15">
        <v>373058500</v>
      </c>
      <c r="W273" s="15">
        <v>0</v>
      </c>
      <c r="X273" s="15">
        <v>0</v>
      </c>
      <c r="Y273" s="15">
        <v>0</v>
      </c>
      <c r="Z273" s="15">
        <v>0</v>
      </c>
      <c r="AA273" s="16" t="s">
        <v>1720</v>
      </c>
    </row>
    <row r="274" spans="1:27" ht="78.75" hidden="1" x14ac:dyDescent="0.25">
      <c r="A274" s="12" t="s">
        <v>1775</v>
      </c>
      <c r="B274" s="13" t="s">
        <v>1776</v>
      </c>
      <c r="C274" s="14" t="s">
        <v>1788</v>
      </c>
      <c r="D274" s="12" t="s">
        <v>1366</v>
      </c>
      <c r="E274" s="12" t="s">
        <v>1677</v>
      </c>
      <c r="F274" s="12" t="s">
        <v>1647</v>
      </c>
      <c r="G274" s="12" t="s">
        <v>1789</v>
      </c>
      <c r="H274" s="12" t="s">
        <v>1483</v>
      </c>
      <c r="I274" s="12" t="s">
        <v>1483</v>
      </c>
      <c r="J274" s="12" t="s">
        <v>1483</v>
      </c>
      <c r="K274" s="12" t="s">
        <v>1483</v>
      </c>
      <c r="L274" s="12" t="s">
        <v>1367</v>
      </c>
      <c r="M274" s="12" t="s">
        <v>1623</v>
      </c>
      <c r="N274" s="12" t="s">
        <v>1370</v>
      </c>
      <c r="O274" s="13" t="s">
        <v>1540</v>
      </c>
      <c r="P274" s="15">
        <v>0</v>
      </c>
      <c r="Q274" s="15">
        <v>600000000</v>
      </c>
      <c r="R274" s="15">
        <v>0</v>
      </c>
      <c r="S274" s="15">
        <v>600000000</v>
      </c>
      <c r="T274" s="15">
        <v>0</v>
      </c>
      <c r="U274" s="15">
        <v>0</v>
      </c>
      <c r="V274" s="15">
        <v>600000000</v>
      </c>
      <c r="W274" s="15">
        <v>0</v>
      </c>
      <c r="X274" s="15">
        <v>0</v>
      </c>
      <c r="Y274" s="15">
        <v>0</v>
      </c>
      <c r="Z274" s="15">
        <v>0</v>
      </c>
      <c r="AA274" s="16" t="s">
        <v>1720</v>
      </c>
    </row>
    <row r="275" spans="1:27" ht="56.25" hidden="1" x14ac:dyDescent="0.25">
      <c r="A275" s="12" t="s">
        <v>1790</v>
      </c>
      <c r="B275" s="13" t="s">
        <v>1791</v>
      </c>
      <c r="C275" s="14" t="s">
        <v>1597</v>
      </c>
      <c r="D275" s="12" t="s">
        <v>23</v>
      </c>
      <c r="E275" s="12" t="s">
        <v>1467</v>
      </c>
      <c r="F275" s="12" t="s">
        <v>1598</v>
      </c>
      <c r="G275" s="12" t="s">
        <v>1467</v>
      </c>
      <c r="H275" s="12" t="s">
        <v>1467</v>
      </c>
      <c r="I275" s="12"/>
      <c r="J275" s="12"/>
      <c r="K275" s="12"/>
      <c r="L275" s="12" t="s">
        <v>1367</v>
      </c>
      <c r="M275" s="12" t="s">
        <v>1599</v>
      </c>
      <c r="N275" s="12" t="s">
        <v>1369</v>
      </c>
      <c r="O275" s="13" t="s">
        <v>1600</v>
      </c>
      <c r="P275" s="15">
        <v>884950000</v>
      </c>
      <c r="Q275" s="15">
        <v>0</v>
      </c>
      <c r="R275" s="15">
        <v>0</v>
      </c>
      <c r="S275" s="15">
        <v>884950000</v>
      </c>
      <c r="T275" s="15">
        <v>0</v>
      </c>
      <c r="U275" s="15">
        <v>495833178</v>
      </c>
      <c r="V275" s="15">
        <v>389116822</v>
      </c>
      <c r="W275" s="15">
        <v>495833178</v>
      </c>
      <c r="X275" s="15">
        <v>495833178</v>
      </c>
      <c r="Y275" s="15">
        <v>495833178</v>
      </c>
      <c r="Z275" s="15">
        <v>495833178</v>
      </c>
      <c r="AA275" s="16" t="s">
        <v>1720</v>
      </c>
    </row>
    <row r="276" spans="1:27" ht="56.25" hidden="1" x14ac:dyDescent="0.25">
      <c r="A276" s="12" t="s">
        <v>1790</v>
      </c>
      <c r="B276" s="13" t="s">
        <v>1791</v>
      </c>
      <c r="C276" s="14" t="s">
        <v>1601</v>
      </c>
      <c r="D276" s="12" t="s">
        <v>23</v>
      </c>
      <c r="E276" s="12" t="s">
        <v>1467</v>
      </c>
      <c r="F276" s="12" t="s">
        <v>1598</v>
      </c>
      <c r="G276" s="12" t="s">
        <v>1467</v>
      </c>
      <c r="H276" s="12" t="s">
        <v>1602</v>
      </c>
      <c r="I276" s="12"/>
      <c r="J276" s="12"/>
      <c r="K276" s="12"/>
      <c r="L276" s="12" t="s">
        <v>1367</v>
      </c>
      <c r="M276" s="12" t="s">
        <v>1599</v>
      </c>
      <c r="N276" s="12" t="s">
        <v>1369</v>
      </c>
      <c r="O276" s="13" t="s">
        <v>1603</v>
      </c>
      <c r="P276" s="15">
        <v>117283000</v>
      </c>
      <c r="Q276" s="15">
        <v>0</v>
      </c>
      <c r="R276" s="15">
        <v>0</v>
      </c>
      <c r="S276" s="15">
        <v>117283000</v>
      </c>
      <c r="T276" s="15">
        <v>0</v>
      </c>
      <c r="U276" s="15">
        <v>81580078</v>
      </c>
      <c r="V276" s="15">
        <v>35702922</v>
      </c>
      <c r="W276" s="15">
        <v>81580078</v>
      </c>
      <c r="X276" s="15">
        <v>81580078</v>
      </c>
      <c r="Y276" s="15">
        <v>81580078</v>
      </c>
      <c r="Z276" s="15">
        <v>81580078</v>
      </c>
      <c r="AA276" s="16" t="s">
        <v>1720</v>
      </c>
    </row>
    <row r="277" spans="1:27" ht="56.25" hidden="1" x14ac:dyDescent="0.25">
      <c r="A277" s="12" t="s">
        <v>1790</v>
      </c>
      <c r="B277" s="13" t="s">
        <v>1791</v>
      </c>
      <c r="C277" s="14" t="s">
        <v>1604</v>
      </c>
      <c r="D277" s="12" t="s">
        <v>23</v>
      </c>
      <c r="E277" s="12" t="s">
        <v>1467</v>
      </c>
      <c r="F277" s="12" t="s">
        <v>1598</v>
      </c>
      <c r="G277" s="12" t="s">
        <v>1467</v>
      </c>
      <c r="H277" s="12" t="s">
        <v>1605</v>
      </c>
      <c r="I277" s="12"/>
      <c r="J277" s="12"/>
      <c r="K277" s="12"/>
      <c r="L277" s="12" t="s">
        <v>1367</v>
      </c>
      <c r="M277" s="12" t="s">
        <v>1599</v>
      </c>
      <c r="N277" s="12" t="s">
        <v>1369</v>
      </c>
      <c r="O277" s="13" t="s">
        <v>1606</v>
      </c>
      <c r="P277" s="15">
        <v>264952000</v>
      </c>
      <c r="Q277" s="15">
        <v>0</v>
      </c>
      <c r="R277" s="15">
        <v>0</v>
      </c>
      <c r="S277" s="15">
        <v>264952000</v>
      </c>
      <c r="T277" s="15">
        <v>0</v>
      </c>
      <c r="U277" s="15">
        <v>116631057</v>
      </c>
      <c r="V277" s="15">
        <v>148320943</v>
      </c>
      <c r="W277" s="15">
        <v>116631057</v>
      </c>
      <c r="X277" s="15">
        <v>116631057</v>
      </c>
      <c r="Y277" s="15">
        <v>116631057</v>
      </c>
      <c r="Z277" s="15">
        <v>116631057</v>
      </c>
      <c r="AA277" s="16" t="s">
        <v>1720</v>
      </c>
    </row>
    <row r="278" spans="1:27" ht="56.25" hidden="1" x14ac:dyDescent="0.25">
      <c r="A278" s="12" t="s">
        <v>1790</v>
      </c>
      <c r="B278" s="13" t="s">
        <v>1791</v>
      </c>
      <c r="C278" s="14" t="s">
        <v>1607</v>
      </c>
      <c r="D278" s="12" t="s">
        <v>23</v>
      </c>
      <c r="E278" s="12" t="s">
        <v>1467</v>
      </c>
      <c r="F278" s="12" t="s">
        <v>1598</v>
      </c>
      <c r="G278" s="12" t="s">
        <v>1467</v>
      </c>
      <c r="H278" s="12" t="s">
        <v>1608</v>
      </c>
      <c r="I278" s="12"/>
      <c r="J278" s="12"/>
      <c r="K278" s="12"/>
      <c r="L278" s="12" t="s">
        <v>1367</v>
      </c>
      <c r="M278" s="12" t="s">
        <v>1599</v>
      </c>
      <c r="N278" s="12" t="s">
        <v>1369</v>
      </c>
      <c r="O278" s="13" t="s">
        <v>1609</v>
      </c>
      <c r="P278" s="15">
        <v>1280000</v>
      </c>
      <c r="Q278" s="15">
        <v>0</v>
      </c>
      <c r="R278" s="15">
        <v>0</v>
      </c>
      <c r="S278" s="15">
        <v>1280000</v>
      </c>
      <c r="T278" s="15">
        <v>0</v>
      </c>
      <c r="U278" s="15">
        <v>1280000</v>
      </c>
      <c r="V278" s="15">
        <v>0</v>
      </c>
      <c r="W278" s="15">
        <v>1280000</v>
      </c>
      <c r="X278" s="15">
        <v>1280000</v>
      </c>
      <c r="Y278" s="15">
        <v>1280000</v>
      </c>
      <c r="Z278" s="15">
        <v>1280000</v>
      </c>
      <c r="AA278" s="16" t="s">
        <v>1720</v>
      </c>
    </row>
    <row r="279" spans="1:27" ht="56.25" hidden="1" x14ac:dyDescent="0.25">
      <c r="A279" s="12" t="s">
        <v>1790</v>
      </c>
      <c r="B279" s="13" t="s">
        <v>1791</v>
      </c>
      <c r="C279" s="14" t="s">
        <v>1610</v>
      </c>
      <c r="D279" s="12" t="s">
        <v>23</v>
      </c>
      <c r="E279" s="12" t="s">
        <v>1467</v>
      </c>
      <c r="F279" s="12" t="s">
        <v>1598</v>
      </c>
      <c r="G279" s="12" t="s">
        <v>1605</v>
      </c>
      <c r="H279" s="12"/>
      <c r="I279" s="12"/>
      <c r="J279" s="12"/>
      <c r="K279" s="12"/>
      <c r="L279" s="12" t="s">
        <v>1367</v>
      </c>
      <c r="M279" s="12" t="s">
        <v>1599</v>
      </c>
      <c r="N279" s="12" t="s">
        <v>1369</v>
      </c>
      <c r="O279" s="13" t="s">
        <v>1611</v>
      </c>
      <c r="P279" s="15">
        <v>291928000</v>
      </c>
      <c r="Q279" s="15">
        <v>0</v>
      </c>
      <c r="R279" s="15">
        <v>0</v>
      </c>
      <c r="S279" s="15">
        <v>291928000</v>
      </c>
      <c r="T279" s="15">
        <v>0</v>
      </c>
      <c r="U279" s="15">
        <v>140743231</v>
      </c>
      <c r="V279" s="15">
        <v>151184769</v>
      </c>
      <c r="W279" s="15">
        <v>140743231</v>
      </c>
      <c r="X279" s="15">
        <v>140743231</v>
      </c>
      <c r="Y279" s="15">
        <v>140743231</v>
      </c>
      <c r="Z279" s="15">
        <v>140743231</v>
      </c>
      <c r="AA279" s="16" t="s">
        <v>1720</v>
      </c>
    </row>
    <row r="280" spans="1:27" ht="56.25" hidden="1" x14ac:dyDescent="0.25">
      <c r="A280" s="12" t="s">
        <v>1790</v>
      </c>
      <c r="B280" s="13" t="s">
        <v>1791</v>
      </c>
      <c r="C280" s="14" t="s">
        <v>1612</v>
      </c>
      <c r="D280" s="12" t="s">
        <v>23</v>
      </c>
      <c r="E280" s="12" t="s">
        <v>1613</v>
      </c>
      <c r="F280" s="12" t="s">
        <v>1598</v>
      </c>
      <c r="G280" s="12" t="s">
        <v>1614</v>
      </c>
      <c r="H280" s="12"/>
      <c r="I280" s="12"/>
      <c r="J280" s="12"/>
      <c r="K280" s="12"/>
      <c r="L280" s="12" t="s">
        <v>1367</v>
      </c>
      <c r="M280" s="12" t="s">
        <v>1599</v>
      </c>
      <c r="N280" s="12" t="s">
        <v>1369</v>
      </c>
      <c r="O280" s="13" t="s">
        <v>1615</v>
      </c>
      <c r="P280" s="15">
        <v>9813000</v>
      </c>
      <c r="Q280" s="15">
        <v>0</v>
      </c>
      <c r="R280" s="15">
        <v>0</v>
      </c>
      <c r="S280" s="15">
        <v>9813000</v>
      </c>
      <c r="T280" s="15">
        <v>0</v>
      </c>
      <c r="U280" s="15">
        <v>9735363</v>
      </c>
      <c r="V280" s="15">
        <v>77637</v>
      </c>
      <c r="W280" s="15">
        <v>9735363</v>
      </c>
      <c r="X280" s="15">
        <v>9735363</v>
      </c>
      <c r="Y280" s="15">
        <v>9735363</v>
      </c>
      <c r="Z280" s="15">
        <v>9735363</v>
      </c>
      <c r="AA280" s="16" t="s">
        <v>1720</v>
      </c>
    </row>
    <row r="281" spans="1:27" ht="56.25" hidden="1" x14ac:dyDescent="0.25">
      <c r="A281" s="12" t="s">
        <v>1790</v>
      </c>
      <c r="B281" s="13" t="s">
        <v>1791</v>
      </c>
      <c r="C281" s="14" t="s">
        <v>1616</v>
      </c>
      <c r="D281" s="12" t="s">
        <v>23</v>
      </c>
      <c r="E281" s="12" t="s">
        <v>1613</v>
      </c>
      <c r="F281" s="12" t="s">
        <v>1598</v>
      </c>
      <c r="G281" s="12" t="s">
        <v>1602</v>
      </c>
      <c r="H281" s="12"/>
      <c r="I281" s="12"/>
      <c r="J281" s="12"/>
      <c r="K281" s="12"/>
      <c r="L281" s="12" t="s">
        <v>1367</v>
      </c>
      <c r="M281" s="12" t="s">
        <v>1599</v>
      </c>
      <c r="N281" s="12" t="s">
        <v>1369</v>
      </c>
      <c r="O281" s="13" t="s">
        <v>1617</v>
      </c>
      <c r="P281" s="15">
        <v>195570000</v>
      </c>
      <c r="Q281" s="15">
        <v>0</v>
      </c>
      <c r="R281" s="15">
        <v>0</v>
      </c>
      <c r="S281" s="15">
        <v>195570000</v>
      </c>
      <c r="T281" s="15">
        <v>0</v>
      </c>
      <c r="U281" s="15">
        <v>133247450</v>
      </c>
      <c r="V281" s="15">
        <v>62322550</v>
      </c>
      <c r="W281" s="15">
        <v>90704744</v>
      </c>
      <c r="X281" s="15">
        <v>63823403</v>
      </c>
      <c r="Y281" s="15">
        <v>63823403</v>
      </c>
      <c r="Z281" s="15">
        <v>63823403</v>
      </c>
      <c r="AA281" s="16" t="s">
        <v>1720</v>
      </c>
    </row>
    <row r="282" spans="1:27" ht="56.25" hidden="1" x14ac:dyDescent="0.25">
      <c r="A282" s="12" t="s">
        <v>1790</v>
      </c>
      <c r="B282" s="13" t="s">
        <v>1791</v>
      </c>
      <c r="C282" s="14" t="s">
        <v>1618</v>
      </c>
      <c r="D282" s="12" t="s">
        <v>23</v>
      </c>
      <c r="E282" s="12" t="s">
        <v>1614</v>
      </c>
      <c r="F282" s="12" t="s">
        <v>1613</v>
      </c>
      <c r="G282" s="12" t="s">
        <v>1467</v>
      </c>
      <c r="H282" s="12" t="s">
        <v>1467</v>
      </c>
      <c r="I282" s="12"/>
      <c r="J282" s="12"/>
      <c r="K282" s="12"/>
      <c r="L282" s="12" t="s">
        <v>1367</v>
      </c>
      <c r="M282" s="12" t="s">
        <v>1619</v>
      </c>
      <c r="N282" s="12" t="s">
        <v>1370</v>
      </c>
      <c r="O282" s="13" t="s">
        <v>1620</v>
      </c>
      <c r="P282" s="15">
        <v>10185000</v>
      </c>
      <c r="Q282" s="15">
        <v>0</v>
      </c>
      <c r="R282" s="15">
        <v>0</v>
      </c>
      <c r="S282" s="15">
        <v>10185000</v>
      </c>
      <c r="T282" s="15">
        <v>0</v>
      </c>
      <c r="U282" s="15">
        <v>0</v>
      </c>
      <c r="V282" s="15">
        <v>10185000</v>
      </c>
      <c r="W282" s="15">
        <v>0</v>
      </c>
      <c r="X282" s="15">
        <v>0</v>
      </c>
      <c r="Y282" s="15">
        <v>0</v>
      </c>
      <c r="Z282" s="15">
        <v>0</v>
      </c>
      <c r="AA282" s="16" t="s">
        <v>1720</v>
      </c>
    </row>
    <row r="283" spans="1:27" ht="56.25" hidden="1" x14ac:dyDescent="0.25">
      <c r="A283" s="12" t="s">
        <v>1790</v>
      </c>
      <c r="B283" s="13" t="s">
        <v>1791</v>
      </c>
      <c r="C283" s="14" t="s">
        <v>1792</v>
      </c>
      <c r="D283" s="12" t="s">
        <v>23</v>
      </c>
      <c r="E283" s="12" t="s">
        <v>1614</v>
      </c>
      <c r="F283" s="12" t="s">
        <v>1613</v>
      </c>
      <c r="G283" s="12" t="s">
        <v>1467</v>
      </c>
      <c r="H283" s="12" t="s">
        <v>1622</v>
      </c>
      <c r="I283" s="12" t="s">
        <v>1641</v>
      </c>
      <c r="J283" s="12" t="s">
        <v>1483</v>
      </c>
      <c r="K283" s="12" t="s">
        <v>1483</v>
      </c>
      <c r="L283" s="12" t="s">
        <v>1367</v>
      </c>
      <c r="M283" s="12" t="s">
        <v>1623</v>
      </c>
      <c r="N283" s="12" t="s">
        <v>1370</v>
      </c>
      <c r="O283" s="13" t="s">
        <v>1722</v>
      </c>
      <c r="P283" s="15">
        <v>0</v>
      </c>
      <c r="Q283" s="15">
        <v>693827587</v>
      </c>
      <c r="R283" s="15">
        <v>0</v>
      </c>
      <c r="S283" s="15">
        <v>693827587</v>
      </c>
      <c r="T283" s="15">
        <v>0</v>
      </c>
      <c r="U283" s="15">
        <v>693827587</v>
      </c>
      <c r="V283" s="15">
        <v>0</v>
      </c>
      <c r="W283" s="15">
        <v>0</v>
      </c>
      <c r="X283" s="15">
        <v>0</v>
      </c>
      <c r="Y283" s="15">
        <v>0</v>
      </c>
      <c r="Z283" s="15">
        <v>0</v>
      </c>
      <c r="AA283" s="16" t="s">
        <v>1720</v>
      </c>
    </row>
    <row r="284" spans="1:27" ht="90" hidden="1" x14ac:dyDescent="0.25">
      <c r="A284" s="12" t="s">
        <v>1790</v>
      </c>
      <c r="B284" s="13" t="s">
        <v>1791</v>
      </c>
      <c r="C284" s="14" t="s">
        <v>1696</v>
      </c>
      <c r="D284" s="12" t="s">
        <v>1366</v>
      </c>
      <c r="E284" s="12" t="s">
        <v>1649</v>
      </c>
      <c r="F284" s="12" t="s">
        <v>1670</v>
      </c>
      <c r="G284" s="12" t="s">
        <v>1467</v>
      </c>
      <c r="H284" s="12" t="s">
        <v>1483</v>
      </c>
      <c r="I284" s="12" t="s">
        <v>1483</v>
      </c>
      <c r="J284" s="12" t="s">
        <v>1483</v>
      </c>
      <c r="K284" s="12" t="s">
        <v>1483</v>
      </c>
      <c r="L284" s="12" t="s">
        <v>1367</v>
      </c>
      <c r="M284" s="12" t="s">
        <v>1619</v>
      </c>
      <c r="N284" s="12" t="s">
        <v>1369</v>
      </c>
      <c r="O284" s="13" t="s">
        <v>1541</v>
      </c>
      <c r="P284" s="15">
        <v>970000000</v>
      </c>
      <c r="Q284" s="15">
        <v>0</v>
      </c>
      <c r="R284" s="15">
        <v>0</v>
      </c>
      <c r="S284" s="15">
        <v>970000000</v>
      </c>
      <c r="T284" s="15">
        <v>0</v>
      </c>
      <c r="U284" s="15">
        <v>913103310</v>
      </c>
      <c r="V284" s="15">
        <v>56896690</v>
      </c>
      <c r="W284" s="15">
        <v>714458270</v>
      </c>
      <c r="X284" s="15">
        <v>249148520</v>
      </c>
      <c r="Y284" s="15">
        <v>231583520</v>
      </c>
      <c r="Z284" s="15">
        <v>231583520</v>
      </c>
      <c r="AA284" s="16" t="s">
        <v>1720</v>
      </c>
    </row>
    <row r="285" spans="1:27" ht="78.75" hidden="1" x14ac:dyDescent="0.25">
      <c r="A285" s="12" t="s">
        <v>1790</v>
      </c>
      <c r="B285" s="13" t="s">
        <v>1791</v>
      </c>
      <c r="C285" s="14" t="s">
        <v>1729</v>
      </c>
      <c r="D285" s="12" t="s">
        <v>1366</v>
      </c>
      <c r="E285" s="12" t="s">
        <v>1677</v>
      </c>
      <c r="F285" s="12" t="s">
        <v>1647</v>
      </c>
      <c r="G285" s="12" t="s">
        <v>1700</v>
      </c>
      <c r="H285" s="12" t="s">
        <v>1483</v>
      </c>
      <c r="I285" s="12" t="s">
        <v>1483</v>
      </c>
      <c r="J285" s="12" t="s">
        <v>1483</v>
      </c>
      <c r="K285" s="12" t="s">
        <v>1483</v>
      </c>
      <c r="L285" s="12" t="s">
        <v>1367</v>
      </c>
      <c r="M285" s="12" t="s">
        <v>1623</v>
      </c>
      <c r="N285" s="12" t="s">
        <v>1370</v>
      </c>
      <c r="O285" s="13" t="s">
        <v>1542</v>
      </c>
      <c r="P285" s="15">
        <v>0</v>
      </c>
      <c r="Q285" s="15">
        <v>256000000</v>
      </c>
      <c r="R285" s="15">
        <v>0</v>
      </c>
      <c r="S285" s="15">
        <v>256000000</v>
      </c>
      <c r="T285" s="15">
        <v>0</v>
      </c>
      <c r="U285" s="15">
        <v>171800000</v>
      </c>
      <c r="V285" s="15">
        <v>84200000</v>
      </c>
      <c r="W285" s="15">
        <v>0</v>
      </c>
      <c r="X285" s="15">
        <v>0</v>
      </c>
      <c r="Y285" s="15">
        <v>0</v>
      </c>
      <c r="Z285" s="15">
        <v>0</v>
      </c>
      <c r="AA285" s="16" t="s">
        <v>1720</v>
      </c>
    </row>
    <row r="286" spans="1:27" ht="112.5" hidden="1" x14ac:dyDescent="0.25">
      <c r="A286" s="12" t="s">
        <v>1790</v>
      </c>
      <c r="B286" s="13" t="s">
        <v>1791</v>
      </c>
      <c r="C286" s="14" t="s">
        <v>1730</v>
      </c>
      <c r="D286" s="12" t="s">
        <v>1366</v>
      </c>
      <c r="E286" s="12" t="s">
        <v>1677</v>
      </c>
      <c r="F286" s="12" t="s">
        <v>1647</v>
      </c>
      <c r="G286" s="12" t="s">
        <v>1731</v>
      </c>
      <c r="H286" s="12" t="s">
        <v>1483</v>
      </c>
      <c r="I286" s="12" t="s">
        <v>1483</v>
      </c>
      <c r="J286" s="12" t="s">
        <v>1483</v>
      </c>
      <c r="K286" s="12" t="s">
        <v>1483</v>
      </c>
      <c r="L286" s="12" t="s">
        <v>1367</v>
      </c>
      <c r="M286" s="12" t="s">
        <v>1623</v>
      </c>
      <c r="N286" s="12" t="s">
        <v>1370</v>
      </c>
      <c r="O286" s="13" t="s">
        <v>1543</v>
      </c>
      <c r="P286" s="15">
        <v>0</v>
      </c>
      <c r="Q286" s="15">
        <v>479895000</v>
      </c>
      <c r="R286" s="15">
        <v>0</v>
      </c>
      <c r="S286" s="15">
        <v>479895000</v>
      </c>
      <c r="T286" s="15">
        <v>0</v>
      </c>
      <c r="U286" s="15">
        <v>244896000</v>
      </c>
      <c r="V286" s="15">
        <v>234999000</v>
      </c>
      <c r="W286" s="15">
        <v>22746000</v>
      </c>
      <c r="X286" s="15">
        <v>0</v>
      </c>
      <c r="Y286" s="15">
        <v>0</v>
      </c>
      <c r="Z286" s="15">
        <v>0</v>
      </c>
      <c r="AA286" s="16" t="s">
        <v>1720</v>
      </c>
    </row>
    <row r="287" spans="1:27" ht="45" hidden="1" x14ac:dyDescent="0.25">
      <c r="A287" s="12" t="s">
        <v>1793</v>
      </c>
      <c r="B287" s="13" t="s">
        <v>1794</v>
      </c>
      <c r="C287" s="14" t="s">
        <v>1597</v>
      </c>
      <c r="D287" s="12" t="s">
        <v>23</v>
      </c>
      <c r="E287" s="12" t="s">
        <v>1467</v>
      </c>
      <c r="F287" s="12" t="s">
        <v>1598</v>
      </c>
      <c r="G287" s="12" t="s">
        <v>1467</v>
      </c>
      <c r="H287" s="12" t="s">
        <v>1467</v>
      </c>
      <c r="I287" s="12"/>
      <c r="J287" s="12"/>
      <c r="K287" s="12"/>
      <c r="L287" s="12" t="s">
        <v>1367</v>
      </c>
      <c r="M287" s="12" t="s">
        <v>1599</v>
      </c>
      <c r="N287" s="12" t="s">
        <v>1369</v>
      </c>
      <c r="O287" s="13" t="s">
        <v>1600</v>
      </c>
      <c r="P287" s="15">
        <v>1096293000</v>
      </c>
      <c r="Q287" s="15">
        <v>0</v>
      </c>
      <c r="R287" s="15">
        <v>0</v>
      </c>
      <c r="S287" s="15">
        <v>1096293000</v>
      </c>
      <c r="T287" s="15">
        <v>0</v>
      </c>
      <c r="U287" s="15">
        <v>661933750</v>
      </c>
      <c r="V287" s="15">
        <v>434359250</v>
      </c>
      <c r="W287" s="15">
        <v>661933750</v>
      </c>
      <c r="X287" s="15">
        <v>661933750</v>
      </c>
      <c r="Y287" s="15">
        <v>661933750</v>
      </c>
      <c r="Z287" s="15">
        <v>661933750</v>
      </c>
      <c r="AA287" s="16" t="s">
        <v>1720</v>
      </c>
    </row>
    <row r="288" spans="1:27" ht="45" hidden="1" x14ac:dyDescent="0.25">
      <c r="A288" s="12" t="s">
        <v>1793</v>
      </c>
      <c r="B288" s="13" t="s">
        <v>1794</v>
      </c>
      <c r="C288" s="14" t="s">
        <v>1597</v>
      </c>
      <c r="D288" s="12" t="s">
        <v>23</v>
      </c>
      <c r="E288" s="12" t="s">
        <v>1467</v>
      </c>
      <c r="F288" s="12" t="s">
        <v>1598</v>
      </c>
      <c r="G288" s="12" t="s">
        <v>1467</v>
      </c>
      <c r="H288" s="12" t="s">
        <v>1467</v>
      </c>
      <c r="I288" s="12"/>
      <c r="J288" s="12"/>
      <c r="K288" s="12"/>
      <c r="L288" s="12" t="s">
        <v>1367</v>
      </c>
      <c r="M288" s="12" t="s">
        <v>1623</v>
      </c>
      <c r="N288" s="12" t="s">
        <v>1370</v>
      </c>
      <c r="O288" s="13" t="s">
        <v>1600</v>
      </c>
      <c r="P288" s="15">
        <v>0</v>
      </c>
      <c r="Q288" s="15">
        <v>343780690</v>
      </c>
      <c r="R288" s="15">
        <v>0</v>
      </c>
      <c r="S288" s="15">
        <v>343780690</v>
      </c>
      <c r="T288" s="15">
        <v>0</v>
      </c>
      <c r="U288" s="15">
        <v>0</v>
      </c>
      <c r="V288" s="15">
        <v>343780690</v>
      </c>
      <c r="W288" s="15">
        <v>0</v>
      </c>
      <c r="X288" s="15">
        <v>0</v>
      </c>
      <c r="Y288" s="15">
        <v>0</v>
      </c>
      <c r="Z288" s="15">
        <v>0</v>
      </c>
      <c r="AA288" s="16" t="s">
        <v>1720</v>
      </c>
    </row>
    <row r="289" spans="1:27" ht="45" hidden="1" x14ac:dyDescent="0.25">
      <c r="A289" s="12" t="s">
        <v>1793</v>
      </c>
      <c r="B289" s="13" t="s">
        <v>1794</v>
      </c>
      <c r="C289" s="14" t="s">
        <v>1601</v>
      </c>
      <c r="D289" s="12" t="s">
        <v>23</v>
      </c>
      <c r="E289" s="12" t="s">
        <v>1467</v>
      </c>
      <c r="F289" s="12" t="s">
        <v>1598</v>
      </c>
      <c r="G289" s="12" t="s">
        <v>1467</v>
      </c>
      <c r="H289" s="12" t="s">
        <v>1602</v>
      </c>
      <c r="I289" s="12"/>
      <c r="J289" s="12"/>
      <c r="K289" s="12"/>
      <c r="L289" s="12" t="s">
        <v>1367</v>
      </c>
      <c r="M289" s="12" t="s">
        <v>1599</v>
      </c>
      <c r="N289" s="12" t="s">
        <v>1369</v>
      </c>
      <c r="O289" s="13" t="s">
        <v>1603</v>
      </c>
      <c r="P289" s="15">
        <v>143618000</v>
      </c>
      <c r="Q289" s="15">
        <v>0</v>
      </c>
      <c r="R289" s="15">
        <v>0</v>
      </c>
      <c r="S289" s="15">
        <v>143618000</v>
      </c>
      <c r="T289" s="15">
        <v>0</v>
      </c>
      <c r="U289" s="15">
        <v>99933227</v>
      </c>
      <c r="V289" s="15">
        <v>43684773</v>
      </c>
      <c r="W289" s="15">
        <v>99933227</v>
      </c>
      <c r="X289" s="15">
        <v>99933227</v>
      </c>
      <c r="Y289" s="15">
        <v>99933227</v>
      </c>
      <c r="Z289" s="15">
        <v>99933227</v>
      </c>
      <c r="AA289" s="16" t="s">
        <v>1720</v>
      </c>
    </row>
    <row r="290" spans="1:27" ht="45" hidden="1" x14ac:dyDescent="0.25">
      <c r="A290" s="12" t="s">
        <v>1793</v>
      </c>
      <c r="B290" s="13" t="s">
        <v>1794</v>
      </c>
      <c r="C290" s="14" t="s">
        <v>1601</v>
      </c>
      <c r="D290" s="12" t="s">
        <v>23</v>
      </c>
      <c r="E290" s="12" t="s">
        <v>1467</v>
      </c>
      <c r="F290" s="12" t="s">
        <v>1598</v>
      </c>
      <c r="G290" s="12" t="s">
        <v>1467</v>
      </c>
      <c r="H290" s="12" t="s">
        <v>1602</v>
      </c>
      <c r="I290" s="12"/>
      <c r="J290" s="12"/>
      <c r="K290" s="12"/>
      <c r="L290" s="12" t="s">
        <v>1367</v>
      </c>
      <c r="M290" s="12" t="s">
        <v>1623</v>
      </c>
      <c r="N290" s="12" t="s">
        <v>1370</v>
      </c>
      <c r="O290" s="13" t="s">
        <v>1603</v>
      </c>
      <c r="P290" s="15">
        <v>0</v>
      </c>
      <c r="Q290" s="15">
        <v>20600000</v>
      </c>
      <c r="R290" s="15">
        <v>0</v>
      </c>
      <c r="S290" s="15">
        <v>20600000</v>
      </c>
      <c r="T290" s="15">
        <v>0</v>
      </c>
      <c r="U290" s="15">
        <v>0</v>
      </c>
      <c r="V290" s="15">
        <v>20600000</v>
      </c>
      <c r="W290" s="15">
        <v>0</v>
      </c>
      <c r="X290" s="15">
        <v>0</v>
      </c>
      <c r="Y290" s="15">
        <v>0</v>
      </c>
      <c r="Z290" s="15">
        <v>0</v>
      </c>
      <c r="AA290" s="16" t="s">
        <v>1720</v>
      </c>
    </row>
    <row r="291" spans="1:27" ht="45" hidden="1" x14ac:dyDescent="0.25">
      <c r="A291" s="12" t="s">
        <v>1793</v>
      </c>
      <c r="B291" s="13" t="s">
        <v>1794</v>
      </c>
      <c r="C291" s="14" t="s">
        <v>1604</v>
      </c>
      <c r="D291" s="12" t="s">
        <v>23</v>
      </c>
      <c r="E291" s="12" t="s">
        <v>1467</v>
      </c>
      <c r="F291" s="12" t="s">
        <v>1598</v>
      </c>
      <c r="G291" s="12" t="s">
        <v>1467</v>
      </c>
      <c r="H291" s="12" t="s">
        <v>1605</v>
      </c>
      <c r="I291" s="12"/>
      <c r="J291" s="12"/>
      <c r="K291" s="12"/>
      <c r="L291" s="12" t="s">
        <v>1367</v>
      </c>
      <c r="M291" s="12" t="s">
        <v>1599</v>
      </c>
      <c r="N291" s="12" t="s">
        <v>1369</v>
      </c>
      <c r="O291" s="13" t="s">
        <v>1606</v>
      </c>
      <c r="P291" s="15">
        <v>273481000</v>
      </c>
      <c r="Q291" s="15">
        <v>0</v>
      </c>
      <c r="R291" s="15">
        <v>0</v>
      </c>
      <c r="S291" s="15">
        <v>273481000</v>
      </c>
      <c r="T291" s="15">
        <v>0</v>
      </c>
      <c r="U291" s="15">
        <v>157612948</v>
      </c>
      <c r="V291" s="15">
        <v>115868052</v>
      </c>
      <c r="W291" s="15">
        <v>157612948</v>
      </c>
      <c r="X291" s="15">
        <v>157612948</v>
      </c>
      <c r="Y291" s="15">
        <v>157612948</v>
      </c>
      <c r="Z291" s="15">
        <v>157612948</v>
      </c>
      <c r="AA291" s="16" t="s">
        <v>1720</v>
      </c>
    </row>
    <row r="292" spans="1:27" ht="45" hidden="1" x14ac:dyDescent="0.25">
      <c r="A292" s="12" t="s">
        <v>1793</v>
      </c>
      <c r="B292" s="13" t="s">
        <v>1794</v>
      </c>
      <c r="C292" s="14" t="s">
        <v>1604</v>
      </c>
      <c r="D292" s="12" t="s">
        <v>23</v>
      </c>
      <c r="E292" s="12" t="s">
        <v>1467</v>
      </c>
      <c r="F292" s="12" t="s">
        <v>1598</v>
      </c>
      <c r="G292" s="12" t="s">
        <v>1467</v>
      </c>
      <c r="H292" s="12" t="s">
        <v>1605</v>
      </c>
      <c r="I292" s="12"/>
      <c r="J292" s="12"/>
      <c r="K292" s="12"/>
      <c r="L292" s="12" t="s">
        <v>1367</v>
      </c>
      <c r="M292" s="12" t="s">
        <v>1623</v>
      </c>
      <c r="N292" s="12" t="s">
        <v>1370</v>
      </c>
      <c r="O292" s="13" t="s">
        <v>1606</v>
      </c>
      <c r="P292" s="15">
        <v>0</v>
      </c>
      <c r="Q292" s="15">
        <v>113300000</v>
      </c>
      <c r="R292" s="15">
        <v>0</v>
      </c>
      <c r="S292" s="15">
        <v>113300000</v>
      </c>
      <c r="T292" s="15">
        <v>0</v>
      </c>
      <c r="U292" s="15">
        <v>0</v>
      </c>
      <c r="V292" s="15">
        <v>113300000</v>
      </c>
      <c r="W292" s="15">
        <v>0</v>
      </c>
      <c r="X292" s="15">
        <v>0</v>
      </c>
      <c r="Y292" s="15">
        <v>0</v>
      </c>
      <c r="Z292" s="15">
        <v>0</v>
      </c>
      <c r="AA292" s="16" t="s">
        <v>1720</v>
      </c>
    </row>
    <row r="293" spans="1:27" ht="45" hidden="1" x14ac:dyDescent="0.25">
      <c r="A293" s="12" t="s">
        <v>1793</v>
      </c>
      <c r="B293" s="13" t="s">
        <v>1794</v>
      </c>
      <c r="C293" s="14" t="s">
        <v>1607</v>
      </c>
      <c r="D293" s="12" t="s">
        <v>23</v>
      </c>
      <c r="E293" s="12" t="s">
        <v>1467</v>
      </c>
      <c r="F293" s="12" t="s">
        <v>1598</v>
      </c>
      <c r="G293" s="12" t="s">
        <v>1467</v>
      </c>
      <c r="H293" s="12" t="s">
        <v>1608</v>
      </c>
      <c r="I293" s="12"/>
      <c r="J293" s="12"/>
      <c r="K293" s="12"/>
      <c r="L293" s="12" t="s">
        <v>1367</v>
      </c>
      <c r="M293" s="12" t="s">
        <v>1599</v>
      </c>
      <c r="N293" s="12" t="s">
        <v>1369</v>
      </c>
      <c r="O293" s="13" t="s">
        <v>1609</v>
      </c>
      <c r="P293" s="15">
        <v>1301000</v>
      </c>
      <c r="Q293" s="15">
        <v>0</v>
      </c>
      <c r="R293" s="15">
        <v>0</v>
      </c>
      <c r="S293" s="15">
        <v>1301000</v>
      </c>
      <c r="T293" s="15">
        <v>0</v>
      </c>
      <c r="U293" s="15">
        <v>1095347</v>
      </c>
      <c r="V293" s="15">
        <v>205653</v>
      </c>
      <c r="W293" s="15">
        <v>1095347</v>
      </c>
      <c r="X293" s="15">
        <v>1095347</v>
      </c>
      <c r="Y293" s="15">
        <v>1095347</v>
      </c>
      <c r="Z293" s="15">
        <v>1095347</v>
      </c>
      <c r="AA293" s="16" t="s">
        <v>1720</v>
      </c>
    </row>
    <row r="294" spans="1:27" ht="45" hidden="1" x14ac:dyDescent="0.25">
      <c r="A294" s="12" t="s">
        <v>1793</v>
      </c>
      <c r="B294" s="13" t="s">
        <v>1794</v>
      </c>
      <c r="C294" s="14" t="s">
        <v>1610</v>
      </c>
      <c r="D294" s="12" t="s">
        <v>23</v>
      </c>
      <c r="E294" s="12" t="s">
        <v>1467</v>
      </c>
      <c r="F294" s="12" t="s">
        <v>1598</v>
      </c>
      <c r="G294" s="12" t="s">
        <v>1605</v>
      </c>
      <c r="H294" s="12"/>
      <c r="I294" s="12"/>
      <c r="J294" s="12"/>
      <c r="K294" s="12"/>
      <c r="L294" s="12" t="s">
        <v>1367</v>
      </c>
      <c r="M294" s="12" t="s">
        <v>1599</v>
      </c>
      <c r="N294" s="12" t="s">
        <v>1369</v>
      </c>
      <c r="O294" s="13" t="s">
        <v>1611</v>
      </c>
      <c r="P294" s="15">
        <v>303016000</v>
      </c>
      <c r="Q294" s="15">
        <v>0</v>
      </c>
      <c r="R294" s="15">
        <v>0</v>
      </c>
      <c r="S294" s="15">
        <v>303016000</v>
      </c>
      <c r="T294" s="15">
        <v>0</v>
      </c>
      <c r="U294" s="15">
        <v>221812069</v>
      </c>
      <c r="V294" s="15">
        <v>81203931</v>
      </c>
      <c r="W294" s="15">
        <v>221812069</v>
      </c>
      <c r="X294" s="15">
        <v>221812069</v>
      </c>
      <c r="Y294" s="15">
        <v>221812069</v>
      </c>
      <c r="Z294" s="15">
        <v>221812069</v>
      </c>
      <c r="AA294" s="16" t="s">
        <v>1720</v>
      </c>
    </row>
    <row r="295" spans="1:27" ht="45" hidden="1" x14ac:dyDescent="0.25">
      <c r="A295" s="12" t="s">
        <v>1793</v>
      </c>
      <c r="B295" s="13" t="s">
        <v>1794</v>
      </c>
      <c r="C295" s="14" t="s">
        <v>1612</v>
      </c>
      <c r="D295" s="12" t="s">
        <v>23</v>
      </c>
      <c r="E295" s="12" t="s">
        <v>1613</v>
      </c>
      <c r="F295" s="12" t="s">
        <v>1598</v>
      </c>
      <c r="G295" s="12" t="s">
        <v>1614</v>
      </c>
      <c r="H295" s="12"/>
      <c r="I295" s="12"/>
      <c r="J295" s="12"/>
      <c r="K295" s="12"/>
      <c r="L295" s="12" t="s">
        <v>1367</v>
      </c>
      <c r="M295" s="12" t="s">
        <v>1599</v>
      </c>
      <c r="N295" s="12" t="s">
        <v>1369</v>
      </c>
      <c r="O295" s="13" t="s">
        <v>1615</v>
      </c>
      <c r="P295" s="15">
        <v>3511000</v>
      </c>
      <c r="Q295" s="15">
        <v>0</v>
      </c>
      <c r="R295" s="15">
        <v>0</v>
      </c>
      <c r="S295" s="15">
        <v>3511000</v>
      </c>
      <c r="T295" s="15">
        <v>0</v>
      </c>
      <c r="U295" s="15">
        <v>1088400</v>
      </c>
      <c r="V295" s="15">
        <v>2422600</v>
      </c>
      <c r="W295" s="15">
        <v>1088400</v>
      </c>
      <c r="X295" s="15">
        <v>1088400</v>
      </c>
      <c r="Y295" s="15">
        <v>1088400</v>
      </c>
      <c r="Z295" s="15">
        <v>1088400</v>
      </c>
      <c r="AA295" s="16" t="s">
        <v>1720</v>
      </c>
    </row>
    <row r="296" spans="1:27" ht="45" hidden="1" x14ac:dyDescent="0.25">
      <c r="A296" s="12" t="s">
        <v>1793</v>
      </c>
      <c r="B296" s="13" t="s">
        <v>1794</v>
      </c>
      <c r="C296" s="14" t="s">
        <v>1616</v>
      </c>
      <c r="D296" s="12" t="s">
        <v>23</v>
      </c>
      <c r="E296" s="12" t="s">
        <v>1613</v>
      </c>
      <c r="F296" s="12" t="s">
        <v>1598</v>
      </c>
      <c r="G296" s="12" t="s">
        <v>1602</v>
      </c>
      <c r="H296" s="12"/>
      <c r="I296" s="12"/>
      <c r="J296" s="12"/>
      <c r="K296" s="12"/>
      <c r="L296" s="12" t="s">
        <v>1367</v>
      </c>
      <c r="M296" s="12" t="s">
        <v>1599</v>
      </c>
      <c r="N296" s="12" t="s">
        <v>1369</v>
      </c>
      <c r="O296" s="13" t="s">
        <v>1617</v>
      </c>
      <c r="P296" s="15">
        <v>109295000</v>
      </c>
      <c r="Q296" s="15">
        <v>0</v>
      </c>
      <c r="R296" s="15">
        <v>0</v>
      </c>
      <c r="S296" s="15">
        <v>109295000</v>
      </c>
      <c r="T296" s="15">
        <v>0</v>
      </c>
      <c r="U296" s="15">
        <v>51500000</v>
      </c>
      <c r="V296" s="15">
        <v>57795000</v>
      </c>
      <c r="W296" s="15">
        <v>51500000</v>
      </c>
      <c r="X296" s="15">
        <v>0</v>
      </c>
      <c r="Y296" s="15">
        <v>0</v>
      </c>
      <c r="Z296" s="15">
        <v>0</v>
      </c>
      <c r="AA296" s="16" t="s">
        <v>1720</v>
      </c>
    </row>
    <row r="297" spans="1:27" ht="45" hidden="1" x14ac:dyDescent="0.25">
      <c r="A297" s="12" t="s">
        <v>1793</v>
      </c>
      <c r="B297" s="13" t="s">
        <v>1794</v>
      </c>
      <c r="C297" s="14" t="s">
        <v>1616</v>
      </c>
      <c r="D297" s="12" t="s">
        <v>23</v>
      </c>
      <c r="E297" s="12" t="s">
        <v>1613</v>
      </c>
      <c r="F297" s="12" t="s">
        <v>1598</v>
      </c>
      <c r="G297" s="12" t="s">
        <v>1602</v>
      </c>
      <c r="H297" s="12"/>
      <c r="I297" s="12"/>
      <c r="J297" s="12"/>
      <c r="K297" s="12"/>
      <c r="L297" s="12" t="s">
        <v>1367</v>
      </c>
      <c r="M297" s="12" t="s">
        <v>1623</v>
      </c>
      <c r="N297" s="12" t="s">
        <v>1370</v>
      </c>
      <c r="O297" s="13" t="s">
        <v>1617</v>
      </c>
      <c r="P297" s="15">
        <v>0</v>
      </c>
      <c r="Q297" s="15">
        <v>220125458</v>
      </c>
      <c r="R297" s="15">
        <v>0</v>
      </c>
      <c r="S297" s="15">
        <v>220125458</v>
      </c>
      <c r="T297" s="15">
        <v>0</v>
      </c>
      <c r="U297" s="15">
        <v>56068170</v>
      </c>
      <c r="V297" s="15">
        <v>164057288</v>
      </c>
      <c r="W297" s="15">
        <v>56068170</v>
      </c>
      <c r="X297" s="15">
        <v>0</v>
      </c>
      <c r="Y297" s="15">
        <v>0</v>
      </c>
      <c r="Z297" s="15">
        <v>0</v>
      </c>
      <c r="AA297" s="16" t="s">
        <v>1720</v>
      </c>
    </row>
    <row r="298" spans="1:27" ht="45" hidden="1" x14ac:dyDescent="0.25">
      <c r="A298" s="12" t="s">
        <v>1793</v>
      </c>
      <c r="B298" s="13" t="s">
        <v>1794</v>
      </c>
      <c r="C298" s="14" t="s">
        <v>1618</v>
      </c>
      <c r="D298" s="12" t="s">
        <v>23</v>
      </c>
      <c r="E298" s="12" t="s">
        <v>1614</v>
      </c>
      <c r="F298" s="12" t="s">
        <v>1613</v>
      </c>
      <c r="G298" s="12" t="s">
        <v>1467</v>
      </c>
      <c r="H298" s="12" t="s">
        <v>1467</v>
      </c>
      <c r="I298" s="12"/>
      <c r="J298" s="12"/>
      <c r="K298" s="12"/>
      <c r="L298" s="12" t="s">
        <v>1367</v>
      </c>
      <c r="M298" s="12" t="s">
        <v>1619</v>
      </c>
      <c r="N298" s="12" t="s">
        <v>1370</v>
      </c>
      <c r="O298" s="13" t="s">
        <v>1620</v>
      </c>
      <c r="P298" s="15">
        <v>10079000</v>
      </c>
      <c r="Q298" s="15">
        <v>0</v>
      </c>
      <c r="R298" s="15">
        <v>0</v>
      </c>
      <c r="S298" s="15">
        <v>10079000</v>
      </c>
      <c r="T298" s="15">
        <v>0</v>
      </c>
      <c r="U298" s="15">
        <v>0</v>
      </c>
      <c r="V298" s="15">
        <v>10079000</v>
      </c>
      <c r="W298" s="15">
        <v>0</v>
      </c>
      <c r="X298" s="15">
        <v>0</v>
      </c>
      <c r="Y298" s="15">
        <v>0</v>
      </c>
      <c r="Z298" s="15">
        <v>0</v>
      </c>
      <c r="AA298" s="16" t="s">
        <v>1720</v>
      </c>
    </row>
    <row r="299" spans="1:27" ht="45" hidden="1" x14ac:dyDescent="0.25">
      <c r="A299" s="12" t="s">
        <v>1793</v>
      </c>
      <c r="B299" s="13" t="s">
        <v>1794</v>
      </c>
      <c r="C299" s="14" t="s">
        <v>1618</v>
      </c>
      <c r="D299" s="12" t="s">
        <v>23</v>
      </c>
      <c r="E299" s="12" t="s">
        <v>1614</v>
      </c>
      <c r="F299" s="12" t="s">
        <v>1613</v>
      </c>
      <c r="G299" s="12" t="s">
        <v>1467</v>
      </c>
      <c r="H299" s="12" t="s">
        <v>1467</v>
      </c>
      <c r="I299" s="12"/>
      <c r="J299" s="12"/>
      <c r="K299" s="12"/>
      <c r="L299" s="12" t="s">
        <v>1367</v>
      </c>
      <c r="M299" s="12" t="s">
        <v>1623</v>
      </c>
      <c r="N299" s="12" t="s">
        <v>1370</v>
      </c>
      <c r="O299" s="13" t="s">
        <v>1620</v>
      </c>
      <c r="P299" s="15">
        <v>0</v>
      </c>
      <c r="Q299" s="15">
        <v>17000000</v>
      </c>
      <c r="R299" s="15">
        <v>0</v>
      </c>
      <c r="S299" s="15">
        <v>17000000</v>
      </c>
      <c r="T299" s="15">
        <v>0</v>
      </c>
      <c r="U299" s="15">
        <v>0</v>
      </c>
      <c r="V299" s="15">
        <v>17000000</v>
      </c>
      <c r="W299" s="15">
        <v>0</v>
      </c>
      <c r="X299" s="15">
        <v>0</v>
      </c>
      <c r="Y299" s="15">
        <v>0</v>
      </c>
      <c r="Z299" s="15">
        <v>0</v>
      </c>
      <c r="AA299" s="16" t="s">
        <v>1720</v>
      </c>
    </row>
    <row r="300" spans="1:27" ht="45" hidden="1" x14ac:dyDescent="0.25">
      <c r="A300" s="12" t="s">
        <v>1793</v>
      </c>
      <c r="B300" s="13" t="s">
        <v>1794</v>
      </c>
      <c r="C300" s="14" t="s">
        <v>1795</v>
      </c>
      <c r="D300" s="12" t="s">
        <v>23</v>
      </c>
      <c r="E300" s="12" t="s">
        <v>1614</v>
      </c>
      <c r="F300" s="12" t="s">
        <v>1613</v>
      </c>
      <c r="G300" s="12" t="s">
        <v>1467</v>
      </c>
      <c r="H300" s="12" t="s">
        <v>1622</v>
      </c>
      <c r="I300" s="12" t="s">
        <v>1608</v>
      </c>
      <c r="J300" s="12" t="s">
        <v>1483</v>
      </c>
      <c r="K300" s="12" t="s">
        <v>1483</v>
      </c>
      <c r="L300" s="12" t="s">
        <v>1367</v>
      </c>
      <c r="M300" s="12" t="s">
        <v>1623</v>
      </c>
      <c r="N300" s="12" t="s">
        <v>1370</v>
      </c>
      <c r="O300" s="13" t="s">
        <v>1722</v>
      </c>
      <c r="P300" s="15">
        <v>0</v>
      </c>
      <c r="Q300" s="15">
        <v>714806148</v>
      </c>
      <c r="R300" s="15">
        <v>714806148</v>
      </c>
      <c r="S300" s="15">
        <v>0</v>
      </c>
      <c r="T300" s="15">
        <v>0</v>
      </c>
      <c r="U300" s="15">
        <v>0</v>
      </c>
      <c r="V300" s="15">
        <v>0</v>
      </c>
      <c r="W300" s="15">
        <v>0</v>
      </c>
      <c r="X300" s="15">
        <v>0</v>
      </c>
      <c r="Y300" s="15">
        <v>0</v>
      </c>
      <c r="Z300" s="15">
        <v>0</v>
      </c>
      <c r="AA300" s="16" t="s">
        <v>1720</v>
      </c>
    </row>
    <row r="301" spans="1:27" ht="78.75" hidden="1" x14ac:dyDescent="0.25">
      <c r="A301" s="12" t="s">
        <v>1793</v>
      </c>
      <c r="B301" s="13" t="s">
        <v>1794</v>
      </c>
      <c r="C301" s="14" t="s">
        <v>1778</v>
      </c>
      <c r="D301" s="12" t="s">
        <v>1366</v>
      </c>
      <c r="E301" s="12" t="s">
        <v>1779</v>
      </c>
      <c r="F301" s="12" t="s">
        <v>1670</v>
      </c>
      <c r="G301" s="12" t="s">
        <v>1467</v>
      </c>
      <c r="H301" s="12" t="s">
        <v>1483</v>
      </c>
      <c r="I301" s="12" t="s">
        <v>1483</v>
      </c>
      <c r="J301" s="12" t="s">
        <v>1483</v>
      </c>
      <c r="K301" s="12" t="s">
        <v>1483</v>
      </c>
      <c r="L301" s="12" t="s">
        <v>1367</v>
      </c>
      <c r="M301" s="12" t="s">
        <v>1619</v>
      </c>
      <c r="N301" s="12" t="s">
        <v>1369</v>
      </c>
      <c r="O301" s="13" t="s">
        <v>1544</v>
      </c>
      <c r="P301" s="15">
        <v>560000000</v>
      </c>
      <c r="Q301" s="15">
        <v>0</v>
      </c>
      <c r="R301" s="15">
        <v>0</v>
      </c>
      <c r="S301" s="15">
        <v>560000000</v>
      </c>
      <c r="T301" s="15">
        <v>0</v>
      </c>
      <c r="U301" s="15">
        <v>560000000</v>
      </c>
      <c r="V301" s="15">
        <v>0</v>
      </c>
      <c r="W301" s="15">
        <v>0</v>
      </c>
      <c r="X301" s="15">
        <v>0</v>
      </c>
      <c r="Y301" s="15">
        <v>0</v>
      </c>
      <c r="Z301" s="15">
        <v>0</v>
      </c>
      <c r="AA301" s="16" t="s">
        <v>1720</v>
      </c>
    </row>
    <row r="302" spans="1:27" ht="56.25" hidden="1" x14ac:dyDescent="0.25">
      <c r="A302" s="12" t="s">
        <v>1793</v>
      </c>
      <c r="B302" s="13" t="s">
        <v>1794</v>
      </c>
      <c r="C302" s="14" t="s">
        <v>1796</v>
      </c>
      <c r="D302" s="12" t="s">
        <v>1366</v>
      </c>
      <c r="E302" s="12" t="s">
        <v>1677</v>
      </c>
      <c r="F302" s="12" t="s">
        <v>1647</v>
      </c>
      <c r="G302" s="12" t="s">
        <v>1623</v>
      </c>
      <c r="H302" s="12" t="s">
        <v>1483</v>
      </c>
      <c r="I302" s="12" t="s">
        <v>1483</v>
      </c>
      <c r="J302" s="12" t="s">
        <v>1483</v>
      </c>
      <c r="K302" s="12" t="s">
        <v>1483</v>
      </c>
      <c r="L302" s="12" t="s">
        <v>1367</v>
      </c>
      <c r="M302" s="12" t="s">
        <v>1623</v>
      </c>
      <c r="N302" s="12" t="s">
        <v>1370</v>
      </c>
      <c r="O302" s="13" t="s">
        <v>1545</v>
      </c>
      <c r="P302" s="15">
        <v>0</v>
      </c>
      <c r="Q302" s="15">
        <v>268000000</v>
      </c>
      <c r="R302" s="15">
        <v>0</v>
      </c>
      <c r="S302" s="15">
        <v>268000000</v>
      </c>
      <c r="T302" s="15">
        <v>0</v>
      </c>
      <c r="U302" s="15">
        <v>268000000</v>
      </c>
      <c r="V302" s="15">
        <v>0</v>
      </c>
      <c r="W302" s="15">
        <v>0</v>
      </c>
      <c r="X302" s="15">
        <v>0</v>
      </c>
      <c r="Y302" s="15">
        <v>0</v>
      </c>
      <c r="Z302" s="15">
        <v>0</v>
      </c>
      <c r="AA302" s="16" t="s">
        <v>1720</v>
      </c>
    </row>
    <row r="303" spans="1:27" ht="67.5" hidden="1" x14ac:dyDescent="0.25">
      <c r="A303" s="12" t="s">
        <v>1793</v>
      </c>
      <c r="B303" s="13" t="s">
        <v>1794</v>
      </c>
      <c r="C303" s="14" t="s">
        <v>1724</v>
      </c>
      <c r="D303" s="12" t="s">
        <v>1366</v>
      </c>
      <c r="E303" s="12" t="s">
        <v>1677</v>
      </c>
      <c r="F303" s="12" t="s">
        <v>1647</v>
      </c>
      <c r="G303" s="12" t="s">
        <v>1725</v>
      </c>
      <c r="H303" s="12" t="s">
        <v>1483</v>
      </c>
      <c r="I303" s="12" t="s">
        <v>1483</v>
      </c>
      <c r="J303" s="12" t="s">
        <v>1483</v>
      </c>
      <c r="K303" s="12" t="s">
        <v>1483</v>
      </c>
      <c r="L303" s="12" t="s">
        <v>1367</v>
      </c>
      <c r="M303" s="12" t="s">
        <v>1623</v>
      </c>
      <c r="N303" s="12" t="s">
        <v>1370</v>
      </c>
      <c r="O303" s="13" t="s">
        <v>1546</v>
      </c>
      <c r="P303" s="15">
        <v>0</v>
      </c>
      <c r="Q303" s="15">
        <v>296000000</v>
      </c>
      <c r="R303" s="15">
        <v>0</v>
      </c>
      <c r="S303" s="15">
        <v>296000000</v>
      </c>
      <c r="T303" s="15">
        <v>0</v>
      </c>
      <c r="U303" s="15">
        <v>0</v>
      </c>
      <c r="V303" s="15">
        <v>296000000</v>
      </c>
      <c r="W303" s="15">
        <v>0</v>
      </c>
      <c r="X303" s="15">
        <v>0</v>
      </c>
      <c r="Y303" s="15">
        <v>0</v>
      </c>
      <c r="Z303" s="15">
        <v>0</v>
      </c>
      <c r="AA303" s="16" t="s">
        <v>1720</v>
      </c>
    </row>
    <row r="304" spans="1:27" ht="101.25" hidden="1" x14ac:dyDescent="0.25">
      <c r="A304" s="12" t="s">
        <v>1793</v>
      </c>
      <c r="B304" s="13" t="s">
        <v>1794</v>
      </c>
      <c r="C304" s="14" t="s">
        <v>1744</v>
      </c>
      <c r="D304" s="12" t="s">
        <v>1366</v>
      </c>
      <c r="E304" s="12" t="s">
        <v>1677</v>
      </c>
      <c r="F304" s="12" t="s">
        <v>1647</v>
      </c>
      <c r="G304" s="12" t="s">
        <v>1622</v>
      </c>
      <c r="H304" s="12" t="s">
        <v>1483</v>
      </c>
      <c r="I304" s="12" t="s">
        <v>1483</v>
      </c>
      <c r="J304" s="12" t="s">
        <v>1483</v>
      </c>
      <c r="K304" s="12" t="s">
        <v>1483</v>
      </c>
      <c r="L304" s="12" t="s">
        <v>1367</v>
      </c>
      <c r="M304" s="12" t="s">
        <v>1623</v>
      </c>
      <c r="N304" s="12" t="s">
        <v>1370</v>
      </c>
      <c r="O304" s="13" t="s">
        <v>1547</v>
      </c>
      <c r="P304" s="15">
        <v>0</v>
      </c>
      <c r="Q304" s="15">
        <v>1072215000</v>
      </c>
      <c r="R304" s="15">
        <v>0</v>
      </c>
      <c r="S304" s="15">
        <v>1072215000</v>
      </c>
      <c r="T304" s="15">
        <v>0</v>
      </c>
      <c r="U304" s="15">
        <v>0</v>
      </c>
      <c r="V304" s="15">
        <v>1072215000</v>
      </c>
      <c r="W304" s="15">
        <v>0</v>
      </c>
      <c r="X304" s="15">
        <v>0</v>
      </c>
      <c r="Y304" s="15">
        <v>0</v>
      </c>
      <c r="Z304" s="15">
        <v>0</v>
      </c>
      <c r="AA304" s="16" t="s">
        <v>1720</v>
      </c>
    </row>
    <row r="305" spans="1:27" ht="45" hidden="1" x14ac:dyDescent="0.25">
      <c r="A305" s="12" t="s">
        <v>1797</v>
      </c>
      <c r="B305" s="13" t="s">
        <v>1798</v>
      </c>
      <c r="C305" s="14" t="s">
        <v>1597</v>
      </c>
      <c r="D305" s="12" t="s">
        <v>23</v>
      </c>
      <c r="E305" s="12" t="s">
        <v>1467</v>
      </c>
      <c r="F305" s="12" t="s">
        <v>1598</v>
      </c>
      <c r="G305" s="12" t="s">
        <v>1467</v>
      </c>
      <c r="H305" s="12" t="s">
        <v>1467</v>
      </c>
      <c r="I305" s="12"/>
      <c r="J305" s="12"/>
      <c r="K305" s="12"/>
      <c r="L305" s="12" t="s">
        <v>1367</v>
      </c>
      <c r="M305" s="12" t="s">
        <v>1599</v>
      </c>
      <c r="N305" s="12" t="s">
        <v>1369</v>
      </c>
      <c r="O305" s="13" t="s">
        <v>1600</v>
      </c>
      <c r="P305" s="15">
        <v>880692000</v>
      </c>
      <c r="Q305" s="15">
        <v>0</v>
      </c>
      <c r="R305" s="15">
        <v>0</v>
      </c>
      <c r="S305" s="15">
        <v>880692000</v>
      </c>
      <c r="T305" s="15">
        <v>0</v>
      </c>
      <c r="U305" s="15">
        <v>551261387</v>
      </c>
      <c r="V305" s="15">
        <v>329430613</v>
      </c>
      <c r="W305" s="15">
        <v>551261387</v>
      </c>
      <c r="X305" s="15">
        <v>551261387</v>
      </c>
      <c r="Y305" s="15">
        <v>551261387</v>
      </c>
      <c r="Z305" s="15">
        <v>551261387</v>
      </c>
      <c r="AA305" s="16" t="s">
        <v>1720</v>
      </c>
    </row>
    <row r="306" spans="1:27" ht="45" hidden="1" x14ac:dyDescent="0.25">
      <c r="A306" s="12" t="s">
        <v>1797</v>
      </c>
      <c r="B306" s="13" t="s">
        <v>1798</v>
      </c>
      <c r="C306" s="14" t="s">
        <v>1597</v>
      </c>
      <c r="D306" s="12" t="s">
        <v>23</v>
      </c>
      <c r="E306" s="12" t="s">
        <v>1467</v>
      </c>
      <c r="F306" s="12" t="s">
        <v>1598</v>
      </c>
      <c r="G306" s="12" t="s">
        <v>1467</v>
      </c>
      <c r="H306" s="12" t="s">
        <v>1467</v>
      </c>
      <c r="I306" s="12"/>
      <c r="J306" s="12"/>
      <c r="K306" s="12"/>
      <c r="L306" s="12" t="s">
        <v>1367</v>
      </c>
      <c r="M306" s="12" t="s">
        <v>1623</v>
      </c>
      <c r="N306" s="12" t="s">
        <v>1370</v>
      </c>
      <c r="O306" s="13" t="s">
        <v>1600</v>
      </c>
      <c r="P306" s="15">
        <v>0</v>
      </c>
      <c r="Q306" s="15">
        <v>121172455</v>
      </c>
      <c r="R306" s="15">
        <v>0</v>
      </c>
      <c r="S306" s="15">
        <v>121172455</v>
      </c>
      <c r="T306" s="15">
        <v>0</v>
      </c>
      <c r="U306" s="15">
        <v>0</v>
      </c>
      <c r="V306" s="15">
        <v>121172455</v>
      </c>
      <c r="W306" s="15">
        <v>0</v>
      </c>
      <c r="X306" s="15">
        <v>0</v>
      </c>
      <c r="Y306" s="15">
        <v>0</v>
      </c>
      <c r="Z306" s="15">
        <v>0</v>
      </c>
      <c r="AA306" s="16" t="s">
        <v>1720</v>
      </c>
    </row>
    <row r="307" spans="1:27" ht="45" hidden="1" x14ac:dyDescent="0.25">
      <c r="A307" s="12" t="s">
        <v>1797</v>
      </c>
      <c r="B307" s="13" t="s">
        <v>1798</v>
      </c>
      <c r="C307" s="14" t="s">
        <v>1601</v>
      </c>
      <c r="D307" s="12" t="s">
        <v>23</v>
      </c>
      <c r="E307" s="12" t="s">
        <v>1467</v>
      </c>
      <c r="F307" s="12" t="s">
        <v>1598</v>
      </c>
      <c r="G307" s="12" t="s">
        <v>1467</v>
      </c>
      <c r="H307" s="12" t="s">
        <v>1602</v>
      </c>
      <c r="I307" s="12"/>
      <c r="J307" s="12"/>
      <c r="K307" s="12"/>
      <c r="L307" s="12" t="s">
        <v>1367</v>
      </c>
      <c r="M307" s="12" t="s">
        <v>1599</v>
      </c>
      <c r="N307" s="12" t="s">
        <v>1369</v>
      </c>
      <c r="O307" s="13" t="s">
        <v>1603</v>
      </c>
      <c r="P307" s="15">
        <v>116675000</v>
      </c>
      <c r="Q307" s="15">
        <v>0</v>
      </c>
      <c r="R307" s="15">
        <v>0</v>
      </c>
      <c r="S307" s="15">
        <v>116675000</v>
      </c>
      <c r="T307" s="15">
        <v>0</v>
      </c>
      <c r="U307" s="15">
        <v>83735415</v>
      </c>
      <c r="V307" s="15">
        <v>32939585</v>
      </c>
      <c r="W307" s="15">
        <v>83735415</v>
      </c>
      <c r="X307" s="15">
        <v>83735415</v>
      </c>
      <c r="Y307" s="15">
        <v>83735415</v>
      </c>
      <c r="Z307" s="15">
        <v>83735415</v>
      </c>
      <c r="AA307" s="16" t="s">
        <v>1720</v>
      </c>
    </row>
    <row r="308" spans="1:27" ht="45" hidden="1" x14ac:dyDescent="0.25">
      <c r="A308" s="12" t="s">
        <v>1797</v>
      </c>
      <c r="B308" s="13" t="s">
        <v>1798</v>
      </c>
      <c r="C308" s="14" t="s">
        <v>1601</v>
      </c>
      <c r="D308" s="12" t="s">
        <v>23</v>
      </c>
      <c r="E308" s="12" t="s">
        <v>1467</v>
      </c>
      <c r="F308" s="12" t="s">
        <v>1598</v>
      </c>
      <c r="G308" s="12" t="s">
        <v>1467</v>
      </c>
      <c r="H308" s="12" t="s">
        <v>1602</v>
      </c>
      <c r="I308" s="12"/>
      <c r="J308" s="12"/>
      <c r="K308" s="12"/>
      <c r="L308" s="12" t="s">
        <v>1367</v>
      </c>
      <c r="M308" s="12" t="s">
        <v>1623</v>
      </c>
      <c r="N308" s="12" t="s">
        <v>1370</v>
      </c>
      <c r="O308" s="13" t="s">
        <v>1603</v>
      </c>
      <c r="P308" s="15">
        <v>0</v>
      </c>
      <c r="Q308" s="15">
        <v>33068395</v>
      </c>
      <c r="R308" s="15">
        <v>0</v>
      </c>
      <c r="S308" s="15">
        <v>33068395</v>
      </c>
      <c r="T308" s="15">
        <v>0</v>
      </c>
      <c r="U308" s="15">
        <v>0</v>
      </c>
      <c r="V308" s="15">
        <v>33068395</v>
      </c>
      <c r="W308" s="15">
        <v>0</v>
      </c>
      <c r="X308" s="15">
        <v>0</v>
      </c>
      <c r="Y308" s="15">
        <v>0</v>
      </c>
      <c r="Z308" s="15">
        <v>0</v>
      </c>
      <c r="AA308" s="16" t="s">
        <v>1720</v>
      </c>
    </row>
    <row r="309" spans="1:27" ht="45" hidden="1" x14ac:dyDescent="0.25">
      <c r="A309" s="12" t="s">
        <v>1797</v>
      </c>
      <c r="B309" s="13" t="s">
        <v>1798</v>
      </c>
      <c r="C309" s="14" t="s">
        <v>1604</v>
      </c>
      <c r="D309" s="12" t="s">
        <v>23</v>
      </c>
      <c r="E309" s="12" t="s">
        <v>1467</v>
      </c>
      <c r="F309" s="12" t="s">
        <v>1598</v>
      </c>
      <c r="G309" s="12" t="s">
        <v>1467</v>
      </c>
      <c r="H309" s="12" t="s">
        <v>1605</v>
      </c>
      <c r="I309" s="12"/>
      <c r="J309" s="12"/>
      <c r="K309" s="12"/>
      <c r="L309" s="12" t="s">
        <v>1367</v>
      </c>
      <c r="M309" s="12" t="s">
        <v>1599</v>
      </c>
      <c r="N309" s="12" t="s">
        <v>1369</v>
      </c>
      <c r="O309" s="13" t="s">
        <v>1606</v>
      </c>
      <c r="P309" s="15">
        <v>203826000</v>
      </c>
      <c r="Q309" s="15">
        <v>0</v>
      </c>
      <c r="R309" s="15">
        <v>0</v>
      </c>
      <c r="S309" s="15">
        <v>203826000</v>
      </c>
      <c r="T309" s="15">
        <v>0</v>
      </c>
      <c r="U309" s="15">
        <v>75970824</v>
      </c>
      <c r="V309" s="15">
        <v>127855176</v>
      </c>
      <c r="W309" s="15">
        <v>75970824</v>
      </c>
      <c r="X309" s="15">
        <v>75970824</v>
      </c>
      <c r="Y309" s="15">
        <v>75970824</v>
      </c>
      <c r="Z309" s="15">
        <v>75970824</v>
      </c>
      <c r="AA309" s="16" t="s">
        <v>1720</v>
      </c>
    </row>
    <row r="310" spans="1:27" ht="45" hidden="1" x14ac:dyDescent="0.25">
      <c r="A310" s="12" t="s">
        <v>1797</v>
      </c>
      <c r="B310" s="13" t="s">
        <v>1798</v>
      </c>
      <c r="C310" s="14" t="s">
        <v>1604</v>
      </c>
      <c r="D310" s="12" t="s">
        <v>23</v>
      </c>
      <c r="E310" s="12" t="s">
        <v>1467</v>
      </c>
      <c r="F310" s="12" t="s">
        <v>1598</v>
      </c>
      <c r="G310" s="12" t="s">
        <v>1467</v>
      </c>
      <c r="H310" s="12" t="s">
        <v>1605</v>
      </c>
      <c r="I310" s="12"/>
      <c r="J310" s="12"/>
      <c r="K310" s="12"/>
      <c r="L310" s="12" t="s">
        <v>1367</v>
      </c>
      <c r="M310" s="12" t="s">
        <v>1623</v>
      </c>
      <c r="N310" s="12" t="s">
        <v>1370</v>
      </c>
      <c r="O310" s="13" t="s">
        <v>1606</v>
      </c>
      <c r="P310" s="15">
        <v>0</v>
      </c>
      <c r="Q310" s="15">
        <v>39422593</v>
      </c>
      <c r="R310" s="15">
        <v>0</v>
      </c>
      <c r="S310" s="15">
        <v>39422593</v>
      </c>
      <c r="T310" s="15">
        <v>0</v>
      </c>
      <c r="U310" s="15">
        <v>1311701</v>
      </c>
      <c r="V310" s="15">
        <v>38110892</v>
      </c>
      <c r="W310" s="15">
        <v>1311701</v>
      </c>
      <c r="X310" s="15">
        <v>1311701</v>
      </c>
      <c r="Y310" s="15">
        <v>0</v>
      </c>
      <c r="Z310" s="15">
        <v>0</v>
      </c>
      <c r="AA310" s="16" t="s">
        <v>1720</v>
      </c>
    </row>
    <row r="311" spans="1:27" ht="45" hidden="1" x14ac:dyDescent="0.25">
      <c r="A311" s="12" t="s">
        <v>1797</v>
      </c>
      <c r="B311" s="13" t="s">
        <v>1798</v>
      </c>
      <c r="C311" s="14" t="s">
        <v>1607</v>
      </c>
      <c r="D311" s="12" t="s">
        <v>23</v>
      </c>
      <c r="E311" s="12" t="s">
        <v>1467</v>
      </c>
      <c r="F311" s="12" t="s">
        <v>1598</v>
      </c>
      <c r="G311" s="12" t="s">
        <v>1467</v>
      </c>
      <c r="H311" s="12" t="s">
        <v>1608</v>
      </c>
      <c r="I311" s="12"/>
      <c r="J311" s="12"/>
      <c r="K311" s="12"/>
      <c r="L311" s="12" t="s">
        <v>1367</v>
      </c>
      <c r="M311" s="12" t="s">
        <v>1599</v>
      </c>
      <c r="N311" s="12" t="s">
        <v>1369</v>
      </c>
      <c r="O311" s="13" t="s">
        <v>1609</v>
      </c>
      <c r="P311" s="15">
        <v>1216000</v>
      </c>
      <c r="Q311" s="15">
        <v>0</v>
      </c>
      <c r="R311" s="15">
        <v>0</v>
      </c>
      <c r="S311" s="15">
        <v>1216000</v>
      </c>
      <c r="T311" s="15">
        <v>0</v>
      </c>
      <c r="U311" s="15">
        <v>0</v>
      </c>
      <c r="V311" s="15">
        <v>1216000</v>
      </c>
      <c r="W311" s="15">
        <v>0</v>
      </c>
      <c r="X311" s="15">
        <v>0</v>
      </c>
      <c r="Y311" s="15">
        <v>0</v>
      </c>
      <c r="Z311" s="15">
        <v>0</v>
      </c>
      <c r="AA311" s="16" t="s">
        <v>1720</v>
      </c>
    </row>
    <row r="312" spans="1:27" ht="45" hidden="1" x14ac:dyDescent="0.25">
      <c r="A312" s="12" t="s">
        <v>1797</v>
      </c>
      <c r="B312" s="13" t="s">
        <v>1798</v>
      </c>
      <c r="C312" s="14" t="s">
        <v>1690</v>
      </c>
      <c r="D312" s="12" t="s">
        <v>23</v>
      </c>
      <c r="E312" s="12" t="s">
        <v>1467</v>
      </c>
      <c r="F312" s="12" t="s">
        <v>1598</v>
      </c>
      <c r="G312" s="12" t="s">
        <v>1613</v>
      </c>
      <c r="H312" s="12"/>
      <c r="I312" s="12"/>
      <c r="J312" s="12"/>
      <c r="K312" s="12"/>
      <c r="L312" s="12" t="s">
        <v>1367</v>
      </c>
      <c r="M312" s="12" t="s">
        <v>1599</v>
      </c>
      <c r="N312" s="12" t="s">
        <v>1369</v>
      </c>
      <c r="O312" s="13" t="s">
        <v>1691</v>
      </c>
      <c r="P312" s="15">
        <v>18463000</v>
      </c>
      <c r="Q312" s="15">
        <v>0</v>
      </c>
      <c r="R312" s="15">
        <v>0</v>
      </c>
      <c r="S312" s="15">
        <v>18463000</v>
      </c>
      <c r="T312" s="15">
        <v>0</v>
      </c>
      <c r="U312" s="15">
        <v>18463000</v>
      </c>
      <c r="V312" s="15">
        <v>0</v>
      </c>
      <c r="W312" s="15">
        <v>18463000</v>
      </c>
      <c r="X312" s="15">
        <v>18463000</v>
      </c>
      <c r="Y312" s="15">
        <v>18463000</v>
      </c>
      <c r="Z312" s="15">
        <v>18463000</v>
      </c>
      <c r="AA312" s="16" t="s">
        <v>1720</v>
      </c>
    </row>
    <row r="313" spans="1:27" ht="45" hidden="1" x14ac:dyDescent="0.25">
      <c r="A313" s="12" t="s">
        <v>1797</v>
      </c>
      <c r="B313" s="13" t="s">
        <v>1798</v>
      </c>
      <c r="C313" s="14" t="s">
        <v>1690</v>
      </c>
      <c r="D313" s="12" t="s">
        <v>23</v>
      </c>
      <c r="E313" s="12" t="s">
        <v>1467</v>
      </c>
      <c r="F313" s="12" t="s">
        <v>1598</v>
      </c>
      <c r="G313" s="12" t="s">
        <v>1613</v>
      </c>
      <c r="H313" s="12"/>
      <c r="I313" s="12"/>
      <c r="J313" s="12"/>
      <c r="K313" s="12"/>
      <c r="L313" s="12" t="s">
        <v>1367</v>
      </c>
      <c r="M313" s="12" t="s">
        <v>1623</v>
      </c>
      <c r="N313" s="12" t="s">
        <v>1370</v>
      </c>
      <c r="O313" s="13" t="s">
        <v>1691</v>
      </c>
      <c r="P313" s="15">
        <v>0</v>
      </c>
      <c r="Q313" s="15">
        <v>66904103</v>
      </c>
      <c r="R313" s="15">
        <v>0</v>
      </c>
      <c r="S313" s="15">
        <v>66904103</v>
      </c>
      <c r="T313" s="15">
        <v>0</v>
      </c>
      <c r="U313" s="15">
        <v>65579830</v>
      </c>
      <c r="V313" s="15">
        <v>1324273</v>
      </c>
      <c r="W313" s="15">
        <v>65579830</v>
      </c>
      <c r="X313" s="15">
        <v>0</v>
      </c>
      <c r="Y313" s="15">
        <v>0</v>
      </c>
      <c r="Z313" s="15">
        <v>0</v>
      </c>
      <c r="AA313" s="16" t="s">
        <v>1720</v>
      </c>
    </row>
    <row r="314" spans="1:27" ht="45" hidden="1" x14ac:dyDescent="0.25">
      <c r="A314" s="12" t="s">
        <v>1797</v>
      </c>
      <c r="B314" s="13" t="s">
        <v>1798</v>
      </c>
      <c r="C314" s="14" t="s">
        <v>1610</v>
      </c>
      <c r="D314" s="12" t="s">
        <v>23</v>
      </c>
      <c r="E314" s="12" t="s">
        <v>1467</v>
      </c>
      <c r="F314" s="12" t="s">
        <v>1598</v>
      </c>
      <c r="G314" s="12" t="s">
        <v>1605</v>
      </c>
      <c r="H314" s="12"/>
      <c r="I314" s="12"/>
      <c r="J314" s="12"/>
      <c r="K314" s="12"/>
      <c r="L314" s="12" t="s">
        <v>1367</v>
      </c>
      <c r="M314" s="12" t="s">
        <v>1599</v>
      </c>
      <c r="N314" s="12" t="s">
        <v>1369</v>
      </c>
      <c r="O314" s="13" t="s">
        <v>1611</v>
      </c>
      <c r="P314" s="15">
        <v>325295000</v>
      </c>
      <c r="Q314" s="15">
        <v>0</v>
      </c>
      <c r="R314" s="15">
        <v>0</v>
      </c>
      <c r="S314" s="15">
        <v>325295000</v>
      </c>
      <c r="T314" s="15">
        <v>0</v>
      </c>
      <c r="U314" s="15">
        <v>201579910</v>
      </c>
      <c r="V314" s="15">
        <v>123715090</v>
      </c>
      <c r="W314" s="15">
        <v>201579910</v>
      </c>
      <c r="X314" s="15">
        <v>201579910</v>
      </c>
      <c r="Y314" s="15">
        <v>160361264</v>
      </c>
      <c r="Z314" s="15">
        <v>160361264</v>
      </c>
      <c r="AA314" s="16" t="s">
        <v>1720</v>
      </c>
    </row>
    <row r="315" spans="1:27" ht="45" hidden="1" x14ac:dyDescent="0.25">
      <c r="A315" s="12" t="s">
        <v>1797</v>
      </c>
      <c r="B315" s="13" t="s">
        <v>1798</v>
      </c>
      <c r="C315" s="14" t="s">
        <v>1610</v>
      </c>
      <c r="D315" s="12" t="s">
        <v>23</v>
      </c>
      <c r="E315" s="12" t="s">
        <v>1467</v>
      </c>
      <c r="F315" s="12" t="s">
        <v>1598</v>
      </c>
      <c r="G315" s="12" t="s">
        <v>1605</v>
      </c>
      <c r="H315" s="12"/>
      <c r="I315" s="12"/>
      <c r="J315" s="12"/>
      <c r="K315" s="12"/>
      <c r="L315" s="12" t="s">
        <v>1367</v>
      </c>
      <c r="M315" s="12" t="s">
        <v>1623</v>
      </c>
      <c r="N315" s="12" t="s">
        <v>1370</v>
      </c>
      <c r="O315" s="13" t="s">
        <v>1611</v>
      </c>
      <c r="P315" s="15">
        <v>0</v>
      </c>
      <c r="Q315" s="15">
        <v>104012337</v>
      </c>
      <c r="R315" s="15">
        <v>0</v>
      </c>
      <c r="S315" s="15">
        <v>104012337</v>
      </c>
      <c r="T315" s="15">
        <v>0</v>
      </c>
      <c r="U315" s="15">
        <v>0</v>
      </c>
      <c r="V315" s="15">
        <v>104012337</v>
      </c>
      <c r="W315" s="15">
        <v>0</v>
      </c>
      <c r="X315" s="15">
        <v>0</v>
      </c>
      <c r="Y315" s="15">
        <v>0</v>
      </c>
      <c r="Z315" s="15">
        <v>0</v>
      </c>
      <c r="AA315" s="16" t="s">
        <v>1720</v>
      </c>
    </row>
    <row r="316" spans="1:27" ht="45" hidden="1" x14ac:dyDescent="0.25">
      <c r="A316" s="12" t="s">
        <v>1797</v>
      </c>
      <c r="B316" s="13" t="s">
        <v>1798</v>
      </c>
      <c r="C316" s="14" t="s">
        <v>1612</v>
      </c>
      <c r="D316" s="12" t="s">
        <v>23</v>
      </c>
      <c r="E316" s="12" t="s">
        <v>1613</v>
      </c>
      <c r="F316" s="12" t="s">
        <v>1598</v>
      </c>
      <c r="G316" s="12" t="s">
        <v>1614</v>
      </c>
      <c r="H316" s="12"/>
      <c r="I316" s="12"/>
      <c r="J316" s="12"/>
      <c r="K316" s="12"/>
      <c r="L316" s="12" t="s">
        <v>1367</v>
      </c>
      <c r="M316" s="12" t="s">
        <v>1599</v>
      </c>
      <c r="N316" s="12" t="s">
        <v>1369</v>
      </c>
      <c r="O316" s="13" t="s">
        <v>1615</v>
      </c>
      <c r="P316" s="15">
        <v>3121000</v>
      </c>
      <c r="Q316" s="15">
        <v>0</v>
      </c>
      <c r="R316" s="15">
        <v>0</v>
      </c>
      <c r="S316" s="15">
        <v>3121000</v>
      </c>
      <c r="T316" s="15">
        <v>0</v>
      </c>
      <c r="U316" s="15">
        <v>3121000</v>
      </c>
      <c r="V316" s="15">
        <v>0</v>
      </c>
      <c r="W316" s="15">
        <v>3121000</v>
      </c>
      <c r="X316" s="15">
        <v>3121000</v>
      </c>
      <c r="Y316" s="15">
        <v>3121000</v>
      </c>
      <c r="Z316" s="15">
        <v>3121000</v>
      </c>
      <c r="AA316" s="16" t="s">
        <v>1720</v>
      </c>
    </row>
    <row r="317" spans="1:27" ht="45" hidden="1" x14ac:dyDescent="0.25">
      <c r="A317" s="12" t="s">
        <v>1797</v>
      </c>
      <c r="B317" s="13" t="s">
        <v>1798</v>
      </c>
      <c r="C317" s="14" t="s">
        <v>1612</v>
      </c>
      <c r="D317" s="12" t="s">
        <v>23</v>
      </c>
      <c r="E317" s="12" t="s">
        <v>1613</v>
      </c>
      <c r="F317" s="12" t="s">
        <v>1598</v>
      </c>
      <c r="G317" s="12" t="s">
        <v>1614</v>
      </c>
      <c r="H317" s="12"/>
      <c r="I317" s="12"/>
      <c r="J317" s="12"/>
      <c r="K317" s="12"/>
      <c r="L317" s="12" t="s">
        <v>1367</v>
      </c>
      <c r="M317" s="12" t="s">
        <v>1623</v>
      </c>
      <c r="N317" s="12" t="s">
        <v>1370</v>
      </c>
      <c r="O317" s="13" t="s">
        <v>1615</v>
      </c>
      <c r="P317" s="15">
        <v>0</v>
      </c>
      <c r="Q317" s="15">
        <v>52600000</v>
      </c>
      <c r="R317" s="15">
        <v>0</v>
      </c>
      <c r="S317" s="15">
        <v>52600000</v>
      </c>
      <c r="T317" s="15">
        <v>0</v>
      </c>
      <c r="U317" s="15">
        <v>11049163</v>
      </c>
      <c r="V317" s="15">
        <v>41550837</v>
      </c>
      <c r="W317" s="15">
        <v>11049163</v>
      </c>
      <c r="X317" s="15">
        <v>11049163</v>
      </c>
      <c r="Y317" s="15">
        <v>0</v>
      </c>
      <c r="Z317" s="15">
        <v>0</v>
      </c>
      <c r="AA317" s="16" t="s">
        <v>1720</v>
      </c>
    </row>
    <row r="318" spans="1:27" ht="45" hidden="1" x14ac:dyDescent="0.25">
      <c r="A318" s="12" t="s">
        <v>1797</v>
      </c>
      <c r="B318" s="13" t="s">
        <v>1798</v>
      </c>
      <c r="C318" s="14" t="s">
        <v>1616</v>
      </c>
      <c r="D318" s="12" t="s">
        <v>23</v>
      </c>
      <c r="E318" s="12" t="s">
        <v>1613</v>
      </c>
      <c r="F318" s="12" t="s">
        <v>1598</v>
      </c>
      <c r="G318" s="12" t="s">
        <v>1602</v>
      </c>
      <c r="H318" s="12"/>
      <c r="I318" s="12"/>
      <c r="J318" s="12"/>
      <c r="K318" s="12"/>
      <c r="L318" s="12" t="s">
        <v>1367</v>
      </c>
      <c r="M318" s="12" t="s">
        <v>1599</v>
      </c>
      <c r="N318" s="12" t="s">
        <v>1369</v>
      </c>
      <c r="O318" s="13" t="s">
        <v>1617</v>
      </c>
      <c r="P318" s="15">
        <v>125613000</v>
      </c>
      <c r="Q318" s="15">
        <v>0</v>
      </c>
      <c r="R318" s="15">
        <v>0</v>
      </c>
      <c r="S318" s="15">
        <v>125613000</v>
      </c>
      <c r="T318" s="15">
        <v>0</v>
      </c>
      <c r="U318" s="15">
        <v>107751275</v>
      </c>
      <c r="V318" s="15">
        <v>17861725</v>
      </c>
      <c r="W318" s="15">
        <v>107664795</v>
      </c>
      <c r="X318" s="15">
        <v>63287158</v>
      </c>
      <c r="Y318" s="15">
        <v>56920053</v>
      </c>
      <c r="Z318" s="15">
        <v>56920053</v>
      </c>
      <c r="AA318" s="16" t="s">
        <v>1720</v>
      </c>
    </row>
    <row r="319" spans="1:27" ht="45" hidden="1" x14ac:dyDescent="0.25">
      <c r="A319" s="12" t="s">
        <v>1797</v>
      </c>
      <c r="B319" s="13" t="s">
        <v>1798</v>
      </c>
      <c r="C319" s="14" t="s">
        <v>1616</v>
      </c>
      <c r="D319" s="12" t="s">
        <v>23</v>
      </c>
      <c r="E319" s="12" t="s">
        <v>1613</v>
      </c>
      <c r="F319" s="12" t="s">
        <v>1598</v>
      </c>
      <c r="G319" s="12" t="s">
        <v>1602</v>
      </c>
      <c r="H319" s="12"/>
      <c r="I319" s="12"/>
      <c r="J319" s="12"/>
      <c r="K319" s="12"/>
      <c r="L319" s="12" t="s">
        <v>1367</v>
      </c>
      <c r="M319" s="12" t="s">
        <v>1623</v>
      </c>
      <c r="N319" s="12" t="s">
        <v>1370</v>
      </c>
      <c r="O319" s="13" t="s">
        <v>1617</v>
      </c>
      <c r="P319" s="15">
        <v>0</v>
      </c>
      <c r="Q319" s="15">
        <v>276312752</v>
      </c>
      <c r="R319" s="15">
        <v>0</v>
      </c>
      <c r="S319" s="15">
        <v>276312752</v>
      </c>
      <c r="T319" s="15">
        <v>0</v>
      </c>
      <c r="U319" s="15">
        <v>33475776</v>
      </c>
      <c r="V319" s="15">
        <v>242836976</v>
      </c>
      <c r="W319" s="15">
        <v>7702477</v>
      </c>
      <c r="X319" s="15">
        <v>7701877</v>
      </c>
      <c r="Y319" s="15">
        <v>0</v>
      </c>
      <c r="Z319" s="15">
        <v>0</v>
      </c>
      <c r="AA319" s="16" t="s">
        <v>1720</v>
      </c>
    </row>
    <row r="320" spans="1:27" ht="45" hidden="1" x14ac:dyDescent="0.25">
      <c r="A320" s="12" t="s">
        <v>1797</v>
      </c>
      <c r="B320" s="13" t="s">
        <v>1798</v>
      </c>
      <c r="C320" s="14" t="s">
        <v>1618</v>
      </c>
      <c r="D320" s="12" t="s">
        <v>23</v>
      </c>
      <c r="E320" s="12" t="s">
        <v>1614</v>
      </c>
      <c r="F320" s="12" t="s">
        <v>1613</v>
      </c>
      <c r="G320" s="12" t="s">
        <v>1467</v>
      </c>
      <c r="H320" s="12" t="s">
        <v>1467</v>
      </c>
      <c r="I320" s="12"/>
      <c r="J320" s="12"/>
      <c r="K320" s="12"/>
      <c r="L320" s="12" t="s">
        <v>1367</v>
      </c>
      <c r="M320" s="12" t="s">
        <v>1619</v>
      </c>
      <c r="N320" s="12" t="s">
        <v>1370</v>
      </c>
      <c r="O320" s="13" t="s">
        <v>1620</v>
      </c>
      <c r="P320" s="15">
        <v>9726000</v>
      </c>
      <c r="Q320" s="15">
        <v>0</v>
      </c>
      <c r="R320" s="15">
        <v>0</v>
      </c>
      <c r="S320" s="15">
        <v>9726000</v>
      </c>
      <c r="T320" s="15">
        <v>0</v>
      </c>
      <c r="U320" s="15">
        <v>0</v>
      </c>
      <c r="V320" s="15">
        <v>9726000</v>
      </c>
      <c r="W320" s="15">
        <v>0</v>
      </c>
      <c r="X320" s="15">
        <v>0</v>
      </c>
      <c r="Y320" s="15">
        <v>0</v>
      </c>
      <c r="Z320" s="15">
        <v>0</v>
      </c>
      <c r="AA320" s="16" t="s">
        <v>1720</v>
      </c>
    </row>
    <row r="321" spans="1:27" ht="45" hidden="1" x14ac:dyDescent="0.25">
      <c r="A321" s="12" t="s">
        <v>1797</v>
      </c>
      <c r="B321" s="13" t="s">
        <v>1798</v>
      </c>
      <c r="C321" s="14" t="s">
        <v>1799</v>
      </c>
      <c r="D321" s="12" t="s">
        <v>23</v>
      </c>
      <c r="E321" s="12" t="s">
        <v>1614</v>
      </c>
      <c r="F321" s="12" t="s">
        <v>1613</v>
      </c>
      <c r="G321" s="12" t="s">
        <v>1467</v>
      </c>
      <c r="H321" s="12" t="s">
        <v>1622</v>
      </c>
      <c r="I321" s="12" t="s">
        <v>1599</v>
      </c>
      <c r="J321" s="12" t="s">
        <v>1483</v>
      </c>
      <c r="K321" s="12" t="s">
        <v>1483</v>
      </c>
      <c r="L321" s="12" t="s">
        <v>1367</v>
      </c>
      <c r="M321" s="12" t="s">
        <v>1623</v>
      </c>
      <c r="N321" s="12" t="s">
        <v>1370</v>
      </c>
      <c r="O321" s="13" t="s">
        <v>1722</v>
      </c>
      <c r="P321" s="15">
        <v>0</v>
      </c>
      <c r="Q321" s="15">
        <v>693492635</v>
      </c>
      <c r="R321" s="15">
        <v>693492635</v>
      </c>
      <c r="S321" s="15">
        <v>0</v>
      </c>
      <c r="T321" s="15">
        <v>0</v>
      </c>
      <c r="U321" s="15">
        <v>0</v>
      </c>
      <c r="V321" s="15">
        <v>0</v>
      </c>
      <c r="W321" s="15">
        <v>0</v>
      </c>
      <c r="X321" s="15">
        <v>0</v>
      </c>
      <c r="Y321" s="15">
        <v>0</v>
      </c>
      <c r="Z321" s="15">
        <v>0</v>
      </c>
      <c r="AA321" s="16" t="s">
        <v>1720</v>
      </c>
    </row>
    <row r="322" spans="1:27" ht="45" hidden="1" x14ac:dyDescent="0.25">
      <c r="A322" s="12" t="s">
        <v>1797</v>
      </c>
      <c r="B322" s="13" t="s">
        <v>1798</v>
      </c>
      <c r="C322" s="14" t="s">
        <v>1778</v>
      </c>
      <c r="D322" s="12" t="s">
        <v>1366</v>
      </c>
      <c r="E322" s="12" t="s">
        <v>1779</v>
      </c>
      <c r="F322" s="12" t="s">
        <v>1670</v>
      </c>
      <c r="G322" s="12" t="s">
        <v>1467</v>
      </c>
      <c r="H322" s="12" t="s">
        <v>1483</v>
      </c>
      <c r="I322" s="12" t="s">
        <v>1483</v>
      </c>
      <c r="J322" s="12" t="s">
        <v>1483</v>
      </c>
      <c r="K322" s="12" t="s">
        <v>1483</v>
      </c>
      <c r="L322" s="12" t="s">
        <v>1367</v>
      </c>
      <c r="M322" s="12" t="s">
        <v>1619</v>
      </c>
      <c r="N322" s="12" t="s">
        <v>1369</v>
      </c>
      <c r="O322" s="13" t="s">
        <v>1548</v>
      </c>
      <c r="P322" s="15">
        <v>330000000</v>
      </c>
      <c r="Q322" s="15">
        <v>0</v>
      </c>
      <c r="R322" s="15">
        <v>0</v>
      </c>
      <c r="S322" s="15">
        <v>330000000</v>
      </c>
      <c r="T322" s="15">
        <v>0</v>
      </c>
      <c r="U322" s="15">
        <v>329597268</v>
      </c>
      <c r="V322" s="15">
        <v>402732</v>
      </c>
      <c r="W322" s="15">
        <v>329597268</v>
      </c>
      <c r="X322" s="15">
        <v>141032974</v>
      </c>
      <c r="Y322" s="15">
        <v>0</v>
      </c>
      <c r="Z322" s="15">
        <v>0</v>
      </c>
      <c r="AA322" s="16" t="s">
        <v>1720</v>
      </c>
    </row>
    <row r="323" spans="1:27" ht="67.5" hidden="1" x14ac:dyDescent="0.25">
      <c r="A323" s="12" t="s">
        <v>1797</v>
      </c>
      <c r="B323" s="13" t="s">
        <v>1798</v>
      </c>
      <c r="C323" s="14" t="s">
        <v>1800</v>
      </c>
      <c r="D323" s="12" t="s">
        <v>1366</v>
      </c>
      <c r="E323" s="12" t="s">
        <v>1779</v>
      </c>
      <c r="F323" s="12" t="s">
        <v>1670</v>
      </c>
      <c r="G323" s="12" t="s">
        <v>1613</v>
      </c>
      <c r="H323" s="12" t="s">
        <v>1483</v>
      </c>
      <c r="I323" s="12" t="s">
        <v>1483</v>
      </c>
      <c r="J323" s="12" t="s">
        <v>1483</v>
      </c>
      <c r="K323" s="12" t="s">
        <v>1483</v>
      </c>
      <c r="L323" s="12" t="s">
        <v>1367</v>
      </c>
      <c r="M323" s="12" t="s">
        <v>1619</v>
      </c>
      <c r="N323" s="12" t="s">
        <v>1369</v>
      </c>
      <c r="O323" s="13" t="s">
        <v>1549</v>
      </c>
      <c r="P323" s="15">
        <v>735000000</v>
      </c>
      <c r="Q323" s="15">
        <v>0</v>
      </c>
      <c r="R323" s="15">
        <v>0</v>
      </c>
      <c r="S323" s="15">
        <v>735000000</v>
      </c>
      <c r="T323" s="15">
        <v>0</v>
      </c>
      <c r="U323" s="15">
        <v>734981239</v>
      </c>
      <c r="V323" s="15">
        <v>18761</v>
      </c>
      <c r="W323" s="15">
        <v>734981239</v>
      </c>
      <c r="X323" s="15">
        <v>297024220</v>
      </c>
      <c r="Y323" s="15">
        <v>0</v>
      </c>
      <c r="Z323" s="15">
        <v>0</v>
      </c>
      <c r="AA323" s="16" t="s">
        <v>1720</v>
      </c>
    </row>
    <row r="324" spans="1:27" ht="78.75" hidden="1" x14ac:dyDescent="0.25">
      <c r="A324" s="12" t="s">
        <v>1797</v>
      </c>
      <c r="B324" s="13" t="s">
        <v>1798</v>
      </c>
      <c r="C324" s="14" t="s">
        <v>1724</v>
      </c>
      <c r="D324" s="12" t="s">
        <v>1366</v>
      </c>
      <c r="E324" s="12" t="s">
        <v>1677</v>
      </c>
      <c r="F324" s="12" t="s">
        <v>1647</v>
      </c>
      <c r="G324" s="12" t="s">
        <v>1725</v>
      </c>
      <c r="H324" s="12" t="s">
        <v>1483</v>
      </c>
      <c r="I324" s="12" t="s">
        <v>1483</v>
      </c>
      <c r="J324" s="12" t="s">
        <v>1483</v>
      </c>
      <c r="K324" s="12" t="s">
        <v>1483</v>
      </c>
      <c r="L324" s="12" t="s">
        <v>1367</v>
      </c>
      <c r="M324" s="12" t="s">
        <v>1623</v>
      </c>
      <c r="N324" s="12" t="s">
        <v>1370</v>
      </c>
      <c r="O324" s="13" t="s">
        <v>1550</v>
      </c>
      <c r="P324" s="15">
        <v>0</v>
      </c>
      <c r="Q324" s="15">
        <v>1116523690</v>
      </c>
      <c r="R324" s="15">
        <v>0</v>
      </c>
      <c r="S324" s="15">
        <v>1116523690</v>
      </c>
      <c r="T324" s="15">
        <v>0</v>
      </c>
      <c r="U324" s="15">
        <v>1116523690</v>
      </c>
      <c r="V324" s="15">
        <v>0</v>
      </c>
      <c r="W324" s="15">
        <v>0</v>
      </c>
      <c r="X324" s="15">
        <v>0</v>
      </c>
      <c r="Y324" s="15">
        <v>0</v>
      </c>
      <c r="Z324" s="15">
        <v>0</v>
      </c>
      <c r="AA324" s="16" t="s">
        <v>1720</v>
      </c>
    </row>
    <row r="325" spans="1:27" ht="67.5" hidden="1" x14ac:dyDescent="0.25">
      <c r="A325" s="12" t="s">
        <v>1797</v>
      </c>
      <c r="B325" s="13" t="s">
        <v>1798</v>
      </c>
      <c r="C325" s="14" t="s">
        <v>1730</v>
      </c>
      <c r="D325" s="12" t="s">
        <v>1366</v>
      </c>
      <c r="E325" s="12" t="s">
        <v>1677</v>
      </c>
      <c r="F325" s="12" t="s">
        <v>1647</v>
      </c>
      <c r="G325" s="12" t="s">
        <v>1731</v>
      </c>
      <c r="H325" s="12" t="s">
        <v>1483</v>
      </c>
      <c r="I325" s="12" t="s">
        <v>1483</v>
      </c>
      <c r="J325" s="12" t="s">
        <v>1483</v>
      </c>
      <c r="K325" s="12" t="s">
        <v>1483</v>
      </c>
      <c r="L325" s="12" t="s">
        <v>1367</v>
      </c>
      <c r="M325" s="12" t="s">
        <v>1623</v>
      </c>
      <c r="N325" s="12" t="s">
        <v>1370</v>
      </c>
      <c r="O325" s="13" t="s">
        <v>1551</v>
      </c>
      <c r="P325" s="15">
        <v>0</v>
      </c>
      <c r="Q325" s="15">
        <v>1151381726</v>
      </c>
      <c r="R325" s="15">
        <v>0</v>
      </c>
      <c r="S325" s="15">
        <v>1151381726</v>
      </c>
      <c r="T325" s="15">
        <v>0</v>
      </c>
      <c r="U325" s="15">
        <v>1151381726</v>
      </c>
      <c r="V325" s="15">
        <v>0</v>
      </c>
      <c r="W325" s="15">
        <v>0</v>
      </c>
      <c r="X325" s="15">
        <v>0</v>
      </c>
      <c r="Y325" s="15">
        <v>0</v>
      </c>
      <c r="Z325" s="15">
        <v>0</v>
      </c>
      <c r="AA325" s="16" t="s">
        <v>1720</v>
      </c>
    </row>
    <row r="326" spans="1:27" ht="78.75" hidden="1" x14ac:dyDescent="0.25">
      <c r="A326" s="12" t="s">
        <v>1797</v>
      </c>
      <c r="B326" s="13" t="s">
        <v>1798</v>
      </c>
      <c r="C326" s="14" t="s">
        <v>1732</v>
      </c>
      <c r="D326" s="12" t="s">
        <v>1366</v>
      </c>
      <c r="E326" s="12" t="s">
        <v>1677</v>
      </c>
      <c r="F326" s="12" t="s">
        <v>1647</v>
      </c>
      <c r="G326" s="12" t="s">
        <v>1627</v>
      </c>
      <c r="H326" s="12" t="s">
        <v>1483</v>
      </c>
      <c r="I326" s="12" t="s">
        <v>1483</v>
      </c>
      <c r="J326" s="12" t="s">
        <v>1483</v>
      </c>
      <c r="K326" s="12" t="s">
        <v>1483</v>
      </c>
      <c r="L326" s="12" t="s">
        <v>1367</v>
      </c>
      <c r="M326" s="12" t="s">
        <v>1623</v>
      </c>
      <c r="N326" s="12" t="s">
        <v>1370</v>
      </c>
      <c r="O326" s="13" t="s">
        <v>1552</v>
      </c>
      <c r="P326" s="15">
        <v>0</v>
      </c>
      <c r="Q326" s="15">
        <v>912420050</v>
      </c>
      <c r="R326" s="15">
        <v>0</v>
      </c>
      <c r="S326" s="15">
        <v>912420050</v>
      </c>
      <c r="T326" s="15">
        <v>0</v>
      </c>
      <c r="U326" s="15">
        <v>872420050</v>
      </c>
      <c r="V326" s="15">
        <v>40000000</v>
      </c>
      <c r="W326" s="15">
        <v>0</v>
      </c>
      <c r="X326" s="15">
        <v>0</v>
      </c>
      <c r="Y326" s="15">
        <v>0</v>
      </c>
      <c r="Z326" s="15">
        <v>0</v>
      </c>
      <c r="AA326" s="16" t="s">
        <v>1720</v>
      </c>
    </row>
    <row r="327" spans="1:27" ht="33.75" hidden="1" x14ac:dyDescent="0.25">
      <c r="A327" s="12" t="s">
        <v>1801</v>
      </c>
      <c r="B327" s="13" t="s">
        <v>1802</v>
      </c>
      <c r="C327" s="14" t="s">
        <v>1597</v>
      </c>
      <c r="D327" s="12" t="s">
        <v>23</v>
      </c>
      <c r="E327" s="12" t="s">
        <v>1467</v>
      </c>
      <c r="F327" s="12" t="s">
        <v>1598</v>
      </c>
      <c r="G327" s="12" t="s">
        <v>1467</v>
      </c>
      <c r="H327" s="12" t="s">
        <v>1467</v>
      </c>
      <c r="I327" s="12"/>
      <c r="J327" s="12"/>
      <c r="K327" s="12"/>
      <c r="L327" s="12" t="s">
        <v>1367</v>
      </c>
      <c r="M327" s="12" t="s">
        <v>1599</v>
      </c>
      <c r="N327" s="12" t="s">
        <v>1369</v>
      </c>
      <c r="O327" s="13" t="s">
        <v>1600</v>
      </c>
      <c r="P327" s="15">
        <v>926852000</v>
      </c>
      <c r="Q327" s="15">
        <v>0</v>
      </c>
      <c r="R327" s="15">
        <v>0</v>
      </c>
      <c r="S327" s="15">
        <v>926852000</v>
      </c>
      <c r="T327" s="15">
        <v>0</v>
      </c>
      <c r="U327" s="15">
        <v>325090461.29000002</v>
      </c>
      <c r="V327" s="15">
        <v>601761538.71000004</v>
      </c>
      <c r="W327" s="15">
        <v>325090461.29000002</v>
      </c>
      <c r="X327" s="15">
        <v>325090461.29000002</v>
      </c>
      <c r="Y327" s="15">
        <v>325090461.29000002</v>
      </c>
      <c r="Z327" s="15">
        <v>325090461.29000002</v>
      </c>
      <c r="AA327" s="16" t="s">
        <v>1720</v>
      </c>
    </row>
    <row r="328" spans="1:27" ht="33.75" hidden="1" x14ac:dyDescent="0.25">
      <c r="A328" s="12" t="s">
        <v>1801</v>
      </c>
      <c r="B328" s="13" t="s">
        <v>1802</v>
      </c>
      <c r="C328" s="14" t="s">
        <v>1601</v>
      </c>
      <c r="D328" s="12" t="s">
        <v>23</v>
      </c>
      <c r="E328" s="12" t="s">
        <v>1467</v>
      </c>
      <c r="F328" s="12" t="s">
        <v>1598</v>
      </c>
      <c r="G328" s="12" t="s">
        <v>1467</v>
      </c>
      <c r="H328" s="12" t="s">
        <v>1602</v>
      </c>
      <c r="I328" s="12"/>
      <c r="J328" s="12"/>
      <c r="K328" s="12"/>
      <c r="L328" s="12" t="s">
        <v>1367</v>
      </c>
      <c r="M328" s="12" t="s">
        <v>1599</v>
      </c>
      <c r="N328" s="12" t="s">
        <v>1369</v>
      </c>
      <c r="O328" s="13" t="s">
        <v>1603</v>
      </c>
      <c r="P328" s="15">
        <v>133809000</v>
      </c>
      <c r="Q328" s="15">
        <v>0</v>
      </c>
      <c r="R328" s="15">
        <v>0</v>
      </c>
      <c r="S328" s="15">
        <v>133809000</v>
      </c>
      <c r="T328" s="15">
        <v>0</v>
      </c>
      <c r="U328" s="15">
        <v>67711147</v>
      </c>
      <c r="V328" s="15">
        <v>66097853</v>
      </c>
      <c r="W328" s="15">
        <v>67711147</v>
      </c>
      <c r="X328" s="15">
        <v>67711147</v>
      </c>
      <c r="Y328" s="15">
        <v>67711147</v>
      </c>
      <c r="Z328" s="15">
        <v>67711147</v>
      </c>
      <c r="AA328" s="16" t="s">
        <v>1720</v>
      </c>
    </row>
    <row r="329" spans="1:27" ht="33.75" hidden="1" x14ac:dyDescent="0.25">
      <c r="A329" s="12" t="s">
        <v>1801</v>
      </c>
      <c r="B329" s="13" t="s">
        <v>1802</v>
      </c>
      <c r="C329" s="14" t="s">
        <v>1604</v>
      </c>
      <c r="D329" s="12" t="s">
        <v>23</v>
      </c>
      <c r="E329" s="12" t="s">
        <v>1467</v>
      </c>
      <c r="F329" s="12" t="s">
        <v>1598</v>
      </c>
      <c r="G329" s="12" t="s">
        <v>1467</v>
      </c>
      <c r="H329" s="12" t="s">
        <v>1605</v>
      </c>
      <c r="I329" s="12"/>
      <c r="J329" s="12"/>
      <c r="K329" s="12"/>
      <c r="L329" s="12" t="s">
        <v>1367</v>
      </c>
      <c r="M329" s="12" t="s">
        <v>1599</v>
      </c>
      <c r="N329" s="12" t="s">
        <v>1369</v>
      </c>
      <c r="O329" s="13" t="s">
        <v>1606</v>
      </c>
      <c r="P329" s="15">
        <v>183281000</v>
      </c>
      <c r="Q329" s="15">
        <v>0</v>
      </c>
      <c r="R329" s="15">
        <v>0</v>
      </c>
      <c r="S329" s="15">
        <v>183281000</v>
      </c>
      <c r="T329" s="15">
        <v>0</v>
      </c>
      <c r="U329" s="15">
        <v>110750036</v>
      </c>
      <c r="V329" s="15">
        <v>72530964</v>
      </c>
      <c r="W329" s="15">
        <v>110750036</v>
      </c>
      <c r="X329" s="15">
        <v>110750036</v>
      </c>
      <c r="Y329" s="15">
        <v>110750036</v>
      </c>
      <c r="Z329" s="15">
        <v>110750036</v>
      </c>
      <c r="AA329" s="16" t="s">
        <v>1720</v>
      </c>
    </row>
    <row r="330" spans="1:27" ht="33.75" hidden="1" x14ac:dyDescent="0.25">
      <c r="A330" s="12" t="s">
        <v>1801</v>
      </c>
      <c r="B330" s="13" t="s">
        <v>1802</v>
      </c>
      <c r="C330" s="14" t="s">
        <v>1607</v>
      </c>
      <c r="D330" s="12" t="s">
        <v>23</v>
      </c>
      <c r="E330" s="12" t="s">
        <v>1467</v>
      </c>
      <c r="F330" s="12" t="s">
        <v>1598</v>
      </c>
      <c r="G330" s="12" t="s">
        <v>1467</v>
      </c>
      <c r="H330" s="12" t="s">
        <v>1608</v>
      </c>
      <c r="I330" s="12"/>
      <c r="J330" s="12"/>
      <c r="K330" s="12"/>
      <c r="L330" s="12" t="s">
        <v>1367</v>
      </c>
      <c r="M330" s="12" t="s">
        <v>1599</v>
      </c>
      <c r="N330" s="12" t="s">
        <v>1369</v>
      </c>
      <c r="O330" s="13" t="s">
        <v>1609</v>
      </c>
      <c r="P330" s="15">
        <v>363000</v>
      </c>
      <c r="Q330" s="15">
        <v>0</v>
      </c>
      <c r="R330" s="15">
        <v>0</v>
      </c>
      <c r="S330" s="15">
        <v>363000</v>
      </c>
      <c r="T330" s="15">
        <v>0</v>
      </c>
      <c r="U330" s="15">
        <v>0</v>
      </c>
      <c r="V330" s="15">
        <v>363000</v>
      </c>
      <c r="W330" s="15">
        <v>0</v>
      </c>
      <c r="X330" s="15">
        <v>0</v>
      </c>
      <c r="Y330" s="15">
        <v>0</v>
      </c>
      <c r="Z330" s="15">
        <v>0</v>
      </c>
      <c r="AA330" s="16" t="s">
        <v>1720</v>
      </c>
    </row>
    <row r="331" spans="1:27" ht="33.75" hidden="1" x14ac:dyDescent="0.25">
      <c r="A331" s="12" t="s">
        <v>1801</v>
      </c>
      <c r="B331" s="13" t="s">
        <v>1802</v>
      </c>
      <c r="C331" s="14" t="s">
        <v>1610</v>
      </c>
      <c r="D331" s="12" t="s">
        <v>23</v>
      </c>
      <c r="E331" s="12" t="s">
        <v>1467</v>
      </c>
      <c r="F331" s="12" t="s">
        <v>1598</v>
      </c>
      <c r="G331" s="12" t="s">
        <v>1605</v>
      </c>
      <c r="H331" s="12"/>
      <c r="I331" s="12"/>
      <c r="J331" s="12"/>
      <c r="K331" s="12"/>
      <c r="L331" s="12" t="s">
        <v>1367</v>
      </c>
      <c r="M331" s="12" t="s">
        <v>1599</v>
      </c>
      <c r="N331" s="12" t="s">
        <v>1369</v>
      </c>
      <c r="O331" s="13" t="s">
        <v>1611</v>
      </c>
      <c r="P331" s="15">
        <v>311332000</v>
      </c>
      <c r="Q331" s="15">
        <v>0</v>
      </c>
      <c r="R331" s="15">
        <v>0</v>
      </c>
      <c r="S331" s="15">
        <v>311332000</v>
      </c>
      <c r="T331" s="15">
        <v>0</v>
      </c>
      <c r="U331" s="15">
        <v>234893711</v>
      </c>
      <c r="V331" s="15">
        <v>76438289</v>
      </c>
      <c r="W331" s="15">
        <v>234893711</v>
      </c>
      <c r="X331" s="15">
        <v>234893711</v>
      </c>
      <c r="Y331" s="15">
        <v>234893711</v>
      </c>
      <c r="Z331" s="15">
        <v>234893711</v>
      </c>
      <c r="AA331" s="16" t="s">
        <v>1720</v>
      </c>
    </row>
    <row r="332" spans="1:27" ht="33.75" hidden="1" x14ac:dyDescent="0.25">
      <c r="A332" s="12" t="s">
        <v>1801</v>
      </c>
      <c r="B332" s="13" t="s">
        <v>1802</v>
      </c>
      <c r="C332" s="14" t="s">
        <v>1616</v>
      </c>
      <c r="D332" s="12" t="s">
        <v>23</v>
      </c>
      <c r="E332" s="12" t="s">
        <v>1613</v>
      </c>
      <c r="F332" s="12" t="s">
        <v>1598</v>
      </c>
      <c r="G332" s="12" t="s">
        <v>1602</v>
      </c>
      <c r="H332" s="12"/>
      <c r="I332" s="12"/>
      <c r="J332" s="12"/>
      <c r="K332" s="12"/>
      <c r="L332" s="12" t="s">
        <v>1367</v>
      </c>
      <c r="M332" s="12" t="s">
        <v>1599</v>
      </c>
      <c r="N332" s="12" t="s">
        <v>1369</v>
      </c>
      <c r="O332" s="13" t="s">
        <v>1617</v>
      </c>
      <c r="P332" s="15">
        <v>75830000</v>
      </c>
      <c r="Q332" s="15">
        <v>0</v>
      </c>
      <c r="R332" s="15">
        <v>0</v>
      </c>
      <c r="S332" s="15">
        <v>75830000</v>
      </c>
      <c r="T332" s="15">
        <v>0</v>
      </c>
      <c r="U332" s="15">
        <v>52964328.799999997</v>
      </c>
      <c r="V332" s="15">
        <v>22865671.199999999</v>
      </c>
      <c r="W332" s="15">
        <v>52964328.799999997</v>
      </c>
      <c r="X332" s="15">
        <v>33492336.579999998</v>
      </c>
      <c r="Y332" s="15">
        <v>33492336.579999998</v>
      </c>
      <c r="Z332" s="15">
        <v>33492336.579999998</v>
      </c>
      <c r="AA332" s="16" t="s">
        <v>1720</v>
      </c>
    </row>
    <row r="333" spans="1:27" ht="33.75" hidden="1" x14ac:dyDescent="0.25">
      <c r="A333" s="12" t="s">
        <v>1801</v>
      </c>
      <c r="B333" s="13" t="s">
        <v>1802</v>
      </c>
      <c r="C333" s="14" t="s">
        <v>1618</v>
      </c>
      <c r="D333" s="12" t="s">
        <v>23</v>
      </c>
      <c r="E333" s="12" t="s">
        <v>1614</v>
      </c>
      <c r="F333" s="12" t="s">
        <v>1613</v>
      </c>
      <c r="G333" s="12" t="s">
        <v>1467</v>
      </c>
      <c r="H333" s="12" t="s">
        <v>1467</v>
      </c>
      <c r="I333" s="12"/>
      <c r="J333" s="12"/>
      <c r="K333" s="12"/>
      <c r="L333" s="12" t="s">
        <v>1367</v>
      </c>
      <c r="M333" s="12" t="s">
        <v>1619</v>
      </c>
      <c r="N333" s="12" t="s">
        <v>1370</v>
      </c>
      <c r="O333" s="13" t="s">
        <v>1620</v>
      </c>
      <c r="P333" s="15">
        <v>5305000</v>
      </c>
      <c r="Q333" s="15">
        <v>0</v>
      </c>
      <c r="R333" s="15">
        <v>0</v>
      </c>
      <c r="S333" s="15">
        <v>5305000</v>
      </c>
      <c r="T333" s="15">
        <v>0</v>
      </c>
      <c r="U333" s="15">
        <v>0</v>
      </c>
      <c r="V333" s="15">
        <v>5305000</v>
      </c>
      <c r="W333" s="15">
        <v>0</v>
      </c>
      <c r="X333" s="15">
        <v>0</v>
      </c>
      <c r="Y333" s="15">
        <v>0</v>
      </c>
      <c r="Z333" s="15">
        <v>0</v>
      </c>
      <c r="AA333" s="16" t="s">
        <v>1720</v>
      </c>
    </row>
    <row r="334" spans="1:27" ht="33.75" hidden="1" x14ac:dyDescent="0.25">
      <c r="A334" s="12" t="s">
        <v>1801</v>
      </c>
      <c r="B334" s="13" t="s">
        <v>1802</v>
      </c>
      <c r="C334" s="14" t="s">
        <v>1803</v>
      </c>
      <c r="D334" s="12" t="s">
        <v>23</v>
      </c>
      <c r="E334" s="12" t="s">
        <v>1614</v>
      </c>
      <c r="F334" s="12" t="s">
        <v>1613</v>
      </c>
      <c r="G334" s="12" t="s">
        <v>1467</v>
      </c>
      <c r="H334" s="12" t="s">
        <v>1622</v>
      </c>
      <c r="I334" s="12" t="s">
        <v>1699</v>
      </c>
      <c r="J334" s="12" t="s">
        <v>1483</v>
      </c>
      <c r="K334" s="12" t="s">
        <v>1483</v>
      </c>
      <c r="L334" s="12" t="s">
        <v>1367</v>
      </c>
      <c r="M334" s="12" t="s">
        <v>1623</v>
      </c>
      <c r="N334" s="12" t="s">
        <v>1370</v>
      </c>
      <c r="O334" s="13" t="s">
        <v>1804</v>
      </c>
      <c r="P334" s="15">
        <v>0</v>
      </c>
      <c r="Q334" s="15">
        <v>60387500</v>
      </c>
      <c r="R334" s="15">
        <v>0</v>
      </c>
      <c r="S334" s="15">
        <v>60387500</v>
      </c>
      <c r="T334" s="15">
        <v>0</v>
      </c>
      <c r="U334" s="15">
        <v>60387500</v>
      </c>
      <c r="V334" s="15">
        <v>0</v>
      </c>
      <c r="W334" s="15">
        <v>0</v>
      </c>
      <c r="X334" s="15">
        <v>0</v>
      </c>
      <c r="Y334" s="15">
        <v>0</v>
      </c>
      <c r="Z334" s="15">
        <v>0</v>
      </c>
      <c r="AA334" s="16" t="s">
        <v>1720</v>
      </c>
    </row>
    <row r="335" spans="1:27" ht="67.5" hidden="1" x14ac:dyDescent="0.25">
      <c r="A335" s="12" t="s">
        <v>1801</v>
      </c>
      <c r="B335" s="13" t="s">
        <v>1802</v>
      </c>
      <c r="C335" s="14" t="s">
        <v>1678</v>
      </c>
      <c r="D335" s="12" t="s">
        <v>1366</v>
      </c>
      <c r="E335" s="12" t="s">
        <v>1679</v>
      </c>
      <c r="F335" s="12" t="s">
        <v>1647</v>
      </c>
      <c r="G335" s="12" t="s">
        <v>1467</v>
      </c>
      <c r="H335" s="12" t="s">
        <v>1483</v>
      </c>
      <c r="I335" s="12" t="s">
        <v>1483</v>
      </c>
      <c r="J335" s="12" t="s">
        <v>1483</v>
      </c>
      <c r="K335" s="12" t="s">
        <v>1483</v>
      </c>
      <c r="L335" s="12" t="s">
        <v>1367</v>
      </c>
      <c r="M335" s="12" t="s">
        <v>1619</v>
      </c>
      <c r="N335" s="12" t="s">
        <v>1369</v>
      </c>
      <c r="O335" s="13" t="s">
        <v>1553</v>
      </c>
      <c r="P335" s="15">
        <v>0</v>
      </c>
      <c r="Q335" s="15">
        <v>8225073673</v>
      </c>
      <c r="R335" s="15">
        <v>0</v>
      </c>
      <c r="S335" s="15">
        <v>8225073673</v>
      </c>
      <c r="T335" s="15">
        <v>0</v>
      </c>
      <c r="U335" s="15">
        <v>0</v>
      </c>
      <c r="V335" s="15">
        <v>8225073673</v>
      </c>
      <c r="W335" s="15">
        <v>0</v>
      </c>
      <c r="X335" s="15">
        <v>0</v>
      </c>
      <c r="Y335" s="15">
        <v>0</v>
      </c>
      <c r="Z335" s="15">
        <v>0</v>
      </c>
      <c r="AA335" s="16" t="s">
        <v>1720</v>
      </c>
    </row>
    <row r="336" spans="1:27" ht="22.5" hidden="1" x14ac:dyDescent="0.25">
      <c r="A336" s="12" t="s">
        <v>1805</v>
      </c>
      <c r="B336" s="13" t="s">
        <v>1806</v>
      </c>
      <c r="C336" s="14" t="s">
        <v>1597</v>
      </c>
      <c r="D336" s="12" t="s">
        <v>23</v>
      </c>
      <c r="E336" s="12" t="s">
        <v>1467</v>
      </c>
      <c r="F336" s="12" t="s">
        <v>1598</v>
      </c>
      <c r="G336" s="12" t="s">
        <v>1467</v>
      </c>
      <c r="H336" s="12" t="s">
        <v>1467</v>
      </c>
      <c r="I336" s="12"/>
      <c r="J336" s="12"/>
      <c r="K336" s="12"/>
      <c r="L336" s="12" t="s">
        <v>1367</v>
      </c>
      <c r="M336" s="12" t="s">
        <v>1599</v>
      </c>
      <c r="N336" s="12" t="s">
        <v>1369</v>
      </c>
      <c r="O336" s="13" t="s">
        <v>1600</v>
      </c>
      <c r="P336" s="15">
        <v>1086454000</v>
      </c>
      <c r="Q336" s="15">
        <v>0</v>
      </c>
      <c r="R336" s="15">
        <v>0</v>
      </c>
      <c r="S336" s="15">
        <v>1086454000</v>
      </c>
      <c r="T336" s="15">
        <v>0</v>
      </c>
      <c r="U336" s="15">
        <v>765697355.73000002</v>
      </c>
      <c r="V336" s="15">
        <v>320756644.26999998</v>
      </c>
      <c r="W336" s="15">
        <v>765697355.73000002</v>
      </c>
      <c r="X336" s="15">
        <v>765697355.73000002</v>
      </c>
      <c r="Y336" s="15">
        <v>765697355.73000002</v>
      </c>
      <c r="Z336" s="15">
        <v>765697355.73000002</v>
      </c>
      <c r="AA336" s="16" t="s">
        <v>1720</v>
      </c>
    </row>
    <row r="337" spans="1:27" ht="22.5" hidden="1" x14ac:dyDescent="0.25">
      <c r="A337" s="12" t="s">
        <v>1805</v>
      </c>
      <c r="B337" s="13" t="s">
        <v>1806</v>
      </c>
      <c r="C337" s="14" t="s">
        <v>1597</v>
      </c>
      <c r="D337" s="12" t="s">
        <v>23</v>
      </c>
      <c r="E337" s="12" t="s">
        <v>1467</v>
      </c>
      <c r="F337" s="12" t="s">
        <v>1598</v>
      </c>
      <c r="G337" s="12" t="s">
        <v>1467</v>
      </c>
      <c r="H337" s="12" t="s">
        <v>1467</v>
      </c>
      <c r="I337" s="12"/>
      <c r="J337" s="12"/>
      <c r="K337" s="12"/>
      <c r="L337" s="12" t="s">
        <v>1367</v>
      </c>
      <c r="M337" s="12" t="s">
        <v>1623</v>
      </c>
      <c r="N337" s="12" t="s">
        <v>1370</v>
      </c>
      <c r="O337" s="13" t="s">
        <v>1600</v>
      </c>
      <c r="P337" s="15">
        <v>0</v>
      </c>
      <c r="Q337" s="15">
        <v>62956814</v>
      </c>
      <c r="R337" s="15">
        <v>0</v>
      </c>
      <c r="S337" s="15">
        <v>62956814</v>
      </c>
      <c r="T337" s="15">
        <v>0</v>
      </c>
      <c r="U337" s="15">
        <v>62956814</v>
      </c>
      <c r="V337" s="15">
        <v>0</v>
      </c>
      <c r="W337" s="15">
        <v>62956814</v>
      </c>
      <c r="X337" s="15">
        <v>62956814</v>
      </c>
      <c r="Y337" s="15">
        <v>0</v>
      </c>
      <c r="Z337" s="15">
        <v>0</v>
      </c>
      <c r="AA337" s="16" t="s">
        <v>1720</v>
      </c>
    </row>
    <row r="338" spans="1:27" ht="22.5" hidden="1" x14ac:dyDescent="0.25">
      <c r="A338" s="12" t="s">
        <v>1805</v>
      </c>
      <c r="B338" s="13" t="s">
        <v>1806</v>
      </c>
      <c r="C338" s="14" t="s">
        <v>1601</v>
      </c>
      <c r="D338" s="12" t="s">
        <v>23</v>
      </c>
      <c r="E338" s="12" t="s">
        <v>1467</v>
      </c>
      <c r="F338" s="12" t="s">
        <v>1598</v>
      </c>
      <c r="G338" s="12" t="s">
        <v>1467</v>
      </c>
      <c r="H338" s="12" t="s">
        <v>1602</v>
      </c>
      <c r="I338" s="12"/>
      <c r="J338" s="12"/>
      <c r="K338" s="12"/>
      <c r="L338" s="12" t="s">
        <v>1367</v>
      </c>
      <c r="M338" s="12" t="s">
        <v>1599</v>
      </c>
      <c r="N338" s="12" t="s">
        <v>1369</v>
      </c>
      <c r="O338" s="13" t="s">
        <v>1603</v>
      </c>
      <c r="P338" s="15">
        <v>128295000</v>
      </c>
      <c r="Q338" s="15">
        <v>0</v>
      </c>
      <c r="R338" s="15">
        <v>0</v>
      </c>
      <c r="S338" s="15">
        <v>128295000</v>
      </c>
      <c r="T338" s="15">
        <v>0</v>
      </c>
      <c r="U338" s="15">
        <v>91996896.5</v>
      </c>
      <c r="V338" s="15">
        <v>36298103.5</v>
      </c>
      <c r="W338" s="15">
        <v>91996896.5</v>
      </c>
      <c r="X338" s="15">
        <v>91996896.5</v>
      </c>
      <c r="Y338" s="15">
        <v>91996896.5</v>
      </c>
      <c r="Z338" s="15">
        <v>91996896.5</v>
      </c>
      <c r="AA338" s="16" t="s">
        <v>1720</v>
      </c>
    </row>
    <row r="339" spans="1:27" ht="22.5" hidden="1" x14ac:dyDescent="0.25">
      <c r="A339" s="12" t="s">
        <v>1805</v>
      </c>
      <c r="B339" s="13" t="s">
        <v>1806</v>
      </c>
      <c r="C339" s="14" t="s">
        <v>1601</v>
      </c>
      <c r="D339" s="12" t="s">
        <v>23</v>
      </c>
      <c r="E339" s="12" t="s">
        <v>1467</v>
      </c>
      <c r="F339" s="12" t="s">
        <v>1598</v>
      </c>
      <c r="G339" s="12" t="s">
        <v>1467</v>
      </c>
      <c r="H339" s="12" t="s">
        <v>1602</v>
      </c>
      <c r="I339" s="12"/>
      <c r="J339" s="12"/>
      <c r="K339" s="12"/>
      <c r="L339" s="12" t="s">
        <v>1367</v>
      </c>
      <c r="M339" s="12" t="s">
        <v>1623</v>
      </c>
      <c r="N339" s="12" t="s">
        <v>1370</v>
      </c>
      <c r="O339" s="13" t="s">
        <v>1603</v>
      </c>
      <c r="P339" s="15">
        <v>0</v>
      </c>
      <c r="Q339" s="15">
        <v>23800000</v>
      </c>
      <c r="R339" s="15">
        <v>0</v>
      </c>
      <c r="S339" s="15">
        <v>23800000</v>
      </c>
      <c r="T339" s="15">
        <v>0</v>
      </c>
      <c r="U339" s="15">
        <v>23800000</v>
      </c>
      <c r="V339" s="15">
        <v>0</v>
      </c>
      <c r="W339" s="15">
        <v>23800000</v>
      </c>
      <c r="X339" s="15">
        <v>23800000</v>
      </c>
      <c r="Y339" s="15">
        <v>0</v>
      </c>
      <c r="Z339" s="15">
        <v>0</v>
      </c>
      <c r="AA339" s="16" t="s">
        <v>1720</v>
      </c>
    </row>
    <row r="340" spans="1:27" ht="22.5" hidden="1" x14ac:dyDescent="0.25">
      <c r="A340" s="12" t="s">
        <v>1805</v>
      </c>
      <c r="B340" s="13" t="s">
        <v>1806</v>
      </c>
      <c r="C340" s="14" t="s">
        <v>1604</v>
      </c>
      <c r="D340" s="12" t="s">
        <v>23</v>
      </c>
      <c r="E340" s="12" t="s">
        <v>1467</v>
      </c>
      <c r="F340" s="12" t="s">
        <v>1598</v>
      </c>
      <c r="G340" s="12" t="s">
        <v>1467</v>
      </c>
      <c r="H340" s="12" t="s">
        <v>1605</v>
      </c>
      <c r="I340" s="12"/>
      <c r="J340" s="12"/>
      <c r="K340" s="12"/>
      <c r="L340" s="12" t="s">
        <v>1367</v>
      </c>
      <c r="M340" s="12" t="s">
        <v>1599</v>
      </c>
      <c r="N340" s="12" t="s">
        <v>1369</v>
      </c>
      <c r="O340" s="13" t="s">
        <v>1606</v>
      </c>
      <c r="P340" s="15">
        <v>200037000</v>
      </c>
      <c r="Q340" s="15">
        <v>0</v>
      </c>
      <c r="R340" s="15">
        <v>0</v>
      </c>
      <c r="S340" s="15">
        <v>200037000</v>
      </c>
      <c r="T340" s="15">
        <v>0</v>
      </c>
      <c r="U340" s="15">
        <v>110719578</v>
      </c>
      <c r="V340" s="15">
        <v>89317422</v>
      </c>
      <c r="W340" s="15">
        <v>110719578</v>
      </c>
      <c r="X340" s="15">
        <v>110719578</v>
      </c>
      <c r="Y340" s="15">
        <v>110719578</v>
      </c>
      <c r="Z340" s="15">
        <v>110719578</v>
      </c>
      <c r="AA340" s="16" t="s">
        <v>1720</v>
      </c>
    </row>
    <row r="341" spans="1:27" ht="22.5" hidden="1" x14ac:dyDescent="0.25">
      <c r="A341" s="12" t="s">
        <v>1805</v>
      </c>
      <c r="B341" s="13" t="s">
        <v>1806</v>
      </c>
      <c r="C341" s="14" t="s">
        <v>1604</v>
      </c>
      <c r="D341" s="12" t="s">
        <v>23</v>
      </c>
      <c r="E341" s="12" t="s">
        <v>1467</v>
      </c>
      <c r="F341" s="12" t="s">
        <v>1598</v>
      </c>
      <c r="G341" s="12" t="s">
        <v>1467</v>
      </c>
      <c r="H341" s="12" t="s">
        <v>1605</v>
      </c>
      <c r="I341" s="12"/>
      <c r="J341" s="12"/>
      <c r="K341" s="12"/>
      <c r="L341" s="12" t="s">
        <v>1367</v>
      </c>
      <c r="M341" s="12" t="s">
        <v>1623</v>
      </c>
      <c r="N341" s="12" t="s">
        <v>1370</v>
      </c>
      <c r="O341" s="13" t="s">
        <v>1606</v>
      </c>
      <c r="P341" s="15">
        <v>0</v>
      </c>
      <c r="Q341" s="15">
        <v>106000000</v>
      </c>
      <c r="R341" s="15">
        <v>0</v>
      </c>
      <c r="S341" s="15">
        <v>106000000</v>
      </c>
      <c r="T341" s="15">
        <v>0</v>
      </c>
      <c r="U341" s="15">
        <v>0</v>
      </c>
      <c r="V341" s="15">
        <v>106000000</v>
      </c>
      <c r="W341" s="15">
        <v>0</v>
      </c>
      <c r="X341" s="15">
        <v>0</v>
      </c>
      <c r="Y341" s="15">
        <v>0</v>
      </c>
      <c r="Z341" s="15">
        <v>0</v>
      </c>
      <c r="AA341" s="16" t="s">
        <v>1720</v>
      </c>
    </row>
    <row r="342" spans="1:27" ht="22.5" hidden="1" x14ac:dyDescent="0.25">
      <c r="A342" s="12" t="s">
        <v>1805</v>
      </c>
      <c r="B342" s="13" t="s">
        <v>1806</v>
      </c>
      <c r="C342" s="14" t="s">
        <v>1690</v>
      </c>
      <c r="D342" s="12" t="s">
        <v>23</v>
      </c>
      <c r="E342" s="12" t="s">
        <v>1467</v>
      </c>
      <c r="F342" s="12" t="s">
        <v>1598</v>
      </c>
      <c r="G342" s="12" t="s">
        <v>1613</v>
      </c>
      <c r="H342" s="12"/>
      <c r="I342" s="12"/>
      <c r="J342" s="12"/>
      <c r="K342" s="12"/>
      <c r="L342" s="12" t="s">
        <v>1367</v>
      </c>
      <c r="M342" s="12" t="s">
        <v>1599</v>
      </c>
      <c r="N342" s="12" t="s">
        <v>1369</v>
      </c>
      <c r="O342" s="13" t="s">
        <v>1691</v>
      </c>
      <c r="P342" s="15">
        <v>5490000</v>
      </c>
      <c r="Q342" s="15">
        <v>0</v>
      </c>
      <c r="R342" s="15">
        <v>0</v>
      </c>
      <c r="S342" s="15">
        <v>5490000</v>
      </c>
      <c r="T342" s="15">
        <v>0</v>
      </c>
      <c r="U342" s="15">
        <v>0</v>
      </c>
      <c r="V342" s="15">
        <v>5490000</v>
      </c>
      <c r="W342" s="15">
        <v>0</v>
      </c>
      <c r="X342" s="15">
        <v>0</v>
      </c>
      <c r="Y342" s="15">
        <v>0</v>
      </c>
      <c r="Z342" s="15">
        <v>0</v>
      </c>
      <c r="AA342" s="16" t="s">
        <v>1720</v>
      </c>
    </row>
    <row r="343" spans="1:27" ht="22.5" hidden="1" x14ac:dyDescent="0.25">
      <c r="A343" s="12" t="s">
        <v>1805</v>
      </c>
      <c r="B343" s="13" t="s">
        <v>1806</v>
      </c>
      <c r="C343" s="14" t="s">
        <v>1690</v>
      </c>
      <c r="D343" s="12" t="s">
        <v>23</v>
      </c>
      <c r="E343" s="12" t="s">
        <v>1467</v>
      </c>
      <c r="F343" s="12" t="s">
        <v>1598</v>
      </c>
      <c r="G343" s="12" t="s">
        <v>1613</v>
      </c>
      <c r="H343" s="12"/>
      <c r="I343" s="12"/>
      <c r="J343" s="12"/>
      <c r="K343" s="12"/>
      <c r="L343" s="12" t="s">
        <v>1367</v>
      </c>
      <c r="M343" s="12" t="s">
        <v>1623</v>
      </c>
      <c r="N343" s="12" t="s">
        <v>1370</v>
      </c>
      <c r="O343" s="13" t="s">
        <v>1691</v>
      </c>
      <c r="P343" s="15">
        <v>0</v>
      </c>
      <c r="Q343" s="15">
        <v>60249094</v>
      </c>
      <c r="R343" s="15">
        <v>0</v>
      </c>
      <c r="S343" s="15">
        <v>60249094</v>
      </c>
      <c r="T343" s="15">
        <v>0</v>
      </c>
      <c r="U343" s="15">
        <v>31200000</v>
      </c>
      <c r="V343" s="15">
        <v>29049094</v>
      </c>
      <c r="W343" s="15">
        <v>31200000</v>
      </c>
      <c r="X343" s="15">
        <v>31200000</v>
      </c>
      <c r="Y343" s="15">
        <v>0</v>
      </c>
      <c r="Z343" s="15">
        <v>0</v>
      </c>
      <c r="AA343" s="16" t="s">
        <v>1720</v>
      </c>
    </row>
    <row r="344" spans="1:27" ht="33.75" hidden="1" x14ac:dyDescent="0.25">
      <c r="A344" s="12" t="s">
        <v>1805</v>
      </c>
      <c r="B344" s="13" t="s">
        <v>1806</v>
      </c>
      <c r="C344" s="14" t="s">
        <v>1610</v>
      </c>
      <c r="D344" s="12" t="s">
        <v>23</v>
      </c>
      <c r="E344" s="12" t="s">
        <v>1467</v>
      </c>
      <c r="F344" s="12" t="s">
        <v>1598</v>
      </c>
      <c r="G344" s="12" t="s">
        <v>1605</v>
      </c>
      <c r="H344" s="12"/>
      <c r="I344" s="12"/>
      <c r="J344" s="12"/>
      <c r="K344" s="12"/>
      <c r="L344" s="12" t="s">
        <v>1367</v>
      </c>
      <c r="M344" s="12" t="s">
        <v>1599</v>
      </c>
      <c r="N344" s="12" t="s">
        <v>1369</v>
      </c>
      <c r="O344" s="13" t="s">
        <v>1611</v>
      </c>
      <c r="P344" s="15">
        <v>290077000</v>
      </c>
      <c r="Q344" s="15">
        <v>0</v>
      </c>
      <c r="R344" s="15">
        <v>0</v>
      </c>
      <c r="S344" s="15">
        <v>290077000</v>
      </c>
      <c r="T344" s="15">
        <v>0</v>
      </c>
      <c r="U344" s="15">
        <v>134957139.86000001</v>
      </c>
      <c r="V344" s="15">
        <v>155119860.13999999</v>
      </c>
      <c r="W344" s="15">
        <v>134957139.84</v>
      </c>
      <c r="X344" s="15">
        <v>134957139.84</v>
      </c>
      <c r="Y344" s="15">
        <v>134957139.84</v>
      </c>
      <c r="Z344" s="15">
        <v>134957139.84</v>
      </c>
      <c r="AA344" s="16" t="s">
        <v>1720</v>
      </c>
    </row>
    <row r="345" spans="1:27" ht="33.75" hidden="1" x14ac:dyDescent="0.25">
      <c r="A345" s="12" t="s">
        <v>1805</v>
      </c>
      <c r="B345" s="13" t="s">
        <v>1806</v>
      </c>
      <c r="C345" s="14" t="s">
        <v>1610</v>
      </c>
      <c r="D345" s="12" t="s">
        <v>23</v>
      </c>
      <c r="E345" s="12" t="s">
        <v>1467</v>
      </c>
      <c r="F345" s="12" t="s">
        <v>1598</v>
      </c>
      <c r="G345" s="12" t="s">
        <v>1605</v>
      </c>
      <c r="H345" s="12"/>
      <c r="I345" s="12"/>
      <c r="J345" s="12"/>
      <c r="K345" s="12"/>
      <c r="L345" s="12" t="s">
        <v>1367</v>
      </c>
      <c r="M345" s="12" t="s">
        <v>1623</v>
      </c>
      <c r="N345" s="12" t="s">
        <v>1370</v>
      </c>
      <c r="O345" s="13" t="s">
        <v>1611</v>
      </c>
      <c r="P345" s="15">
        <v>0</v>
      </c>
      <c r="Q345" s="15">
        <v>55704160</v>
      </c>
      <c r="R345" s="15">
        <v>0</v>
      </c>
      <c r="S345" s="15">
        <v>55704160</v>
      </c>
      <c r="T345" s="15">
        <v>0</v>
      </c>
      <c r="U345" s="15">
        <v>55704160</v>
      </c>
      <c r="V345" s="15">
        <v>0</v>
      </c>
      <c r="W345" s="15">
        <v>55704160</v>
      </c>
      <c r="X345" s="15">
        <v>55704160</v>
      </c>
      <c r="Y345" s="15">
        <v>0</v>
      </c>
      <c r="Z345" s="15">
        <v>0</v>
      </c>
      <c r="AA345" s="16" t="s">
        <v>1720</v>
      </c>
    </row>
    <row r="346" spans="1:27" ht="22.5" hidden="1" x14ac:dyDescent="0.25">
      <c r="A346" s="12" t="s">
        <v>1805</v>
      </c>
      <c r="B346" s="13" t="s">
        <v>1806</v>
      </c>
      <c r="C346" s="14" t="s">
        <v>1616</v>
      </c>
      <c r="D346" s="12" t="s">
        <v>23</v>
      </c>
      <c r="E346" s="12" t="s">
        <v>1613</v>
      </c>
      <c r="F346" s="12" t="s">
        <v>1598</v>
      </c>
      <c r="G346" s="12" t="s">
        <v>1602</v>
      </c>
      <c r="H346" s="12"/>
      <c r="I346" s="12"/>
      <c r="J346" s="12"/>
      <c r="K346" s="12"/>
      <c r="L346" s="12" t="s">
        <v>1367</v>
      </c>
      <c r="M346" s="12" t="s">
        <v>1599</v>
      </c>
      <c r="N346" s="12" t="s">
        <v>1369</v>
      </c>
      <c r="O346" s="13" t="s">
        <v>1617</v>
      </c>
      <c r="P346" s="15">
        <v>169176000</v>
      </c>
      <c r="Q346" s="15">
        <v>0</v>
      </c>
      <c r="R346" s="15">
        <v>0</v>
      </c>
      <c r="S346" s="15">
        <v>169176000</v>
      </c>
      <c r="T346" s="15">
        <v>0</v>
      </c>
      <c r="U346" s="15">
        <v>75135291</v>
      </c>
      <c r="V346" s="15">
        <v>94040709</v>
      </c>
      <c r="W346" s="15">
        <v>75135291</v>
      </c>
      <c r="X346" s="15">
        <v>75135291</v>
      </c>
      <c r="Y346" s="15">
        <v>75135291</v>
      </c>
      <c r="Z346" s="15">
        <v>75135291</v>
      </c>
      <c r="AA346" s="16" t="s">
        <v>1720</v>
      </c>
    </row>
    <row r="347" spans="1:27" ht="22.5" hidden="1" x14ac:dyDescent="0.25">
      <c r="A347" s="12" t="s">
        <v>1805</v>
      </c>
      <c r="B347" s="13" t="s">
        <v>1806</v>
      </c>
      <c r="C347" s="14" t="s">
        <v>1616</v>
      </c>
      <c r="D347" s="12" t="s">
        <v>23</v>
      </c>
      <c r="E347" s="12" t="s">
        <v>1613</v>
      </c>
      <c r="F347" s="12" t="s">
        <v>1598</v>
      </c>
      <c r="G347" s="12" t="s">
        <v>1602</v>
      </c>
      <c r="H347" s="12"/>
      <c r="I347" s="12"/>
      <c r="J347" s="12"/>
      <c r="K347" s="12"/>
      <c r="L347" s="12" t="s">
        <v>1367</v>
      </c>
      <c r="M347" s="12" t="s">
        <v>1623</v>
      </c>
      <c r="N347" s="12" t="s">
        <v>1370</v>
      </c>
      <c r="O347" s="13" t="s">
        <v>1617</v>
      </c>
      <c r="P347" s="15">
        <v>0</v>
      </c>
      <c r="Q347" s="15">
        <v>137558026</v>
      </c>
      <c r="R347" s="15">
        <v>0</v>
      </c>
      <c r="S347" s="15">
        <v>137558026</v>
      </c>
      <c r="T347" s="15">
        <v>0</v>
      </c>
      <c r="U347" s="15">
        <v>0</v>
      </c>
      <c r="V347" s="15">
        <v>137558026</v>
      </c>
      <c r="W347" s="15">
        <v>0</v>
      </c>
      <c r="X347" s="15">
        <v>0</v>
      </c>
      <c r="Y347" s="15">
        <v>0</v>
      </c>
      <c r="Z347" s="15">
        <v>0</v>
      </c>
      <c r="AA347" s="16" t="s">
        <v>1720</v>
      </c>
    </row>
    <row r="348" spans="1:27" ht="22.5" hidden="1" x14ac:dyDescent="0.25">
      <c r="A348" s="12" t="s">
        <v>1805</v>
      </c>
      <c r="B348" s="13" t="s">
        <v>1806</v>
      </c>
      <c r="C348" s="14" t="s">
        <v>1618</v>
      </c>
      <c r="D348" s="12" t="s">
        <v>23</v>
      </c>
      <c r="E348" s="12" t="s">
        <v>1614</v>
      </c>
      <c r="F348" s="12" t="s">
        <v>1613</v>
      </c>
      <c r="G348" s="12" t="s">
        <v>1467</v>
      </c>
      <c r="H348" s="12" t="s">
        <v>1467</v>
      </c>
      <c r="I348" s="12"/>
      <c r="J348" s="12"/>
      <c r="K348" s="12"/>
      <c r="L348" s="12" t="s">
        <v>1367</v>
      </c>
      <c r="M348" s="12" t="s">
        <v>1619</v>
      </c>
      <c r="N348" s="12" t="s">
        <v>1370</v>
      </c>
      <c r="O348" s="13" t="s">
        <v>1620</v>
      </c>
      <c r="P348" s="15">
        <v>10163000</v>
      </c>
      <c r="Q348" s="15">
        <v>0</v>
      </c>
      <c r="R348" s="15">
        <v>0</v>
      </c>
      <c r="S348" s="15">
        <v>10163000</v>
      </c>
      <c r="T348" s="15">
        <v>0</v>
      </c>
      <c r="U348" s="15">
        <v>0</v>
      </c>
      <c r="V348" s="15">
        <v>10163000</v>
      </c>
      <c r="W348" s="15">
        <v>0</v>
      </c>
      <c r="X348" s="15">
        <v>0</v>
      </c>
      <c r="Y348" s="15">
        <v>0</v>
      </c>
      <c r="Z348" s="15">
        <v>0</v>
      </c>
      <c r="AA348" s="16" t="s">
        <v>1720</v>
      </c>
    </row>
    <row r="349" spans="1:27" ht="33.75" hidden="1" x14ac:dyDescent="0.25">
      <c r="A349" s="12" t="s">
        <v>1805</v>
      </c>
      <c r="B349" s="13" t="s">
        <v>1806</v>
      </c>
      <c r="C349" s="14" t="s">
        <v>1807</v>
      </c>
      <c r="D349" s="12" t="s">
        <v>23</v>
      </c>
      <c r="E349" s="12" t="s">
        <v>1614</v>
      </c>
      <c r="F349" s="12" t="s">
        <v>1613</v>
      </c>
      <c r="G349" s="12" t="s">
        <v>1467</v>
      </c>
      <c r="H349" s="12" t="s">
        <v>1622</v>
      </c>
      <c r="I349" s="12" t="s">
        <v>1619</v>
      </c>
      <c r="J349" s="12" t="s">
        <v>1483</v>
      </c>
      <c r="K349" s="12" t="s">
        <v>1483</v>
      </c>
      <c r="L349" s="12" t="s">
        <v>1367</v>
      </c>
      <c r="M349" s="12" t="s">
        <v>1623</v>
      </c>
      <c r="N349" s="12" t="s">
        <v>1370</v>
      </c>
      <c r="O349" s="13" t="s">
        <v>1804</v>
      </c>
      <c r="P349" s="15">
        <v>0</v>
      </c>
      <c r="Q349" s="15">
        <v>549837704</v>
      </c>
      <c r="R349" s="15">
        <v>549837704</v>
      </c>
      <c r="S349" s="15">
        <v>0</v>
      </c>
      <c r="T349" s="15">
        <v>0</v>
      </c>
      <c r="U349" s="15">
        <v>0</v>
      </c>
      <c r="V349" s="15">
        <v>0</v>
      </c>
      <c r="W349" s="15">
        <v>0</v>
      </c>
      <c r="X349" s="15">
        <v>0</v>
      </c>
      <c r="Y349" s="15">
        <v>0</v>
      </c>
      <c r="Z349" s="15">
        <v>0</v>
      </c>
      <c r="AA349" s="16" t="s">
        <v>1720</v>
      </c>
    </row>
    <row r="350" spans="1:27" ht="22.5" hidden="1" x14ac:dyDescent="0.25">
      <c r="A350" s="12" t="s">
        <v>1805</v>
      </c>
      <c r="B350" s="13" t="s">
        <v>1806</v>
      </c>
      <c r="C350" s="14" t="s">
        <v>1643</v>
      </c>
      <c r="D350" s="12" t="s">
        <v>23</v>
      </c>
      <c r="E350" s="12" t="s">
        <v>1614</v>
      </c>
      <c r="F350" s="12" t="s">
        <v>1644</v>
      </c>
      <c r="G350" s="12" t="s">
        <v>1467</v>
      </c>
      <c r="H350" s="12" t="s">
        <v>1467</v>
      </c>
      <c r="I350" s="12"/>
      <c r="J350" s="12"/>
      <c r="K350" s="12"/>
      <c r="L350" s="12" t="s">
        <v>1367</v>
      </c>
      <c r="M350" s="12" t="s">
        <v>1623</v>
      </c>
      <c r="N350" s="12" t="s">
        <v>1370</v>
      </c>
      <c r="O350" s="13" t="s">
        <v>1645</v>
      </c>
      <c r="P350" s="15">
        <v>0</v>
      </c>
      <c r="Q350" s="15">
        <v>103569610</v>
      </c>
      <c r="R350" s="15">
        <v>0</v>
      </c>
      <c r="S350" s="15">
        <v>103569610</v>
      </c>
      <c r="T350" s="15">
        <v>0</v>
      </c>
      <c r="U350" s="15">
        <v>0</v>
      </c>
      <c r="V350" s="15">
        <v>103569610</v>
      </c>
      <c r="W350" s="15">
        <v>0</v>
      </c>
      <c r="X350" s="15">
        <v>0</v>
      </c>
      <c r="Y350" s="15">
        <v>0</v>
      </c>
      <c r="Z350" s="15">
        <v>0</v>
      </c>
      <c r="AA350" s="16" t="s">
        <v>1720</v>
      </c>
    </row>
    <row r="351" spans="1:27" ht="67.5" hidden="1" x14ac:dyDescent="0.25">
      <c r="A351" s="12" t="s">
        <v>1805</v>
      </c>
      <c r="B351" s="13" t="s">
        <v>1806</v>
      </c>
      <c r="C351" s="14" t="s">
        <v>1808</v>
      </c>
      <c r="D351" s="12" t="s">
        <v>1366</v>
      </c>
      <c r="E351" s="12" t="s">
        <v>1779</v>
      </c>
      <c r="F351" s="12" t="s">
        <v>1647</v>
      </c>
      <c r="G351" s="12" t="s">
        <v>1467</v>
      </c>
      <c r="H351" s="12" t="s">
        <v>1483</v>
      </c>
      <c r="I351" s="12" t="s">
        <v>1483</v>
      </c>
      <c r="J351" s="12" t="s">
        <v>1483</v>
      </c>
      <c r="K351" s="12" t="s">
        <v>1483</v>
      </c>
      <c r="L351" s="12" t="s">
        <v>1367</v>
      </c>
      <c r="M351" s="12" t="s">
        <v>1619</v>
      </c>
      <c r="N351" s="12" t="s">
        <v>1369</v>
      </c>
      <c r="O351" s="13" t="s">
        <v>1554</v>
      </c>
      <c r="P351" s="15">
        <v>808000000</v>
      </c>
      <c r="Q351" s="15">
        <v>0</v>
      </c>
      <c r="R351" s="15">
        <v>0</v>
      </c>
      <c r="S351" s="15">
        <v>808000000</v>
      </c>
      <c r="T351" s="15">
        <v>0</v>
      </c>
      <c r="U351" s="15">
        <v>287288888.88999999</v>
      </c>
      <c r="V351" s="15">
        <v>520711111.11000001</v>
      </c>
      <c r="W351" s="15">
        <v>287288888.88999999</v>
      </c>
      <c r="X351" s="15">
        <v>287288888.88999999</v>
      </c>
      <c r="Y351" s="15">
        <v>287288888.88999999</v>
      </c>
      <c r="Z351" s="15">
        <v>287288888.88999999</v>
      </c>
      <c r="AA351" s="16" t="s">
        <v>1720</v>
      </c>
    </row>
    <row r="352" spans="1:27" ht="56.25" hidden="1" x14ac:dyDescent="0.25">
      <c r="A352" s="12" t="s">
        <v>1805</v>
      </c>
      <c r="B352" s="13" t="s">
        <v>1806</v>
      </c>
      <c r="C352" s="14" t="s">
        <v>1809</v>
      </c>
      <c r="D352" s="12" t="s">
        <v>1366</v>
      </c>
      <c r="E352" s="12" t="s">
        <v>1677</v>
      </c>
      <c r="F352" s="12" t="s">
        <v>1647</v>
      </c>
      <c r="G352" s="12" t="s">
        <v>1756</v>
      </c>
      <c r="H352" s="12" t="s">
        <v>1483</v>
      </c>
      <c r="I352" s="12" t="s">
        <v>1483</v>
      </c>
      <c r="J352" s="12" t="s">
        <v>1483</v>
      </c>
      <c r="K352" s="12" t="s">
        <v>1483</v>
      </c>
      <c r="L352" s="12" t="s">
        <v>1367</v>
      </c>
      <c r="M352" s="12" t="s">
        <v>1623</v>
      </c>
      <c r="N352" s="12" t="s">
        <v>1370</v>
      </c>
      <c r="O352" s="13" t="s">
        <v>1555</v>
      </c>
      <c r="P352" s="15">
        <v>0</v>
      </c>
      <c r="Q352" s="15">
        <v>553128179</v>
      </c>
      <c r="R352" s="15">
        <v>0</v>
      </c>
      <c r="S352" s="15">
        <v>553128179</v>
      </c>
      <c r="T352" s="15">
        <v>0</v>
      </c>
      <c r="U352" s="15">
        <v>0</v>
      </c>
      <c r="V352" s="15">
        <v>553128179</v>
      </c>
      <c r="W352" s="15">
        <v>0</v>
      </c>
      <c r="X352" s="15">
        <v>0</v>
      </c>
      <c r="Y352" s="15">
        <v>0</v>
      </c>
      <c r="Z352" s="15">
        <v>0</v>
      </c>
      <c r="AA352" s="16" t="s">
        <v>1720</v>
      </c>
    </row>
    <row r="353" spans="1:27" ht="56.25" hidden="1" x14ac:dyDescent="0.25">
      <c r="A353" s="12" t="s">
        <v>1805</v>
      </c>
      <c r="B353" s="13" t="s">
        <v>1806</v>
      </c>
      <c r="C353" s="14" t="s">
        <v>1730</v>
      </c>
      <c r="D353" s="12" t="s">
        <v>1366</v>
      </c>
      <c r="E353" s="12" t="s">
        <v>1677</v>
      </c>
      <c r="F353" s="12" t="s">
        <v>1647</v>
      </c>
      <c r="G353" s="12" t="s">
        <v>1731</v>
      </c>
      <c r="H353" s="12" t="s">
        <v>1483</v>
      </c>
      <c r="I353" s="12" t="s">
        <v>1483</v>
      </c>
      <c r="J353" s="12" t="s">
        <v>1483</v>
      </c>
      <c r="K353" s="12" t="s">
        <v>1483</v>
      </c>
      <c r="L353" s="12" t="s">
        <v>1367</v>
      </c>
      <c r="M353" s="12" t="s">
        <v>1623</v>
      </c>
      <c r="N353" s="12" t="s">
        <v>1370</v>
      </c>
      <c r="O353" s="13" t="s">
        <v>1556</v>
      </c>
      <c r="P353" s="15">
        <v>0</v>
      </c>
      <c r="Q353" s="15">
        <v>477570000</v>
      </c>
      <c r="R353" s="15">
        <v>0</v>
      </c>
      <c r="S353" s="15">
        <v>477570000</v>
      </c>
      <c r="T353" s="15">
        <v>0</v>
      </c>
      <c r="U353" s="15">
        <v>0</v>
      </c>
      <c r="V353" s="15">
        <v>477570000</v>
      </c>
      <c r="W353" s="15">
        <v>0</v>
      </c>
      <c r="X353" s="15">
        <v>0</v>
      </c>
      <c r="Y353" s="15">
        <v>0</v>
      </c>
      <c r="Z353" s="15">
        <v>0</v>
      </c>
      <c r="AA353" s="16" t="s">
        <v>1720</v>
      </c>
    </row>
    <row r="354" spans="1:27" ht="45" hidden="1" x14ac:dyDescent="0.25">
      <c r="A354" s="12" t="s">
        <v>1805</v>
      </c>
      <c r="B354" s="13" t="s">
        <v>1806</v>
      </c>
      <c r="C354" s="14" t="s">
        <v>1732</v>
      </c>
      <c r="D354" s="12" t="s">
        <v>1366</v>
      </c>
      <c r="E354" s="12" t="s">
        <v>1677</v>
      </c>
      <c r="F354" s="12" t="s">
        <v>1647</v>
      </c>
      <c r="G354" s="12" t="s">
        <v>1627</v>
      </c>
      <c r="H354" s="12" t="s">
        <v>1483</v>
      </c>
      <c r="I354" s="12" t="s">
        <v>1483</v>
      </c>
      <c r="J354" s="12" t="s">
        <v>1483</v>
      </c>
      <c r="K354" s="12" t="s">
        <v>1483</v>
      </c>
      <c r="L354" s="12" t="s">
        <v>1367</v>
      </c>
      <c r="M354" s="12" t="s">
        <v>1623</v>
      </c>
      <c r="N354" s="12" t="s">
        <v>1370</v>
      </c>
      <c r="O354" s="13" t="s">
        <v>1557</v>
      </c>
      <c r="P354" s="15">
        <v>0</v>
      </c>
      <c r="Q354" s="15">
        <v>511700000</v>
      </c>
      <c r="R354" s="15">
        <v>0</v>
      </c>
      <c r="S354" s="15">
        <v>511700000</v>
      </c>
      <c r="T354" s="15">
        <v>0</v>
      </c>
      <c r="U354" s="15">
        <v>0</v>
      </c>
      <c r="V354" s="15">
        <v>511700000</v>
      </c>
      <c r="W354" s="15">
        <v>0</v>
      </c>
      <c r="X354" s="15">
        <v>0</v>
      </c>
      <c r="Y354" s="15">
        <v>0</v>
      </c>
      <c r="Z354" s="15">
        <v>0</v>
      </c>
      <c r="AA354" s="16" t="s">
        <v>1720</v>
      </c>
    </row>
    <row r="355" spans="1:27" ht="78.75" hidden="1" x14ac:dyDescent="0.25">
      <c r="A355" s="12" t="s">
        <v>1805</v>
      </c>
      <c r="B355" s="13" t="s">
        <v>1806</v>
      </c>
      <c r="C355" s="14" t="s">
        <v>1733</v>
      </c>
      <c r="D355" s="12" t="s">
        <v>1366</v>
      </c>
      <c r="E355" s="12" t="s">
        <v>1677</v>
      </c>
      <c r="F355" s="12" t="s">
        <v>1647</v>
      </c>
      <c r="G355" s="12" t="s">
        <v>1630</v>
      </c>
      <c r="H355" s="12" t="s">
        <v>1483</v>
      </c>
      <c r="I355" s="12" t="s">
        <v>1483</v>
      </c>
      <c r="J355" s="12" t="s">
        <v>1483</v>
      </c>
      <c r="K355" s="12" t="s">
        <v>1483</v>
      </c>
      <c r="L355" s="12" t="s">
        <v>1367</v>
      </c>
      <c r="M355" s="12" t="s">
        <v>1623</v>
      </c>
      <c r="N355" s="12" t="s">
        <v>1370</v>
      </c>
      <c r="O355" s="13" t="s">
        <v>1558</v>
      </c>
      <c r="P355" s="15">
        <v>0</v>
      </c>
      <c r="Q355" s="15">
        <v>394900000</v>
      </c>
      <c r="R355" s="15">
        <v>0</v>
      </c>
      <c r="S355" s="15">
        <v>394900000</v>
      </c>
      <c r="T355" s="15">
        <v>0</v>
      </c>
      <c r="U355" s="15">
        <v>0</v>
      </c>
      <c r="V355" s="15">
        <v>394900000</v>
      </c>
      <c r="W355" s="15">
        <v>0</v>
      </c>
      <c r="X355" s="15">
        <v>0</v>
      </c>
      <c r="Y355" s="15">
        <v>0</v>
      </c>
      <c r="Z355" s="15">
        <v>0</v>
      </c>
      <c r="AA355" s="16" t="s">
        <v>1720</v>
      </c>
    </row>
    <row r="356" spans="1:27" ht="33.75" hidden="1" x14ac:dyDescent="0.25">
      <c r="A356" s="12" t="s">
        <v>1810</v>
      </c>
      <c r="B356" s="13" t="s">
        <v>1811</v>
      </c>
      <c r="C356" s="14" t="s">
        <v>1597</v>
      </c>
      <c r="D356" s="12" t="s">
        <v>23</v>
      </c>
      <c r="E356" s="12" t="s">
        <v>1467</v>
      </c>
      <c r="F356" s="12" t="s">
        <v>1598</v>
      </c>
      <c r="G356" s="12" t="s">
        <v>1467</v>
      </c>
      <c r="H356" s="12" t="s">
        <v>1467</v>
      </c>
      <c r="I356" s="12"/>
      <c r="J356" s="12"/>
      <c r="K356" s="12"/>
      <c r="L356" s="12" t="s">
        <v>1367</v>
      </c>
      <c r="M356" s="12" t="s">
        <v>1599</v>
      </c>
      <c r="N356" s="12" t="s">
        <v>1369</v>
      </c>
      <c r="O356" s="13" t="s">
        <v>1600</v>
      </c>
      <c r="P356" s="15">
        <v>1073349000</v>
      </c>
      <c r="Q356" s="15">
        <v>0</v>
      </c>
      <c r="R356" s="15">
        <v>0</v>
      </c>
      <c r="S356" s="15">
        <v>1073349000</v>
      </c>
      <c r="T356" s="15">
        <v>0</v>
      </c>
      <c r="U356" s="15">
        <v>668268470</v>
      </c>
      <c r="V356" s="15">
        <v>405080530</v>
      </c>
      <c r="W356" s="15">
        <v>668268470</v>
      </c>
      <c r="X356" s="15">
        <v>466792145</v>
      </c>
      <c r="Y356" s="15">
        <v>466792145</v>
      </c>
      <c r="Z356" s="15">
        <v>466792145</v>
      </c>
      <c r="AA356" s="16" t="s">
        <v>1720</v>
      </c>
    </row>
    <row r="357" spans="1:27" ht="33.75" hidden="1" x14ac:dyDescent="0.25">
      <c r="A357" s="12" t="s">
        <v>1810</v>
      </c>
      <c r="B357" s="13" t="s">
        <v>1811</v>
      </c>
      <c r="C357" s="14" t="s">
        <v>1601</v>
      </c>
      <c r="D357" s="12" t="s">
        <v>23</v>
      </c>
      <c r="E357" s="12" t="s">
        <v>1467</v>
      </c>
      <c r="F357" s="12" t="s">
        <v>1598</v>
      </c>
      <c r="G357" s="12" t="s">
        <v>1467</v>
      </c>
      <c r="H357" s="12" t="s">
        <v>1602</v>
      </c>
      <c r="I357" s="12"/>
      <c r="J357" s="12"/>
      <c r="K357" s="12"/>
      <c r="L357" s="12" t="s">
        <v>1367</v>
      </c>
      <c r="M357" s="12" t="s">
        <v>1599</v>
      </c>
      <c r="N357" s="12" t="s">
        <v>1369</v>
      </c>
      <c r="O357" s="13" t="s">
        <v>1603</v>
      </c>
      <c r="P357" s="15">
        <v>114724000</v>
      </c>
      <c r="Q357" s="15">
        <v>0</v>
      </c>
      <c r="R357" s="15">
        <v>0</v>
      </c>
      <c r="S357" s="15">
        <v>114724000</v>
      </c>
      <c r="T357" s="15">
        <v>0</v>
      </c>
      <c r="U357" s="15">
        <v>68595642</v>
      </c>
      <c r="V357" s="15">
        <v>46128358</v>
      </c>
      <c r="W357" s="15">
        <v>68595642</v>
      </c>
      <c r="X357" s="15">
        <v>48977515</v>
      </c>
      <c r="Y357" s="15">
        <v>48977515</v>
      </c>
      <c r="Z357" s="15">
        <v>48977515</v>
      </c>
      <c r="AA357" s="16" t="s">
        <v>1720</v>
      </c>
    </row>
    <row r="358" spans="1:27" ht="33.75" hidden="1" x14ac:dyDescent="0.25">
      <c r="A358" s="12" t="s">
        <v>1810</v>
      </c>
      <c r="B358" s="13" t="s">
        <v>1811</v>
      </c>
      <c r="C358" s="14" t="s">
        <v>1604</v>
      </c>
      <c r="D358" s="12" t="s">
        <v>23</v>
      </c>
      <c r="E358" s="12" t="s">
        <v>1467</v>
      </c>
      <c r="F358" s="12" t="s">
        <v>1598</v>
      </c>
      <c r="G358" s="12" t="s">
        <v>1467</v>
      </c>
      <c r="H358" s="12" t="s">
        <v>1605</v>
      </c>
      <c r="I358" s="12"/>
      <c r="J358" s="12"/>
      <c r="K358" s="12"/>
      <c r="L358" s="12" t="s">
        <v>1367</v>
      </c>
      <c r="M358" s="12" t="s">
        <v>1599</v>
      </c>
      <c r="N358" s="12" t="s">
        <v>1369</v>
      </c>
      <c r="O358" s="13" t="s">
        <v>1606</v>
      </c>
      <c r="P358" s="15">
        <v>207911000</v>
      </c>
      <c r="Q358" s="15">
        <v>0</v>
      </c>
      <c r="R358" s="15">
        <v>0</v>
      </c>
      <c r="S358" s="15">
        <v>207911000</v>
      </c>
      <c r="T358" s="15">
        <v>0</v>
      </c>
      <c r="U358" s="15">
        <v>30911000</v>
      </c>
      <c r="V358" s="15">
        <v>177000000</v>
      </c>
      <c r="W358" s="15">
        <v>30911000</v>
      </c>
      <c r="X358" s="15">
        <v>28707550</v>
      </c>
      <c r="Y358" s="15">
        <v>28707550</v>
      </c>
      <c r="Z358" s="15">
        <v>28707550</v>
      </c>
      <c r="AA358" s="16" t="s">
        <v>1720</v>
      </c>
    </row>
    <row r="359" spans="1:27" ht="33.75" hidden="1" x14ac:dyDescent="0.25">
      <c r="A359" s="12" t="s">
        <v>1810</v>
      </c>
      <c r="B359" s="13" t="s">
        <v>1811</v>
      </c>
      <c r="C359" s="14" t="s">
        <v>1607</v>
      </c>
      <c r="D359" s="12" t="s">
        <v>23</v>
      </c>
      <c r="E359" s="12" t="s">
        <v>1467</v>
      </c>
      <c r="F359" s="12" t="s">
        <v>1598</v>
      </c>
      <c r="G359" s="12" t="s">
        <v>1467</v>
      </c>
      <c r="H359" s="12" t="s">
        <v>1608</v>
      </c>
      <c r="I359" s="12"/>
      <c r="J359" s="12"/>
      <c r="K359" s="12"/>
      <c r="L359" s="12" t="s">
        <v>1367</v>
      </c>
      <c r="M359" s="12" t="s">
        <v>1599</v>
      </c>
      <c r="N359" s="12" t="s">
        <v>1369</v>
      </c>
      <c r="O359" s="13" t="s">
        <v>1609</v>
      </c>
      <c r="P359" s="15">
        <v>1386000</v>
      </c>
      <c r="Q359" s="15">
        <v>0</v>
      </c>
      <c r="R359" s="15">
        <v>0</v>
      </c>
      <c r="S359" s="15">
        <v>1386000</v>
      </c>
      <c r="T359" s="15">
        <v>0</v>
      </c>
      <c r="U359" s="15">
        <v>915832</v>
      </c>
      <c r="V359" s="15">
        <v>470168</v>
      </c>
      <c r="W359" s="15">
        <v>915832</v>
      </c>
      <c r="X359" s="15">
        <v>726313</v>
      </c>
      <c r="Y359" s="15">
        <v>726313</v>
      </c>
      <c r="Z359" s="15">
        <v>726313</v>
      </c>
      <c r="AA359" s="16" t="s">
        <v>1720</v>
      </c>
    </row>
    <row r="360" spans="1:27" ht="33.75" hidden="1" x14ac:dyDescent="0.25">
      <c r="A360" s="12" t="s">
        <v>1810</v>
      </c>
      <c r="B360" s="13" t="s">
        <v>1811</v>
      </c>
      <c r="C360" s="14" t="s">
        <v>1610</v>
      </c>
      <c r="D360" s="12" t="s">
        <v>23</v>
      </c>
      <c r="E360" s="12" t="s">
        <v>1467</v>
      </c>
      <c r="F360" s="12" t="s">
        <v>1598</v>
      </c>
      <c r="G360" s="12" t="s">
        <v>1605</v>
      </c>
      <c r="H360" s="12"/>
      <c r="I360" s="12"/>
      <c r="J360" s="12"/>
      <c r="K360" s="12"/>
      <c r="L360" s="12" t="s">
        <v>1367</v>
      </c>
      <c r="M360" s="12" t="s">
        <v>1599</v>
      </c>
      <c r="N360" s="12" t="s">
        <v>1369</v>
      </c>
      <c r="O360" s="13" t="s">
        <v>1611</v>
      </c>
      <c r="P360" s="15">
        <v>310692000</v>
      </c>
      <c r="Q360" s="15">
        <v>0</v>
      </c>
      <c r="R360" s="15">
        <v>0</v>
      </c>
      <c r="S360" s="15">
        <v>310692000</v>
      </c>
      <c r="T360" s="15">
        <v>0</v>
      </c>
      <c r="U360" s="15">
        <v>160862617</v>
      </c>
      <c r="V360" s="15">
        <v>149829383</v>
      </c>
      <c r="W360" s="15">
        <v>160862617</v>
      </c>
      <c r="X360" s="15">
        <v>129604365</v>
      </c>
      <c r="Y360" s="15">
        <v>129604365</v>
      </c>
      <c r="Z360" s="15">
        <v>129604365</v>
      </c>
      <c r="AA360" s="16" t="s">
        <v>1720</v>
      </c>
    </row>
    <row r="361" spans="1:27" ht="33.75" hidden="1" x14ac:dyDescent="0.25">
      <c r="A361" s="12" t="s">
        <v>1810</v>
      </c>
      <c r="B361" s="13" t="s">
        <v>1811</v>
      </c>
      <c r="C361" s="14" t="s">
        <v>1612</v>
      </c>
      <c r="D361" s="12" t="s">
        <v>23</v>
      </c>
      <c r="E361" s="12" t="s">
        <v>1613</v>
      </c>
      <c r="F361" s="12" t="s">
        <v>1598</v>
      </c>
      <c r="G361" s="12" t="s">
        <v>1614</v>
      </c>
      <c r="H361" s="12"/>
      <c r="I361" s="12"/>
      <c r="J361" s="12"/>
      <c r="K361" s="12"/>
      <c r="L361" s="12" t="s">
        <v>1367</v>
      </c>
      <c r="M361" s="12" t="s">
        <v>1599</v>
      </c>
      <c r="N361" s="12" t="s">
        <v>1369</v>
      </c>
      <c r="O361" s="13" t="s">
        <v>1615</v>
      </c>
      <c r="P361" s="15">
        <v>1234000</v>
      </c>
      <c r="Q361" s="15">
        <v>0</v>
      </c>
      <c r="R361" s="15">
        <v>0</v>
      </c>
      <c r="S361" s="15">
        <v>1234000</v>
      </c>
      <c r="T361" s="15">
        <v>0</v>
      </c>
      <c r="U361" s="15">
        <v>0</v>
      </c>
      <c r="V361" s="15">
        <v>1234000</v>
      </c>
      <c r="W361" s="15">
        <v>0</v>
      </c>
      <c r="X361" s="15">
        <v>0</v>
      </c>
      <c r="Y361" s="15">
        <v>0</v>
      </c>
      <c r="Z361" s="15">
        <v>0</v>
      </c>
      <c r="AA361" s="16" t="s">
        <v>1720</v>
      </c>
    </row>
    <row r="362" spans="1:27" ht="33.75" hidden="1" x14ac:dyDescent="0.25">
      <c r="A362" s="12" t="s">
        <v>1810</v>
      </c>
      <c r="B362" s="13" t="s">
        <v>1811</v>
      </c>
      <c r="C362" s="14" t="s">
        <v>1616</v>
      </c>
      <c r="D362" s="12" t="s">
        <v>23</v>
      </c>
      <c r="E362" s="12" t="s">
        <v>1613</v>
      </c>
      <c r="F362" s="12" t="s">
        <v>1598</v>
      </c>
      <c r="G362" s="12" t="s">
        <v>1602</v>
      </c>
      <c r="H362" s="12"/>
      <c r="I362" s="12"/>
      <c r="J362" s="12"/>
      <c r="K362" s="12"/>
      <c r="L362" s="12" t="s">
        <v>1367</v>
      </c>
      <c r="M362" s="12" t="s">
        <v>1599</v>
      </c>
      <c r="N362" s="12" t="s">
        <v>1369</v>
      </c>
      <c r="O362" s="13" t="s">
        <v>1617</v>
      </c>
      <c r="P362" s="15">
        <v>21140000</v>
      </c>
      <c r="Q362" s="15">
        <v>0</v>
      </c>
      <c r="R362" s="15">
        <v>0</v>
      </c>
      <c r="S362" s="15">
        <v>21140000</v>
      </c>
      <c r="T362" s="15">
        <v>0</v>
      </c>
      <c r="U362" s="15">
        <v>21140000</v>
      </c>
      <c r="V362" s="15">
        <v>0</v>
      </c>
      <c r="W362" s="15">
        <v>21140000</v>
      </c>
      <c r="X362" s="15">
        <v>17969000</v>
      </c>
      <c r="Y362" s="15">
        <v>7951282.5</v>
      </c>
      <c r="Z362" s="15">
        <v>7951282.5</v>
      </c>
      <c r="AA362" s="16" t="s">
        <v>1720</v>
      </c>
    </row>
    <row r="363" spans="1:27" ht="33.75" hidden="1" x14ac:dyDescent="0.25">
      <c r="A363" s="12" t="s">
        <v>1810</v>
      </c>
      <c r="B363" s="13" t="s">
        <v>1811</v>
      </c>
      <c r="C363" s="14" t="s">
        <v>1618</v>
      </c>
      <c r="D363" s="12" t="s">
        <v>23</v>
      </c>
      <c r="E363" s="12" t="s">
        <v>1614</v>
      </c>
      <c r="F363" s="12" t="s">
        <v>1613</v>
      </c>
      <c r="G363" s="12" t="s">
        <v>1467</v>
      </c>
      <c r="H363" s="12" t="s">
        <v>1467</v>
      </c>
      <c r="I363" s="12"/>
      <c r="J363" s="12"/>
      <c r="K363" s="12"/>
      <c r="L363" s="12" t="s">
        <v>1367</v>
      </c>
      <c r="M363" s="12" t="s">
        <v>1619</v>
      </c>
      <c r="N363" s="12" t="s">
        <v>1370</v>
      </c>
      <c r="O363" s="13" t="s">
        <v>1620</v>
      </c>
      <c r="P363" s="15">
        <v>9866000</v>
      </c>
      <c r="Q363" s="15">
        <v>0</v>
      </c>
      <c r="R363" s="15">
        <v>0</v>
      </c>
      <c r="S363" s="15">
        <v>9866000</v>
      </c>
      <c r="T363" s="15">
        <v>0</v>
      </c>
      <c r="U363" s="15">
        <v>0</v>
      </c>
      <c r="V363" s="15">
        <v>9866000</v>
      </c>
      <c r="W363" s="15">
        <v>0</v>
      </c>
      <c r="X363" s="15">
        <v>0</v>
      </c>
      <c r="Y363" s="15">
        <v>0</v>
      </c>
      <c r="Z363" s="15">
        <v>0</v>
      </c>
      <c r="AA363" s="16" t="s">
        <v>1720</v>
      </c>
    </row>
    <row r="364" spans="1:27" ht="56.25" hidden="1" x14ac:dyDescent="0.25">
      <c r="A364" s="12" t="s">
        <v>1810</v>
      </c>
      <c r="B364" s="13" t="s">
        <v>1811</v>
      </c>
      <c r="C364" s="14" t="s">
        <v>1778</v>
      </c>
      <c r="D364" s="12" t="s">
        <v>1366</v>
      </c>
      <c r="E364" s="12" t="s">
        <v>1779</v>
      </c>
      <c r="F364" s="12" t="s">
        <v>1670</v>
      </c>
      <c r="G364" s="12" t="s">
        <v>1467</v>
      </c>
      <c r="H364" s="12" t="s">
        <v>1483</v>
      </c>
      <c r="I364" s="12" t="s">
        <v>1483</v>
      </c>
      <c r="J364" s="12" t="s">
        <v>1483</v>
      </c>
      <c r="K364" s="12" t="s">
        <v>1483</v>
      </c>
      <c r="L364" s="12" t="s">
        <v>1367</v>
      </c>
      <c r="M364" s="12" t="s">
        <v>1619</v>
      </c>
      <c r="N364" s="12" t="s">
        <v>1369</v>
      </c>
      <c r="O364" s="13" t="s">
        <v>1559</v>
      </c>
      <c r="P364" s="15">
        <v>1540000000</v>
      </c>
      <c r="Q364" s="15">
        <v>0</v>
      </c>
      <c r="R364" s="15">
        <v>0</v>
      </c>
      <c r="S364" s="15">
        <v>1540000000</v>
      </c>
      <c r="T364" s="15">
        <v>0</v>
      </c>
      <c r="U364" s="15">
        <v>1363335482</v>
      </c>
      <c r="V364" s="15">
        <v>176664518</v>
      </c>
      <c r="W364" s="15">
        <v>709185180</v>
      </c>
      <c r="X364" s="15">
        <v>0</v>
      </c>
      <c r="Y364" s="15">
        <v>0</v>
      </c>
      <c r="Z364" s="15">
        <v>0</v>
      </c>
      <c r="AA364" s="16" t="s">
        <v>1720</v>
      </c>
    </row>
    <row r="365" spans="1:27" ht="33.75" hidden="1" x14ac:dyDescent="0.25">
      <c r="A365" s="12" t="s">
        <v>1812</v>
      </c>
      <c r="B365" s="13" t="s">
        <v>1813</v>
      </c>
      <c r="C365" s="14" t="s">
        <v>1597</v>
      </c>
      <c r="D365" s="12" t="s">
        <v>23</v>
      </c>
      <c r="E365" s="12" t="s">
        <v>1467</v>
      </c>
      <c r="F365" s="12" t="s">
        <v>1598</v>
      </c>
      <c r="G365" s="12" t="s">
        <v>1467</v>
      </c>
      <c r="H365" s="12" t="s">
        <v>1467</v>
      </c>
      <c r="I365" s="12"/>
      <c r="J365" s="12"/>
      <c r="K365" s="12"/>
      <c r="L365" s="12" t="s">
        <v>1367</v>
      </c>
      <c r="M365" s="12" t="s">
        <v>1599</v>
      </c>
      <c r="N365" s="12" t="s">
        <v>1369</v>
      </c>
      <c r="O365" s="13" t="s">
        <v>1600</v>
      </c>
      <c r="P365" s="15">
        <v>979523000</v>
      </c>
      <c r="Q365" s="15">
        <v>0</v>
      </c>
      <c r="R365" s="15">
        <v>0</v>
      </c>
      <c r="S365" s="15">
        <v>979523000</v>
      </c>
      <c r="T365" s="15">
        <v>0</v>
      </c>
      <c r="U365" s="15">
        <v>512900764.43000001</v>
      </c>
      <c r="V365" s="15">
        <v>466622235.56999999</v>
      </c>
      <c r="W365" s="15">
        <v>512900764.43000001</v>
      </c>
      <c r="X365" s="15">
        <v>512900764.43000001</v>
      </c>
      <c r="Y365" s="15">
        <v>512900764.43000001</v>
      </c>
      <c r="Z365" s="15">
        <v>512900764.43000001</v>
      </c>
      <c r="AA365" s="16" t="s">
        <v>1720</v>
      </c>
    </row>
    <row r="366" spans="1:27" ht="33.75" hidden="1" x14ac:dyDescent="0.25">
      <c r="A366" s="12" t="s">
        <v>1812</v>
      </c>
      <c r="B366" s="13" t="s">
        <v>1813</v>
      </c>
      <c r="C366" s="14" t="s">
        <v>1601</v>
      </c>
      <c r="D366" s="12" t="s">
        <v>23</v>
      </c>
      <c r="E366" s="12" t="s">
        <v>1467</v>
      </c>
      <c r="F366" s="12" t="s">
        <v>1598</v>
      </c>
      <c r="G366" s="12" t="s">
        <v>1467</v>
      </c>
      <c r="H366" s="12" t="s">
        <v>1602</v>
      </c>
      <c r="I366" s="12"/>
      <c r="J366" s="12"/>
      <c r="K366" s="12"/>
      <c r="L366" s="12" t="s">
        <v>1367</v>
      </c>
      <c r="M366" s="12" t="s">
        <v>1599</v>
      </c>
      <c r="N366" s="12" t="s">
        <v>1369</v>
      </c>
      <c r="O366" s="13" t="s">
        <v>1603</v>
      </c>
      <c r="P366" s="15">
        <v>97345000</v>
      </c>
      <c r="Q366" s="15">
        <v>0</v>
      </c>
      <c r="R366" s="15">
        <v>0</v>
      </c>
      <c r="S366" s="15">
        <v>97345000</v>
      </c>
      <c r="T366" s="15">
        <v>0</v>
      </c>
      <c r="U366" s="15">
        <v>56489848</v>
      </c>
      <c r="V366" s="15">
        <v>40855152</v>
      </c>
      <c r="W366" s="15">
        <v>56489848</v>
      </c>
      <c r="X366" s="15">
        <v>56489848</v>
      </c>
      <c r="Y366" s="15">
        <v>56489848</v>
      </c>
      <c r="Z366" s="15">
        <v>56489848</v>
      </c>
      <c r="AA366" s="16" t="s">
        <v>1720</v>
      </c>
    </row>
    <row r="367" spans="1:27" ht="33.75" hidden="1" x14ac:dyDescent="0.25">
      <c r="A367" s="12" t="s">
        <v>1812</v>
      </c>
      <c r="B367" s="13" t="s">
        <v>1813</v>
      </c>
      <c r="C367" s="14" t="s">
        <v>1604</v>
      </c>
      <c r="D367" s="12" t="s">
        <v>23</v>
      </c>
      <c r="E367" s="12" t="s">
        <v>1467</v>
      </c>
      <c r="F367" s="12" t="s">
        <v>1598</v>
      </c>
      <c r="G367" s="12" t="s">
        <v>1467</v>
      </c>
      <c r="H367" s="12" t="s">
        <v>1605</v>
      </c>
      <c r="I367" s="12"/>
      <c r="J367" s="12"/>
      <c r="K367" s="12"/>
      <c r="L367" s="12" t="s">
        <v>1367</v>
      </c>
      <c r="M367" s="12" t="s">
        <v>1599</v>
      </c>
      <c r="N367" s="12" t="s">
        <v>1369</v>
      </c>
      <c r="O367" s="13" t="s">
        <v>1606</v>
      </c>
      <c r="P367" s="15">
        <v>192771000</v>
      </c>
      <c r="Q367" s="15">
        <v>0</v>
      </c>
      <c r="R367" s="15">
        <v>0</v>
      </c>
      <c r="S367" s="15">
        <v>192771000</v>
      </c>
      <c r="T367" s="15">
        <v>0</v>
      </c>
      <c r="U367" s="15">
        <v>36876419</v>
      </c>
      <c r="V367" s="15">
        <v>155894581</v>
      </c>
      <c r="W367" s="15">
        <v>36876419</v>
      </c>
      <c r="X367" s="15">
        <v>36876419</v>
      </c>
      <c r="Y367" s="15">
        <v>36876419</v>
      </c>
      <c r="Z367" s="15">
        <v>36876419</v>
      </c>
      <c r="AA367" s="16" t="s">
        <v>1720</v>
      </c>
    </row>
    <row r="368" spans="1:27" ht="33.75" hidden="1" x14ac:dyDescent="0.25">
      <c r="A368" s="12" t="s">
        <v>1812</v>
      </c>
      <c r="B368" s="13" t="s">
        <v>1813</v>
      </c>
      <c r="C368" s="14" t="s">
        <v>1607</v>
      </c>
      <c r="D368" s="12" t="s">
        <v>23</v>
      </c>
      <c r="E368" s="12" t="s">
        <v>1467</v>
      </c>
      <c r="F368" s="12" t="s">
        <v>1598</v>
      </c>
      <c r="G368" s="12" t="s">
        <v>1467</v>
      </c>
      <c r="H368" s="12" t="s">
        <v>1608</v>
      </c>
      <c r="I368" s="12"/>
      <c r="J368" s="12"/>
      <c r="K368" s="12"/>
      <c r="L368" s="12" t="s">
        <v>1367</v>
      </c>
      <c r="M368" s="12" t="s">
        <v>1599</v>
      </c>
      <c r="N368" s="12" t="s">
        <v>1369</v>
      </c>
      <c r="O368" s="13" t="s">
        <v>1609</v>
      </c>
      <c r="P368" s="15">
        <v>26549000</v>
      </c>
      <c r="Q368" s="15">
        <v>0</v>
      </c>
      <c r="R368" s="15">
        <v>0</v>
      </c>
      <c r="S368" s="15">
        <v>26549000</v>
      </c>
      <c r="T368" s="15">
        <v>0</v>
      </c>
      <c r="U368" s="15">
        <v>13731775</v>
      </c>
      <c r="V368" s="15">
        <v>12817225</v>
      </c>
      <c r="W368" s="15">
        <v>13731775</v>
      </c>
      <c r="X368" s="15">
        <v>13731775</v>
      </c>
      <c r="Y368" s="15">
        <v>13731775</v>
      </c>
      <c r="Z368" s="15">
        <v>13731775</v>
      </c>
      <c r="AA368" s="16" t="s">
        <v>1720</v>
      </c>
    </row>
    <row r="369" spans="1:27" ht="33.75" hidden="1" x14ac:dyDescent="0.25">
      <c r="A369" s="12" t="s">
        <v>1812</v>
      </c>
      <c r="B369" s="13" t="s">
        <v>1813</v>
      </c>
      <c r="C369" s="14" t="s">
        <v>1610</v>
      </c>
      <c r="D369" s="12" t="s">
        <v>23</v>
      </c>
      <c r="E369" s="12" t="s">
        <v>1467</v>
      </c>
      <c r="F369" s="12" t="s">
        <v>1598</v>
      </c>
      <c r="G369" s="12" t="s">
        <v>1605</v>
      </c>
      <c r="H369" s="12"/>
      <c r="I369" s="12"/>
      <c r="J369" s="12"/>
      <c r="K369" s="12"/>
      <c r="L369" s="12" t="s">
        <v>1367</v>
      </c>
      <c r="M369" s="12" t="s">
        <v>1599</v>
      </c>
      <c r="N369" s="12" t="s">
        <v>1369</v>
      </c>
      <c r="O369" s="13" t="s">
        <v>1611</v>
      </c>
      <c r="P369" s="15">
        <v>563810000</v>
      </c>
      <c r="Q369" s="15">
        <v>0</v>
      </c>
      <c r="R369" s="15">
        <v>0</v>
      </c>
      <c r="S369" s="15">
        <v>563810000</v>
      </c>
      <c r="T369" s="15">
        <v>0</v>
      </c>
      <c r="U369" s="15">
        <v>184963688</v>
      </c>
      <c r="V369" s="15">
        <v>378846312</v>
      </c>
      <c r="W369" s="15">
        <v>184963688</v>
      </c>
      <c r="X369" s="15">
        <v>184963688</v>
      </c>
      <c r="Y369" s="15">
        <v>184963688</v>
      </c>
      <c r="Z369" s="15">
        <v>184963688</v>
      </c>
      <c r="AA369" s="16" t="s">
        <v>1720</v>
      </c>
    </row>
    <row r="370" spans="1:27" ht="33.75" hidden="1" x14ac:dyDescent="0.25">
      <c r="A370" s="12" t="s">
        <v>1812</v>
      </c>
      <c r="B370" s="13" t="s">
        <v>1813</v>
      </c>
      <c r="C370" s="14" t="s">
        <v>1618</v>
      </c>
      <c r="D370" s="12" t="s">
        <v>23</v>
      </c>
      <c r="E370" s="12" t="s">
        <v>1614</v>
      </c>
      <c r="F370" s="12" t="s">
        <v>1613</v>
      </c>
      <c r="G370" s="12" t="s">
        <v>1467</v>
      </c>
      <c r="H370" s="12" t="s">
        <v>1467</v>
      </c>
      <c r="I370" s="12"/>
      <c r="J370" s="12"/>
      <c r="K370" s="12"/>
      <c r="L370" s="12" t="s">
        <v>1367</v>
      </c>
      <c r="M370" s="12" t="s">
        <v>1619</v>
      </c>
      <c r="N370" s="12" t="s">
        <v>1370</v>
      </c>
      <c r="O370" s="13" t="s">
        <v>1620</v>
      </c>
      <c r="P370" s="15">
        <v>14216000</v>
      </c>
      <c r="Q370" s="15">
        <v>0</v>
      </c>
      <c r="R370" s="15">
        <v>0</v>
      </c>
      <c r="S370" s="15">
        <v>14216000</v>
      </c>
      <c r="T370" s="15">
        <v>0</v>
      </c>
      <c r="U370" s="15">
        <v>0</v>
      </c>
      <c r="V370" s="15">
        <v>14216000</v>
      </c>
      <c r="W370" s="15">
        <v>0</v>
      </c>
      <c r="X370" s="15">
        <v>0</v>
      </c>
      <c r="Y370" s="15">
        <v>0</v>
      </c>
      <c r="Z370" s="15">
        <v>0</v>
      </c>
      <c r="AA370" s="16" t="s">
        <v>1720</v>
      </c>
    </row>
    <row r="371" spans="1:27" ht="33.75" hidden="1" x14ac:dyDescent="0.25">
      <c r="A371" s="12" t="s">
        <v>1814</v>
      </c>
      <c r="B371" s="13" t="s">
        <v>1815</v>
      </c>
      <c r="C371" s="14" t="s">
        <v>1597</v>
      </c>
      <c r="D371" s="12" t="s">
        <v>23</v>
      </c>
      <c r="E371" s="12" t="s">
        <v>1467</v>
      </c>
      <c r="F371" s="12" t="s">
        <v>1598</v>
      </c>
      <c r="G371" s="12" t="s">
        <v>1467</v>
      </c>
      <c r="H371" s="12" t="s">
        <v>1467</v>
      </c>
      <c r="I371" s="12"/>
      <c r="J371" s="12"/>
      <c r="K371" s="12"/>
      <c r="L371" s="12" t="s">
        <v>1367</v>
      </c>
      <c r="M371" s="12" t="s">
        <v>1599</v>
      </c>
      <c r="N371" s="12" t="s">
        <v>1369</v>
      </c>
      <c r="O371" s="13" t="s">
        <v>1600</v>
      </c>
      <c r="P371" s="15">
        <v>974443000</v>
      </c>
      <c r="Q371" s="15">
        <v>0</v>
      </c>
      <c r="R371" s="15">
        <v>0</v>
      </c>
      <c r="S371" s="15">
        <v>974443000</v>
      </c>
      <c r="T371" s="15">
        <v>0</v>
      </c>
      <c r="U371" s="15">
        <v>442080959.36000001</v>
      </c>
      <c r="V371" s="15">
        <v>532362040.63999999</v>
      </c>
      <c r="W371" s="15">
        <v>442080959.36000001</v>
      </c>
      <c r="X371" s="15">
        <v>442080959.36000001</v>
      </c>
      <c r="Y371" s="15">
        <v>442080959.36000001</v>
      </c>
      <c r="Z371" s="15">
        <v>442080959.36000001</v>
      </c>
      <c r="AA371" s="16" t="s">
        <v>1720</v>
      </c>
    </row>
    <row r="372" spans="1:27" ht="33.75" hidden="1" x14ac:dyDescent="0.25">
      <c r="A372" s="12" t="s">
        <v>1814</v>
      </c>
      <c r="B372" s="13" t="s">
        <v>1815</v>
      </c>
      <c r="C372" s="14" t="s">
        <v>1601</v>
      </c>
      <c r="D372" s="12" t="s">
        <v>23</v>
      </c>
      <c r="E372" s="12" t="s">
        <v>1467</v>
      </c>
      <c r="F372" s="12" t="s">
        <v>1598</v>
      </c>
      <c r="G372" s="12" t="s">
        <v>1467</v>
      </c>
      <c r="H372" s="12" t="s">
        <v>1602</v>
      </c>
      <c r="I372" s="12"/>
      <c r="J372" s="12"/>
      <c r="K372" s="12"/>
      <c r="L372" s="12" t="s">
        <v>1367</v>
      </c>
      <c r="M372" s="12" t="s">
        <v>1599</v>
      </c>
      <c r="N372" s="12" t="s">
        <v>1369</v>
      </c>
      <c r="O372" s="13" t="s">
        <v>1603</v>
      </c>
      <c r="P372" s="15">
        <v>148502000</v>
      </c>
      <c r="Q372" s="15">
        <v>0</v>
      </c>
      <c r="R372" s="15">
        <v>0</v>
      </c>
      <c r="S372" s="15">
        <v>148502000</v>
      </c>
      <c r="T372" s="15">
        <v>0</v>
      </c>
      <c r="U372" s="15">
        <v>100000000</v>
      </c>
      <c r="V372" s="15">
        <v>48502000</v>
      </c>
      <c r="W372" s="15">
        <v>100000000</v>
      </c>
      <c r="X372" s="15">
        <v>100000000</v>
      </c>
      <c r="Y372" s="15">
        <v>100000000</v>
      </c>
      <c r="Z372" s="15">
        <v>100000000</v>
      </c>
      <c r="AA372" s="16" t="s">
        <v>1720</v>
      </c>
    </row>
    <row r="373" spans="1:27" ht="33.75" hidden="1" x14ac:dyDescent="0.25">
      <c r="A373" s="12" t="s">
        <v>1814</v>
      </c>
      <c r="B373" s="13" t="s">
        <v>1815</v>
      </c>
      <c r="C373" s="14" t="s">
        <v>1604</v>
      </c>
      <c r="D373" s="12" t="s">
        <v>23</v>
      </c>
      <c r="E373" s="12" t="s">
        <v>1467</v>
      </c>
      <c r="F373" s="12" t="s">
        <v>1598</v>
      </c>
      <c r="G373" s="12" t="s">
        <v>1467</v>
      </c>
      <c r="H373" s="12" t="s">
        <v>1605</v>
      </c>
      <c r="I373" s="12"/>
      <c r="J373" s="12"/>
      <c r="K373" s="12"/>
      <c r="L373" s="12" t="s">
        <v>1367</v>
      </c>
      <c r="M373" s="12" t="s">
        <v>1599</v>
      </c>
      <c r="N373" s="12" t="s">
        <v>1369</v>
      </c>
      <c r="O373" s="13" t="s">
        <v>1606</v>
      </c>
      <c r="P373" s="15">
        <v>179142000</v>
      </c>
      <c r="Q373" s="15">
        <v>0</v>
      </c>
      <c r="R373" s="15">
        <v>0</v>
      </c>
      <c r="S373" s="15">
        <v>179142000</v>
      </c>
      <c r="T373" s="15">
        <v>0</v>
      </c>
      <c r="U373" s="15">
        <v>70000000</v>
      </c>
      <c r="V373" s="15">
        <v>109142000</v>
      </c>
      <c r="W373" s="15">
        <v>70000000</v>
      </c>
      <c r="X373" s="15">
        <v>70000000</v>
      </c>
      <c r="Y373" s="15">
        <v>70000000</v>
      </c>
      <c r="Z373" s="15">
        <v>70000000</v>
      </c>
      <c r="AA373" s="16" t="s">
        <v>1720</v>
      </c>
    </row>
    <row r="374" spans="1:27" ht="33.75" hidden="1" x14ac:dyDescent="0.25">
      <c r="A374" s="12" t="s">
        <v>1814</v>
      </c>
      <c r="B374" s="13" t="s">
        <v>1815</v>
      </c>
      <c r="C374" s="14" t="s">
        <v>1607</v>
      </c>
      <c r="D374" s="12" t="s">
        <v>23</v>
      </c>
      <c r="E374" s="12" t="s">
        <v>1467</v>
      </c>
      <c r="F374" s="12" t="s">
        <v>1598</v>
      </c>
      <c r="G374" s="12" t="s">
        <v>1467</v>
      </c>
      <c r="H374" s="12" t="s">
        <v>1608</v>
      </c>
      <c r="I374" s="12"/>
      <c r="J374" s="12"/>
      <c r="K374" s="12"/>
      <c r="L374" s="12" t="s">
        <v>1367</v>
      </c>
      <c r="M374" s="12" t="s">
        <v>1599</v>
      </c>
      <c r="N374" s="12" t="s">
        <v>1369</v>
      </c>
      <c r="O374" s="13" t="s">
        <v>1609</v>
      </c>
      <c r="P374" s="15">
        <v>1221000</v>
      </c>
      <c r="Q374" s="15">
        <v>0</v>
      </c>
      <c r="R374" s="15">
        <v>0</v>
      </c>
      <c r="S374" s="15">
        <v>1221000</v>
      </c>
      <c r="T374" s="15">
        <v>0</v>
      </c>
      <c r="U374" s="15">
        <v>0</v>
      </c>
      <c r="V374" s="15">
        <v>1221000</v>
      </c>
      <c r="W374" s="15">
        <v>0</v>
      </c>
      <c r="X374" s="15">
        <v>0</v>
      </c>
      <c r="Y374" s="15">
        <v>0</v>
      </c>
      <c r="Z374" s="15">
        <v>0</v>
      </c>
      <c r="AA374" s="16" t="s">
        <v>1720</v>
      </c>
    </row>
    <row r="375" spans="1:27" ht="33.75" hidden="1" x14ac:dyDescent="0.25">
      <c r="A375" s="12" t="s">
        <v>1814</v>
      </c>
      <c r="B375" s="13" t="s">
        <v>1815</v>
      </c>
      <c r="C375" s="14" t="s">
        <v>1610</v>
      </c>
      <c r="D375" s="12" t="s">
        <v>23</v>
      </c>
      <c r="E375" s="12" t="s">
        <v>1467</v>
      </c>
      <c r="F375" s="12" t="s">
        <v>1598</v>
      </c>
      <c r="G375" s="12" t="s">
        <v>1605</v>
      </c>
      <c r="H375" s="12"/>
      <c r="I375" s="12"/>
      <c r="J375" s="12"/>
      <c r="K375" s="12"/>
      <c r="L375" s="12" t="s">
        <v>1367</v>
      </c>
      <c r="M375" s="12" t="s">
        <v>1599</v>
      </c>
      <c r="N375" s="12" t="s">
        <v>1369</v>
      </c>
      <c r="O375" s="13" t="s">
        <v>1611</v>
      </c>
      <c r="P375" s="15">
        <v>319572000</v>
      </c>
      <c r="Q375" s="15">
        <v>0</v>
      </c>
      <c r="R375" s="15">
        <v>0</v>
      </c>
      <c r="S375" s="15">
        <v>319572000</v>
      </c>
      <c r="T375" s="15">
        <v>0</v>
      </c>
      <c r="U375" s="15">
        <v>248000000</v>
      </c>
      <c r="V375" s="15">
        <v>71572000</v>
      </c>
      <c r="W375" s="15">
        <v>248000000</v>
      </c>
      <c r="X375" s="15">
        <v>248000000</v>
      </c>
      <c r="Y375" s="15">
        <v>248000000</v>
      </c>
      <c r="Z375" s="15">
        <v>248000000</v>
      </c>
      <c r="AA375" s="16" t="s">
        <v>1720</v>
      </c>
    </row>
    <row r="376" spans="1:27" ht="33.75" hidden="1" x14ac:dyDescent="0.25">
      <c r="A376" s="12" t="s">
        <v>1814</v>
      </c>
      <c r="B376" s="13" t="s">
        <v>1815</v>
      </c>
      <c r="C376" s="14" t="s">
        <v>1618</v>
      </c>
      <c r="D376" s="12" t="s">
        <v>23</v>
      </c>
      <c r="E376" s="12" t="s">
        <v>1614</v>
      </c>
      <c r="F376" s="12" t="s">
        <v>1613</v>
      </c>
      <c r="G376" s="12" t="s">
        <v>1467</v>
      </c>
      <c r="H376" s="12" t="s">
        <v>1467</v>
      </c>
      <c r="I376" s="12"/>
      <c r="J376" s="12"/>
      <c r="K376" s="12"/>
      <c r="L376" s="12" t="s">
        <v>1367</v>
      </c>
      <c r="M376" s="12" t="s">
        <v>1619</v>
      </c>
      <c r="N376" s="12" t="s">
        <v>1370</v>
      </c>
      <c r="O376" s="13" t="s">
        <v>1620</v>
      </c>
      <c r="P376" s="15">
        <v>8442000</v>
      </c>
      <c r="Q376" s="15">
        <v>0</v>
      </c>
      <c r="R376" s="15">
        <v>0</v>
      </c>
      <c r="S376" s="15">
        <v>8442000</v>
      </c>
      <c r="T376" s="15">
        <v>0</v>
      </c>
      <c r="U376" s="15">
        <v>0</v>
      </c>
      <c r="V376" s="15">
        <v>8442000</v>
      </c>
      <c r="W376" s="15">
        <v>0</v>
      </c>
      <c r="X376" s="15">
        <v>0</v>
      </c>
      <c r="Y376" s="15">
        <v>0</v>
      </c>
      <c r="Z376" s="15">
        <v>0</v>
      </c>
      <c r="AA376" s="16" t="s">
        <v>1720</v>
      </c>
    </row>
    <row r="377" spans="1:27" ht="67.5" hidden="1" x14ac:dyDescent="0.25">
      <c r="A377" s="12" t="s">
        <v>1814</v>
      </c>
      <c r="B377" s="13" t="s">
        <v>1815</v>
      </c>
      <c r="C377" s="14" t="s">
        <v>1680</v>
      </c>
      <c r="D377" s="12" t="s">
        <v>1366</v>
      </c>
      <c r="E377" s="12" t="s">
        <v>1679</v>
      </c>
      <c r="F377" s="12" t="s">
        <v>1647</v>
      </c>
      <c r="G377" s="12" t="s">
        <v>1613</v>
      </c>
      <c r="H377" s="12" t="s">
        <v>1483</v>
      </c>
      <c r="I377" s="12" t="s">
        <v>1483</v>
      </c>
      <c r="J377" s="12" t="s">
        <v>1483</v>
      </c>
      <c r="K377" s="12" t="s">
        <v>1483</v>
      </c>
      <c r="L377" s="12" t="s">
        <v>1367</v>
      </c>
      <c r="M377" s="12" t="s">
        <v>1619</v>
      </c>
      <c r="N377" s="12" t="s">
        <v>1369</v>
      </c>
      <c r="O377" s="13" t="s">
        <v>1560</v>
      </c>
      <c r="P377" s="15">
        <v>0</v>
      </c>
      <c r="Q377" s="15">
        <v>10000000000</v>
      </c>
      <c r="R377" s="15">
        <v>0</v>
      </c>
      <c r="S377" s="15">
        <v>10000000000</v>
      </c>
      <c r="T377" s="15">
        <v>0</v>
      </c>
      <c r="U377" s="15">
        <v>10000000000</v>
      </c>
      <c r="V377" s="15">
        <v>0</v>
      </c>
      <c r="W377" s="15">
        <v>10000000000</v>
      </c>
      <c r="X377" s="15">
        <v>6217545152</v>
      </c>
      <c r="Y377" s="15">
        <v>3251498713.3699999</v>
      </c>
      <c r="Z377" s="15">
        <v>3251498713.3699999</v>
      </c>
      <c r="AA377" s="16" t="s">
        <v>1720</v>
      </c>
    </row>
    <row r="378" spans="1:27" ht="22.5" hidden="1" x14ac:dyDescent="0.25">
      <c r="A378" s="12" t="s">
        <v>1816</v>
      </c>
      <c r="B378" s="13" t="s">
        <v>1817</v>
      </c>
      <c r="C378" s="14" t="s">
        <v>1597</v>
      </c>
      <c r="D378" s="12" t="s">
        <v>23</v>
      </c>
      <c r="E378" s="12" t="s">
        <v>1467</v>
      </c>
      <c r="F378" s="12" t="s">
        <v>1598</v>
      </c>
      <c r="G378" s="12" t="s">
        <v>1467</v>
      </c>
      <c r="H378" s="12" t="s">
        <v>1467</v>
      </c>
      <c r="I378" s="12"/>
      <c r="J378" s="12"/>
      <c r="K378" s="12"/>
      <c r="L378" s="12" t="s">
        <v>1367</v>
      </c>
      <c r="M378" s="12" t="s">
        <v>1599</v>
      </c>
      <c r="N378" s="12" t="s">
        <v>1369</v>
      </c>
      <c r="O378" s="13" t="s">
        <v>1600</v>
      </c>
      <c r="P378" s="15">
        <v>817460000</v>
      </c>
      <c r="Q378" s="15">
        <v>0</v>
      </c>
      <c r="R378" s="15">
        <v>0</v>
      </c>
      <c r="S378" s="15">
        <v>817460000</v>
      </c>
      <c r="T378" s="15">
        <v>0</v>
      </c>
      <c r="U378" s="15">
        <v>408424313.10000002</v>
      </c>
      <c r="V378" s="15">
        <v>409035686.89999998</v>
      </c>
      <c r="W378" s="15">
        <v>408424313.10000002</v>
      </c>
      <c r="X378" s="15">
        <v>408424313.10000002</v>
      </c>
      <c r="Y378" s="15">
        <v>408424313.10000002</v>
      </c>
      <c r="Z378" s="15">
        <v>408424313.10000002</v>
      </c>
      <c r="AA378" s="16" t="s">
        <v>1720</v>
      </c>
    </row>
    <row r="379" spans="1:27" ht="22.5" hidden="1" x14ac:dyDescent="0.25">
      <c r="A379" s="12" t="s">
        <v>1816</v>
      </c>
      <c r="B379" s="13" t="s">
        <v>1817</v>
      </c>
      <c r="C379" s="14" t="s">
        <v>1601</v>
      </c>
      <c r="D379" s="12" t="s">
        <v>23</v>
      </c>
      <c r="E379" s="12" t="s">
        <v>1467</v>
      </c>
      <c r="F379" s="12" t="s">
        <v>1598</v>
      </c>
      <c r="G379" s="12" t="s">
        <v>1467</v>
      </c>
      <c r="H379" s="12" t="s">
        <v>1602</v>
      </c>
      <c r="I379" s="12"/>
      <c r="J379" s="12"/>
      <c r="K379" s="12"/>
      <c r="L379" s="12" t="s">
        <v>1367</v>
      </c>
      <c r="M379" s="12" t="s">
        <v>1599</v>
      </c>
      <c r="N379" s="12" t="s">
        <v>1369</v>
      </c>
      <c r="O379" s="13" t="s">
        <v>1603</v>
      </c>
      <c r="P379" s="15">
        <v>128265000</v>
      </c>
      <c r="Q379" s="15">
        <v>0</v>
      </c>
      <c r="R379" s="15">
        <v>0</v>
      </c>
      <c r="S379" s="15">
        <v>128265000</v>
      </c>
      <c r="T379" s="15">
        <v>0</v>
      </c>
      <c r="U379" s="15">
        <v>73062784</v>
      </c>
      <c r="V379" s="15">
        <v>55202216</v>
      </c>
      <c r="W379" s="15">
        <v>73062784</v>
      </c>
      <c r="X379" s="15">
        <v>73062784</v>
      </c>
      <c r="Y379" s="15">
        <v>73062784</v>
      </c>
      <c r="Z379" s="15">
        <v>73062784</v>
      </c>
      <c r="AA379" s="16" t="s">
        <v>1720</v>
      </c>
    </row>
    <row r="380" spans="1:27" ht="22.5" hidden="1" x14ac:dyDescent="0.25">
      <c r="A380" s="12" t="s">
        <v>1816</v>
      </c>
      <c r="B380" s="13" t="s">
        <v>1817</v>
      </c>
      <c r="C380" s="14" t="s">
        <v>1604</v>
      </c>
      <c r="D380" s="12" t="s">
        <v>23</v>
      </c>
      <c r="E380" s="12" t="s">
        <v>1467</v>
      </c>
      <c r="F380" s="12" t="s">
        <v>1598</v>
      </c>
      <c r="G380" s="12" t="s">
        <v>1467</v>
      </c>
      <c r="H380" s="12" t="s">
        <v>1605</v>
      </c>
      <c r="I380" s="12"/>
      <c r="J380" s="12"/>
      <c r="K380" s="12"/>
      <c r="L380" s="12" t="s">
        <v>1367</v>
      </c>
      <c r="M380" s="12" t="s">
        <v>1599</v>
      </c>
      <c r="N380" s="12" t="s">
        <v>1369</v>
      </c>
      <c r="O380" s="13" t="s">
        <v>1606</v>
      </c>
      <c r="P380" s="15">
        <v>202472000</v>
      </c>
      <c r="Q380" s="15">
        <v>0</v>
      </c>
      <c r="R380" s="15">
        <v>0</v>
      </c>
      <c r="S380" s="15">
        <v>202472000</v>
      </c>
      <c r="T380" s="15">
        <v>0</v>
      </c>
      <c r="U380" s="15">
        <v>78344151</v>
      </c>
      <c r="V380" s="15">
        <v>124127849</v>
      </c>
      <c r="W380" s="15">
        <v>78344151</v>
      </c>
      <c r="X380" s="15">
        <v>78344151</v>
      </c>
      <c r="Y380" s="15">
        <v>78344151</v>
      </c>
      <c r="Z380" s="15">
        <v>78344151</v>
      </c>
      <c r="AA380" s="16" t="s">
        <v>1720</v>
      </c>
    </row>
    <row r="381" spans="1:27" ht="33.75" hidden="1" x14ac:dyDescent="0.25">
      <c r="A381" s="12" t="s">
        <v>1816</v>
      </c>
      <c r="B381" s="13" t="s">
        <v>1817</v>
      </c>
      <c r="C381" s="14" t="s">
        <v>1607</v>
      </c>
      <c r="D381" s="12" t="s">
        <v>23</v>
      </c>
      <c r="E381" s="12" t="s">
        <v>1467</v>
      </c>
      <c r="F381" s="12" t="s">
        <v>1598</v>
      </c>
      <c r="G381" s="12" t="s">
        <v>1467</v>
      </c>
      <c r="H381" s="12" t="s">
        <v>1608</v>
      </c>
      <c r="I381" s="12"/>
      <c r="J381" s="12"/>
      <c r="K381" s="12"/>
      <c r="L381" s="12" t="s">
        <v>1367</v>
      </c>
      <c r="M381" s="12" t="s">
        <v>1599</v>
      </c>
      <c r="N381" s="12" t="s">
        <v>1369</v>
      </c>
      <c r="O381" s="13" t="s">
        <v>1609</v>
      </c>
      <c r="P381" s="15">
        <v>3626000</v>
      </c>
      <c r="Q381" s="15">
        <v>0</v>
      </c>
      <c r="R381" s="15">
        <v>0</v>
      </c>
      <c r="S381" s="15">
        <v>3626000</v>
      </c>
      <c r="T381" s="15">
        <v>0</v>
      </c>
      <c r="U381" s="15">
        <v>1353488</v>
      </c>
      <c r="V381" s="15">
        <v>2272512</v>
      </c>
      <c r="W381" s="15">
        <v>1178806</v>
      </c>
      <c r="X381" s="15">
        <v>1178806</v>
      </c>
      <c r="Y381" s="15">
        <v>1178806</v>
      </c>
      <c r="Z381" s="15">
        <v>1178806</v>
      </c>
      <c r="AA381" s="16" t="s">
        <v>1720</v>
      </c>
    </row>
    <row r="382" spans="1:27" ht="33.75" hidden="1" x14ac:dyDescent="0.25">
      <c r="A382" s="12" t="s">
        <v>1816</v>
      </c>
      <c r="B382" s="13" t="s">
        <v>1817</v>
      </c>
      <c r="C382" s="14" t="s">
        <v>1610</v>
      </c>
      <c r="D382" s="12" t="s">
        <v>23</v>
      </c>
      <c r="E382" s="12" t="s">
        <v>1467</v>
      </c>
      <c r="F382" s="12" t="s">
        <v>1598</v>
      </c>
      <c r="G382" s="12" t="s">
        <v>1605</v>
      </c>
      <c r="H382" s="12"/>
      <c r="I382" s="12"/>
      <c r="J382" s="12"/>
      <c r="K382" s="12"/>
      <c r="L382" s="12" t="s">
        <v>1367</v>
      </c>
      <c r="M382" s="12" t="s">
        <v>1599</v>
      </c>
      <c r="N382" s="12" t="s">
        <v>1369</v>
      </c>
      <c r="O382" s="13" t="s">
        <v>1611</v>
      </c>
      <c r="P382" s="15">
        <v>322527000</v>
      </c>
      <c r="Q382" s="15">
        <v>0</v>
      </c>
      <c r="R382" s="15">
        <v>0</v>
      </c>
      <c r="S382" s="15">
        <v>322527000</v>
      </c>
      <c r="T382" s="15">
        <v>0</v>
      </c>
      <c r="U382" s="15">
        <v>174576734</v>
      </c>
      <c r="V382" s="15">
        <v>147950266</v>
      </c>
      <c r="W382" s="15">
        <v>174576734</v>
      </c>
      <c r="X382" s="15">
        <v>174576734</v>
      </c>
      <c r="Y382" s="15">
        <v>174576734</v>
      </c>
      <c r="Z382" s="15">
        <v>174576734</v>
      </c>
      <c r="AA382" s="16" t="s">
        <v>1720</v>
      </c>
    </row>
    <row r="383" spans="1:27" ht="22.5" hidden="1" x14ac:dyDescent="0.25">
      <c r="A383" s="12" t="s">
        <v>1816</v>
      </c>
      <c r="B383" s="13" t="s">
        <v>1817</v>
      </c>
      <c r="C383" s="14" t="s">
        <v>1612</v>
      </c>
      <c r="D383" s="12" t="s">
        <v>23</v>
      </c>
      <c r="E383" s="12" t="s">
        <v>1613</v>
      </c>
      <c r="F383" s="12" t="s">
        <v>1598</v>
      </c>
      <c r="G383" s="12" t="s">
        <v>1614</v>
      </c>
      <c r="H383" s="12"/>
      <c r="I383" s="12"/>
      <c r="J383" s="12"/>
      <c r="K383" s="12"/>
      <c r="L383" s="12" t="s">
        <v>1367</v>
      </c>
      <c r="M383" s="12" t="s">
        <v>1599</v>
      </c>
      <c r="N383" s="12" t="s">
        <v>1369</v>
      </c>
      <c r="O383" s="13" t="s">
        <v>1615</v>
      </c>
      <c r="P383" s="15">
        <v>4300000</v>
      </c>
      <c r="Q383" s="15">
        <v>0</v>
      </c>
      <c r="R383" s="15">
        <v>0</v>
      </c>
      <c r="S383" s="15">
        <v>4300000</v>
      </c>
      <c r="T383" s="15">
        <v>0</v>
      </c>
      <c r="U383" s="15">
        <v>207524</v>
      </c>
      <c r="V383" s="15">
        <v>4092476</v>
      </c>
      <c r="W383" s="15">
        <v>207524</v>
      </c>
      <c r="X383" s="15">
        <v>207524</v>
      </c>
      <c r="Y383" s="15">
        <v>207524</v>
      </c>
      <c r="Z383" s="15">
        <v>207524</v>
      </c>
      <c r="AA383" s="16" t="s">
        <v>1720</v>
      </c>
    </row>
    <row r="384" spans="1:27" ht="22.5" hidden="1" x14ac:dyDescent="0.25">
      <c r="A384" s="12" t="s">
        <v>1816</v>
      </c>
      <c r="B384" s="13" t="s">
        <v>1817</v>
      </c>
      <c r="C384" s="14" t="s">
        <v>1616</v>
      </c>
      <c r="D384" s="12" t="s">
        <v>23</v>
      </c>
      <c r="E384" s="12" t="s">
        <v>1613</v>
      </c>
      <c r="F384" s="12" t="s">
        <v>1598</v>
      </c>
      <c r="G384" s="12" t="s">
        <v>1602</v>
      </c>
      <c r="H384" s="12"/>
      <c r="I384" s="12"/>
      <c r="J384" s="12"/>
      <c r="K384" s="12"/>
      <c r="L384" s="12" t="s">
        <v>1367</v>
      </c>
      <c r="M384" s="12" t="s">
        <v>1599</v>
      </c>
      <c r="N384" s="12" t="s">
        <v>1369</v>
      </c>
      <c r="O384" s="13" t="s">
        <v>1617</v>
      </c>
      <c r="P384" s="15">
        <v>93260000</v>
      </c>
      <c r="Q384" s="15">
        <v>0</v>
      </c>
      <c r="R384" s="15">
        <v>0</v>
      </c>
      <c r="S384" s="15">
        <v>93260000</v>
      </c>
      <c r="T384" s="15">
        <v>0</v>
      </c>
      <c r="U384" s="15">
        <v>37212547.5</v>
      </c>
      <c r="V384" s="15">
        <v>56047452.5</v>
      </c>
      <c r="W384" s="15">
        <v>34869893.5</v>
      </c>
      <c r="X384" s="15">
        <v>34869893.5</v>
      </c>
      <c r="Y384" s="15">
        <v>34869893.5</v>
      </c>
      <c r="Z384" s="15">
        <v>34869893.5</v>
      </c>
      <c r="AA384" s="16" t="s">
        <v>1720</v>
      </c>
    </row>
    <row r="385" spans="1:27" ht="22.5" hidden="1" x14ac:dyDescent="0.25">
      <c r="A385" s="12" t="s">
        <v>1816</v>
      </c>
      <c r="B385" s="13" t="s">
        <v>1817</v>
      </c>
      <c r="C385" s="14" t="s">
        <v>1618</v>
      </c>
      <c r="D385" s="12" t="s">
        <v>23</v>
      </c>
      <c r="E385" s="12" t="s">
        <v>1614</v>
      </c>
      <c r="F385" s="12" t="s">
        <v>1613</v>
      </c>
      <c r="G385" s="12" t="s">
        <v>1467</v>
      </c>
      <c r="H385" s="12" t="s">
        <v>1467</v>
      </c>
      <c r="I385" s="12"/>
      <c r="J385" s="12"/>
      <c r="K385" s="12"/>
      <c r="L385" s="12" t="s">
        <v>1367</v>
      </c>
      <c r="M385" s="12" t="s">
        <v>1619</v>
      </c>
      <c r="N385" s="12" t="s">
        <v>1370</v>
      </c>
      <c r="O385" s="13" t="s">
        <v>1620</v>
      </c>
      <c r="P385" s="15">
        <v>11458000</v>
      </c>
      <c r="Q385" s="15">
        <v>0</v>
      </c>
      <c r="R385" s="15">
        <v>0</v>
      </c>
      <c r="S385" s="15">
        <v>11458000</v>
      </c>
      <c r="T385" s="15">
        <v>0</v>
      </c>
      <c r="U385" s="15">
        <v>0</v>
      </c>
      <c r="V385" s="15">
        <v>11458000</v>
      </c>
      <c r="W385" s="15">
        <v>0</v>
      </c>
      <c r="X385" s="15">
        <v>0</v>
      </c>
      <c r="Y385" s="15">
        <v>0</v>
      </c>
      <c r="Z385" s="15">
        <v>0</v>
      </c>
      <c r="AA385" s="16" t="s">
        <v>1720</v>
      </c>
    </row>
    <row r="386" spans="1:27" ht="33.75" hidden="1" x14ac:dyDescent="0.25">
      <c r="A386" s="12" t="s">
        <v>1818</v>
      </c>
      <c r="B386" s="13" t="s">
        <v>1819</v>
      </c>
      <c r="C386" s="14" t="s">
        <v>1597</v>
      </c>
      <c r="D386" s="12" t="s">
        <v>23</v>
      </c>
      <c r="E386" s="12" t="s">
        <v>1467</v>
      </c>
      <c r="F386" s="12" t="s">
        <v>1598</v>
      </c>
      <c r="G386" s="12" t="s">
        <v>1467</v>
      </c>
      <c r="H386" s="12" t="s">
        <v>1467</v>
      </c>
      <c r="I386" s="12"/>
      <c r="J386" s="12"/>
      <c r="K386" s="12"/>
      <c r="L386" s="12" t="s">
        <v>1367</v>
      </c>
      <c r="M386" s="12" t="s">
        <v>1599</v>
      </c>
      <c r="N386" s="12" t="s">
        <v>1369</v>
      </c>
      <c r="O386" s="13" t="s">
        <v>1600</v>
      </c>
      <c r="P386" s="15">
        <v>948709000</v>
      </c>
      <c r="Q386" s="15">
        <v>0</v>
      </c>
      <c r="R386" s="15">
        <v>0</v>
      </c>
      <c r="S386" s="15">
        <v>948709000</v>
      </c>
      <c r="T386" s="15">
        <v>0</v>
      </c>
      <c r="U386" s="15">
        <v>508844081</v>
      </c>
      <c r="V386" s="15">
        <v>439864919</v>
      </c>
      <c r="W386" s="15">
        <v>508844081</v>
      </c>
      <c r="X386" s="15">
        <v>508844081</v>
      </c>
      <c r="Y386" s="15">
        <v>508844081</v>
      </c>
      <c r="Z386" s="15">
        <v>508844081</v>
      </c>
      <c r="AA386" s="16" t="s">
        <v>1720</v>
      </c>
    </row>
    <row r="387" spans="1:27" ht="33.75" hidden="1" x14ac:dyDescent="0.25">
      <c r="A387" s="12" t="s">
        <v>1818</v>
      </c>
      <c r="B387" s="13" t="s">
        <v>1819</v>
      </c>
      <c r="C387" s="14" t="s">
        <v>1601</v>
      </c>
      <c r="D387" s="12" t="s">
        <v>23</v>
      </c>
      <c r="E387" s="12" t="s">
        <v>1467</v>
      </c>
      <c r="F387" s="12" t="s">
        <v>1598</v>
      </c>
      <c r="G387" s="12" t="s">
        <v>1467</v>
      </c>
      <c r="H387" s="12" t="s">
        <v>1602</v>
      </c>
      <c r="I387" s="12"/>
      <c r="J387" s="12"/>
      <c r="K387" s="12"/>
      <c r="L387" s="12" t="s">
        <v>1367</v>
      </c>
      <c r="M387" s="12" t="s">
        <v>1599</v>
      </c>
      <c r="N387" s="12" t="s">
        <v>1369</v>
      </c>
      <c r="O387" s="13" t="s">
        <v>1603</v>
      </c>
      <c r="P387" s="15">
        <v>137008000</v>
      </c>
      <c r="Q387" s="15">
        <v>0</v>
      </c>
      <c r="R387" s="15">
        <v>0</v>
      </c>
      <c r="S387" s="15">
        <v>137008000</v>
      </c>
      <c r="T387" s="15">
        <v>0</v>
      </c>
      <c r="U387" s="15">
        <v>84462023</v>
      </c>
      <c r="V387" s="15">
        <v>52545977</v>
      </c>
      <c r="W387" s="15">
        <v>84462023</v>
      </c>
      <c r="X387" s="15">
        <v>84462023</v>
      </c>
      <c r="Y387" s="15">
        <v>84462023</v>
      </c>
      <c r="Z387" s="15">
        <v>84462023</v>
      </c>
      <c r="AA387" s="16" t="s">
        <v>1720</v>
      </c>
    </row>
    <row r="388" spans="1:27" ht="33.75" hidden="1" x14ac:dyDescent="0.25">
      <c r="A388" s="12" t="s">
        <v>1818</v>
      </c>
      <c r="B388" s="13" t="s">
        <v>1819</v>
      </c>
      <c r="C388" s="14" t="s">
        <v>1604</v>
      </c>
      <c r="D388" s="12" t="s">
        <v>23</v>
      </c>
      <c r="E388" s="12" t="s">
        <v>1467</v>
      </c>
      <c r="F388" s="12" t="s">
        <v>1598</v>
      </c>
      <c r="G388" s="12" t="s">
        <v>1467</v>
      </c>
      <c r="H388" s="12" t="s">
        <v>1605</v>
      </c>
      <c r="I388" s="12"/>
      <c r="J388" s="12"/>
      <c r="K388" s="12"/>
      <c r="L388" s="12" t="s">
        <v>1367</v>
      </c>
      <c r="M388" s="12" t="s">
        <v>1599</v>
      </c>
      <c r="N388" s="12" t="s">
        <v>1369</v>
      </c>
      <c r="O388" s="13" t="s">
        <v>1606</v>
      </c>
      <c r="P388" s="15">
        <v>217187000</v>
      </c>
      <c r="Q388" s="15">
        <v>0</v>
      </c>
      <c r="R388" s="15">
        <v>0</v>
      </c>
      <c r="S388" s="15">
        <v>217187000</v>
      </c>
      <c r="T388" s="15">
        <v>0</v>
      </c>
      <c r="U388" s="15">
        <v>75228926</v>
      </c>
      <c r="V388" s="15">
        <v>141958074</v>
      </c>
      <c r="W388" s="15">
        <v>75228926</v>
      </c>
      <c r="X388" s="15">
        <v>75228926</v>
      </c>
      <c r="Y388" s="15">
        <v>75228926</v>
      </c>
      <c r="Z388" s="15">
        <v>75228926</v>
      </c>
      <c r="AA388" s="16" t="s">
        <v>1720</v>
      </c>
    </row>
    <row r="389" spans="1:27" ht="33.75" hidden="1" x14ac:dyDescent="0.25">
      <c r="A389" s="12" t="s">
        <v>1818</v>
      </c>
      <c r="B389" s="13" t="s">
        <v>1819</v>
      </c>
      <c r="C389" s="14" t="s">
        <v>1610</v>
      </c>
      <c r="D389" s="12" t="s">
        <v>23</v>
      </c>
      <c r="E389" s="12" t="s">
        <v>1467</v>
      </c>
      <c r="F389" s="12" t="s">
        <v>1598</v>
      </c>
      <c r="G389" s="12" t="s">
        <v>1605</v>
      </c>
      <c r="H389" s="12"/>
      <c r="I389" s="12"/>
      <c r="J389" s="12"/>
      <c r="K389" s="12"/>
      <c r="L389" s="12" t="s">
        <v>1367</v>
      </c>
      <c r="M389" s="12" t="s">
        <v>1599</v>
      </c>
      <c r="N389" s="12" t="s">
        <v>1369</v>
      </c>
      <c r="O389" s="13" t="s">
        <v>1611</v>
      </c>
      <c r="P389" s="15">
        <v>374025000</v>
      </c>
      <c r="Q389" s="15">
        <v>0</v>
      </c>
      <c r="R389" s="15">
        <v>0</v>
      </c>
      <c r="S389" s="15">
        <v>374025000</v>
      </c>
      <c r="T389" s="15">
        <v>0</v>
      </c>
      <c r="U389" s="15">
        <v>204820640</v>
      </c>
      <c r="V389" s="15">
        <v>169204360</v>
      </c>
      <c r="W389" s="15">
        <v>204820640</v>
      </c>
      <c r="X389" s="15">
        <v>204820640</v>
      </c>
      <c r="Y389" s="15">
        <v>204820640</v>
      </c>
      <c r="Z389" s="15">
        <v>204820640</v>
      </c>
      <c r="AA389" s="16" t="s">
        <v>1720</v>
      </c>
    </row>
    <row r="390" spans="1:27" ht="33.75" hidden="1" x14ac:dyDescent="0.25">
      <c r="A390" s="12" t="s">
        <v>1818</v>
      </c>
      <c r="B390" s="13" t="s">
        <v>1819</v>
      </c>
      <c r="C390" s="14" t="s">
        <v>1612</v>
      </c>
      <c r="D390" s="12" t="s">
        <v>23</v>
      </c>
      <c r="E390" s="12" t="s">
        <v>1613</v>
      </c>
      <c r="F390" s="12" t="s">
        <v>1598</v>
      </c>
      <c r="G390" s="12" t="s">
        <v>1614</v>
      </c>
      <c r="H390" s="12"/>
      <c r="I390" s="12"/>
      <c r="J390" s="12"/>
      <c r="K390" s="12"/>
      <c r="L390" s="12" t="s">
        <v>1367</v>
      </c>
      <c r="M390" s="12" t="s">
        <v>1599</v>
      </c>
      <c r="N390" s="12" t="s">
        <v>1369</v>
      </c>
      <c r="O390" s="13" t="s">
        <v>1615</v>
      </c>
      <c r="P390" s="15">
        <v>6262000</v>
      </c>
      <c r="Q390" s="15">
        <v>0</v>
      </c>
      <c r="R390" s="15">
        <v>0</v>
      </c>
      <c r="S390" s="15">
        <v>6262000</v>
      </c>
      <c r="T390" s="15">
        <v>0</v>
      </c>
      <c r="U390" s="15">
        <v>6262000</v>
      </c>
      <c r="V390" s="15">
        <v>0</v>
      </c>
      <c r="W390" s="15">
        <v>6262000</v>
      </c>
      <c r="X390" s="15">
        <v>6262000</v>
      </c>
      <c r="Y390" s="15">
        <v>6262000</v>
      </c>
      <c r="Z390" s="15">
        <v>6262000</v>
      </c>
      <c r="AA390" s="16" t="s">
        <v>1720</v>
      </c>
    </row>
    <row r="391" spans="1:27" ht="33.75" hidden="1" x14ac:dyDescent="0.25">
      <c r="A391" s="12" t="s">
        <v>1818</v>
      </c>
      <c r="B391" s="13" t="s">
        <v>1819</v>
      </c>
      <c r="C391" s="14" t="s">
        <v>1616</v>
      </c>
      <c r="D391" s="12" t="s">
        <v>23</v>
      </c>
      <c r="E391" s="12" t="s">
        <v>1613</v>
      </c>
      <c r="F391" s="12" t="s">
        <v>1598</v>
      </c>
      <c r="G391" s="12" t="s">
        <v>1602</v>
      </c>
      <c r="H391" s="12"/>
      <c r="I391" s="12"/>
      <c r="J391" s="12"/>
      <c r="K391" s="12"/>
      <c r="L391" s="12" t="s">
        <v>1367</v>
      </c>
      <c r="M391" s="12" t="s">
        <v>1599</v>
      </c>
      <c r="N391" s="12" t="s">
        <v>1369</v>
      </c>
      <c r="O391" s="13" t="s">
        <v>1617</v>
      </c>
      <c r="P391" s="15">
        <v>59065000</v>
      </c>
      <c r="Q391" s="15">
        <v>0</v>
      </c>
      <c r="R391" s="15">
        <v>0</v>
      </c>
      <c r="S391" s="15">
        <v>59065000</v>
      </c>
      <c r="T391" s="15">
        <v>0</v>
      </c>
      <c r="U391" s="15">
        <v>48941155</v>
      </c>
      <c r="V391" s="15">
        <v>10123845</v>
      </c>
      <c r="W391" s="15">
        <v>48941155</v>
      </c>
      <c r="X391" s="15">
        <v>43943250</v>
      </c>
      <c r="Y391" s="15">
        <v>19970243.109999999</v>
      </c>
      <c r="Z391" s="15">
        <v>19970243.109999999</v>
      </c>
      <c r="AA391" s="16" t="s">
        <v>1720</v>
      </c>
    </row>
    <row r="392" spans="1:27" ht="33.75" hidden="1" x14ac:dyDescent="0.25">
      <c r="A392" s="12" t="s">
        <v>1818</v>
      </c>
      <c r="B392" s="13" t="s">
        <v>1819</v>
      </c>
      <c r="C392" s="14" t="s">
        <v>1618</v>
      </c>
      <c r="D392" s="12" t="s">
        <v>23</v>
      </c>
      <c r="E392" s="12" t="s">
        <v>1614</v>
      </c>
      <c r="F392" s="12" t="s">
        <v>1613</v>
      </c>
      <c r="G392" s="12" t="s">
        <v>1467</v>
      </c>
      <c r="H392" s="12" t="s">
        <v>1467</v>
      </c>
      <c r="I392" s="12"/>
      <c r="J392" s="12"/>
      <c r="K392" s="12"/>
      <c r="L392" s="12" t="s">
        <v>1367</v>
      </c>
      <c r="M392" s="12" t="s">
        <v>1619</v>
      </c>
      <c r="N392" s="12" t="s">
        <v>1370</v>
      </c>
      <c r="O392" s="13" t="s">
        <v>1620</v>
      </c>
      <c r="P392" s="15">
        <v>13155000</v>
      </c>
      <c r="Q392" s="15">
        <v>0</v>
      </c>
      <c r="R392" s="15">
        <v>0</v>
      </c>
      <c r="S392" s="15">
        <v>13155000</v>
      </c>
      <c r="T392" s="15">
        <v>0</v>
      </c>
      <c r="U392" s="15">
        <v>0</v>
      </c>
      <c r="V392" s="15">
        <v>13155000</v>
      </c>
      <c r="W392" s="15">
        <v>0</v>
      </c>
      <c r="X392" s="15">
        <v>0</v>
      </c>
      <c r="Y392" s="15">
        <v>0</v>
      </c>
      <c r="Z392" s="15">
        <v>0</v>
      </c>
      <c r="AA392" s="16" t="s">
        <v>1720</v>
      </c>
    </row>
    <row r="393" spans="1:27" ht="67.5" hidden="1" x14ac:dyDescent="0.25">
      <c r="A393" s="12" t="s">
        <v>1818</v>
      </c>
      <c r="B393" s="13" t="s">
        <v>1819</v>
      </c>
      <c r="C393" s="14" t="s">
        <v>1820</v>
      </c>
      <c r="D393" s="12" t="s">
        <v>1366</v>
      </c>
      <c r="E393" s="12" t="s">
        <v>1821</v>
      </c>
      <c r="F393" s="12" t="s">
        <v>1647</v>
      </c>
      <c r="G393" s="12" t="s">
        <v>1467</v>
      </c>
      <c r="H393" s="12" t="s">
        <v>1483</v>
      </c>
      <c r="I393" s="12" t="s">
        <v>1483</v>
      </c>
      <c r="J393" s="12" t="s">
        <v>1483</v>
      </c>
      <c r="K393" s="12" t="s">
        <v>1483</v>
      </c>
      <c r="L393" s="12" t="s">
        <v>1367</v>
      </c>
      <c r="M393" s="12" t="s">
        <v>1619</v>
      </c>
      <c r="N393" s="12" t="s">
        <v>1369</v>
      </c>
      <c r="O393" s="13" t="s">
        <v>1561</v>
      </c>
      <c r="P393" s="15">
        <v>810000000</v>
      </c>
      <c r="Q393" s="15">
        <v>0</v>
      </c>
      <c r="R393" s="15">
        <v>0</v>
      </c>
      <c r="S393" s="15">
        <v>810000000</v>
      </c>
      <c r="T393" s="15">
        <v>0</v>
      </c>
      <c r="U393" s="15">
        <v>39098800</v>
      </c>
      <c r="V393" s="15">
        <v>770901200</v>
      </c>
      <c r="W393" s="15">
        <v>32136000</v>
      </c>
      <c r="X393" s="15">
        <v>4426634</v>
      </c>
      <c r="Y393" s="15">
        <v>0</v>
      </c>
      <c r="Z393" s="15">
        <v>0</v>
      </c>
      <c r="AA393" s="16" t="s">
        <v>1720</v>
      </c>
    </row>
    <row r="394" spans="1:27" ht="33.75" hidden="1" x14ac:dyDescent="0.25">
      <c r="A394" s="12" t="s">
        <v>1822</v>
      </c>
      <c r="B394" s="13" t="s">
        <v>1823</v>
      </c>
      <c r="C394" s="14" t="s">
        <v>1597</v>
      </c>
      <c r="D394" s="12" t="s">
        <v>23</v>
      </c>
      <c r="E394" s="12" t="s">
        <v>1467</v>
      </c>
      <c r="F394" s="12" t="s">
        <v>1598</v>
      </c>
      <c r="G394" s="12" t="s">
        <v>1467</v>
      </c>
      <c r="H394" s="12" t="s">
        <v>1467</v>
      </c>
      <c r="I394" s="12"/>
      <c r="J394" s="12"/>
      <c r="K394" s="12"/>
      <c r="L394" s="12" t="s">
        <v>1367</v>
      </c>
      <c r="M394" s="12" t="s">
        <v>1599</v>
      </c>
      <c r="N394" s="12" t="s">
        <v>1369</v>
      </c>
      <c r="O394" s="13" t="s">
        <v>1600</v>
      </c>
      <c r="P394" s="15">
        <v>928886000</v>
      </c>
      <c r="Q394" s="15">
        <v>0</v>
      </c>
      <c r="R394" s="15">
        <v>0</v>
      </c>
      <c r="S394" s="15">
        <v>928886000</v>
      </c>
      <c r="T394" s="15">
        <v>0</v>
      </c>
      <c r="U394" s="15">
        <v>421333795</v>
      </c>
      <c r="V394" s="15">
        <v>507552205</v>
      </c>
      <c r="W394" s="15">
        <v>421333795</v>
      </c>
      <c r="X394" s="15">
        <v>421333795</v>
      </c>
      <c r="Y394" s="15">
        <v>421333795</v>
      </c>
      <c r="Z394" s="15">
        <v>421333795</v>
      </c>
      <c r="AA394" s="16" t="s">
        <v>1720</v>
      </c>
    </row>
    <row r="395" spans="1:27" ht="33.75" hidden="1" x14ac:dyDescent="0.25">
      <c r="A395" s="12" t="s">
        <v>1822</v>
      </c>
      <c r="B395" s="13" t="s">
        <v>1823</v>
      </c>
      <c r="C395" s="14" t="s">
        <v>1601</v>
      </c>
      <c r="D395" s="12" t="s">
        <v>23</v>
      </c>
      <c r="E395" s="12" t="s">
        <v>1467</v>
      </c>
      <c r="F395" s="12" t="s">
        <v>1598</v>
      </c>
      <c r="G395" s="12" t="s">
        <v>1467</v>
      </c>
      <c r="H395" s="12" t="s">
        <v>1602</v>
      </c>
      <c r="I395" s="12"/>
      <c r="J395" s="12"/>
      <c r="K395" s="12"/>
      <c r="L395" s="12" t="s">
        <v>1367</v>
      </c>
      <c r="M395" s="12" t="s">
        <v>1599</v>
      </c>
      <c r="N395" s="12" t="s">
        <v>1369</v>
      </c>
      <c r="O395" s="13" t="s">
        <v>1603</v>
      </c>
      <c r="P395" s="15">
        <v>122418000</v>
      </c>
      <c r="Q395" s="15">
        <v>0</v>
      </c>
      <c r="R395" s="15">
        <v>0</v>
      </c>
      <c r="S395" s="15">
        <v>122418000</v>
      </c>
      <c r="T395" s="15">
        <v>0</v>
      </c>
      <c r="U395" s="15">
        <v>85419491</v>
      </c>
      <c r="V395" s="15">
        <v>36998509</v>
      </c>
      <c r="W395" s="15">
        <v>85419491</v>
      </c>
      <c r="X395" s="15">
        <v>85419491</v>
      </c>
      <c r="Y395" s="15">
        <v>85419491</v>
      </c>
      <c r="Z395" s="15">
        <v>85419491</v>
      </c>
      <c r="AA395" s="16" t="s">
        <v>1720</v>
      </c>
    </row>
    <row r="396" spans="1:27" ht="33.75" hidden="1" x14ac:dyDescent="0.25">
      <c r="A396" s="12" t="s">
        <v>1822</v>
      </c>
      <c r="B396" s="13" t="s">
        <v>1823</v>
      </c>
      <c r="C396" s="14" t="s">
        <v>1601</v>
      </c>
      <c r="D396" s="12" t="s">
        <v>23</v>
      </c>
      <c r="E396" s="12" t="s">
        <v>1467</v>
      </c>
      <c r="F396" s="12" t="s">
        <v>1598</v>
      </c>
      <c r="G396" s="12" t="s">
        <v>1467</v>
      </c>
      <c r="H396" s="12" t="s">
        <v>1602</v>
      </c>
      <c r="I396" s="12"/>
      <c r="J396" s="12"/>
      <c r="K396" s="12"/>
      <c r="L396" s="12" t="s">
        <v>1367</v>
      </c>
      <c r="M396" s="12" t="s">
        <v>1623</v>
      </c>
      <c r="N396" s="12" t="s">
        <v>1370</v>
      </c>
      <c r="O396" s="13" t="s">
        <v>1603</v>
      </c>
      <c r="P396" s="15">
        <v>0</v>
      </c>
      <c r="Q396" s="15">
        <v>7237166</v>
      </c>
      <c r="R396" s="15">
        <v>0</v>
      </c>
      <c r="S396" s="15">
        <v>7237166</v>
      </c>
      <c r="T396" s="15">
        <v>0</v>
      </c>
      <c r="U396" s="15">
        <v>0</v>
      </c>
      <c r="V396" s="15">
        <v>7237166</v>
      </c>
      <c r="W396" s="15">
        <v>0</v>
      </c>
      <c r="X396" s="15">
        <v>0</v>
      </c>
      <c r="Y396" s="15">
        <v>0</v>
      </c>
      <c r="Z396" s="15">
        <v>0</v>
      </c>
      <c r="AA396" s="16" t="s">
        <v>1720</v>
      </c>
    </row>
    <row r="397" spans="1:27" ht="33.75" hidden="1" x14ac:dyDescent="0.25">
      <c r="A397" s="12" t="s">
        <v>1822</v>
      </c>
      <c r="B397" s="13" t="s">
        <v>1823</v>
      </c>
      <c r="C397" s="14" t="s">
        <v>1604</v>
      </c>
      <c r="D397" s="12" t="s">
        <v>23</v>
      </c>
      <c r="E397" s="12" t="s">
        <v>1467</v>
      </c>
      <c r="F397" s="12" t="s">
        <v>1598</v>
      </c>
      <c r="G397" s="12" t="s">
        <v>1467</v>
      </c>
      <c r="H397" s="12" t="s">
        <v>1605</v>
      </c>
      <c r="I397" s="12"/>
      <c r="J397" s="12"/>
      <c r="K397" s="12"/>
      <c r="L397" s="12" t="s">
        <v>1367</v>
      </c>
      <c r="M397" s="12" t="s">
        <v>1599</v>
      </c>
      <c r="N397" s="12" t="s">
        <v>1369</v>
      </c>
      <c r="O397" s="13" t="s">
        <v>1606</v>
      </c>
      <c r="P397" s="15">
        <v>204140000</v>
      </c>
      <c r="Q397" s="15">
        <v>0</v>
      </c>
      <c r="R397" s="15">
        <v>0</v>
      </c>
      <c r="S397" s="15">
        <v>204140000</v>
      </c>
      <c r="T397" s="15">
        <v>0</v>
      </c>
      <c r="U397" s="15">
        <v>68924043</v>
      </c>
      <c r="V397" s="15">
        <v>135215957</v>
      </c>
      <c r="W397" s="15">
        <v>68924043</v>
      </c>
      <c r="X397" s="15">
        <v>68924043</v>
      </c>
      <c r="Y397" s="15">
        <v>68924043</v>
      </c>
      <c r="Z397" s="15">
        <v>68924043</v>
      </c>
      <c r="AA397" s="16" t="s">
        <v>1720</v>
      </c>
    </row>
    <row r="398" spans="1:27" ht="33.75" hidden="1" x14ac:dyDescent="0.25">
      <c r="A398" s="12" t="s">
        <v>1822</v>
      </c>
      <c r="B398" s="13" t="s">
        <v>1823</v>
      </c>
      <c r="C398" s="14" t="s">
        <v>1690</v>
      </c>
      <c r="D398" s="12" t="s">
        <v>23</v>
      </c>
      <c r="E398" s="12" t="s">
        <v>1467</v>
      </c>
      <c r="F398" s="12" t="s">
        <v>1598</v>
      </c>
      <c r="G398" s="12" t="s">
        <v>1613</v>
      </c>
      <c r="H398" s="12"/>
      <c r="I398" s="12"/>
      <c r="J398" s="12"/>
      <c r="K398" s="12"/>
      <c r="L398" s="12" t="s">
        <v>1367</v>
      </c>
      <c r="M398" s="12" t="s">
        <v>1599</v>
      </c>
      <c r="N398" s="12" t="s">
        <v>1369</v>
      </c>
      <c r="O398" s="13" t="s">
        <v>1691</v>
      </c>
      <c r="P398" s="15">
        <v>32535000</v>
      </c>
      <c r="Q398" s="15">
        <v>0</v>
      </c>
      <c r="R398" s="15">
        <v>0</v>
      </c>
      <c r="S398" s="15">
        <v>32535000</v>
      </c>
      <c r="T398" s="15">
        <v>0</v>
      </c>
      <c r="U398" s="15">
        <v>32535000</v>
      </c>
      <c r="V398" s="15">
        <v>0</v>
      </c>
      <c r="W398" s="15">
        <v>32535000</v>
      </c>
      <c r="X398" s="15">
        <v>8900000</v>
      </c>
      <c r="Y398" s="15">
        <v>8900000</v>
      </c>
      <c r="Z398" s="15">
        <v>7500000</v>
      </c>
      <c r="AA398" s="16" t="s">
        <v>1720</v>
      </c>
    </row>
    <row r="399" spans="1:27" ht="33.75" hidden="1" x14ac:dyDescent="0.25">
      <c r="A399" s="12" t="s">
        <v>1822</v>
      </c>
      <c r="B399" s="13" t="s">
        <v>1823</v>
      </c>
      <c r="C399" s="14" t="s">
        <v>1610</v>
      </c>
      <c r="D399" s="12" t="s">
        <v>23</v>
      </c>
      <c r="E399" s="12" t="s">
        <v>1467</v>
      </c>
      <c r="F399" s="12" t="s">
        <v>1598</v>
      </c>
      <c r="G399" s="12" t="s">
        <v>1605</v>
      </c>
      <c r="H399" s="12"/>
      <c r="I399" s="12"/>
      <c r="J399" s="12"/>
      <c r="K399" s="12"/>
      <c r="L399" s="12" t="s">
        <v>1367</v>
      </c>
      <c r="M399" s="12" t="s">
        <v>1599</v>
      </c>
      <c r="N399" s="12" t="s">
        <v>1369</v>
      </c>
      <c r="O399" s="13" t="s">
        <v>1611</v>
      </c>
      <c r="P399" s="15">
        <v>403179000</v>
      </c>
      <c r="Q399" s="15">
        <v>0</v>
      </c>
      <c r="R399" s="15">
        <v>0</v>
      </c>
      <c r="S399" s="15">
        <v>403179000</v>
      </c>
      <c r="T399" s="15">
        <v>0</v>
      </c>
      <c r="U399" s="15">
        <v>163575028</v>
      </c>
      <c r="V399" s="15">
        <v>239603972</v>
      </c>
      <c r="W399" s="15">
        <v>163575028</v>
      </c>
      <c r="X399" s="15">
        <v>163575028</v>
      </c>
      <c r="Y399" s="15">
        <v>163575028</v>
      </c>
      <c r="Z399" s="15">
        <v>163575028</v>
      </c>
      <c r="AA399" s="16" t="s">
        <v>1720</v>
      </c>
    </row>
    <row r="400" spans="1:27" ht="33.75" hidden="1" x14ac:dyDescent="0.25">
      <c r="A400" s="12" t="s">
        <v>1822</v>
      </c>
      <c r="B400" s="13" t="s">
        <v>1823</v>
      </c>
      <c r="C400" s="14" t="s">
        <v>1616</v>
      </c>
      <c r="D400" s="12" t="s">
        <v>23</v>
      </c>
      <c r="E400" s="12" t="s">
        <v>1613</v>
      </c>
      <c r="F400" s="12" t="s">
        <v>1598</v>
      </c>
      <c r="G400" s="12" t="s">
        <v>1602</v>
      </c>
      <c r="H400" s="12"/>
      <c r="I400" s="12"/>
      <c r="J400" s="12"/>
      <c r="K400" s="12"/>
      <c r="L400" s="12" t="s">
        <v>1367</v>
      </c>
      <c r="M400" s="12" t="s">
        <v>1599</v>
      </c>
      <c r="N400" s="12" t="s">
        <v>1369</v>
      </c>
      <c r="O400" s="13" t="s">
        <v>1617</v>
      </c>
      <c r="P400" s="15">
        <v>91280000</v>
      </c>
      <c r="Q400" s="15">
        <v>0</v>
      </c>
      <c r="R400" s="15">
        <v>0</v>
      </c>
      <c r="S400" s="15">
        <v>91280000</v>
      </c>
      <c r="T400" s="15">
        <v>0</v>
      </c>
      <c r="U400" s="15">
        <v>91280000</v>
      </c>
      <c r="V400" s="15">
        <v>0</v>
      </c>
      <c r="W400" s="15">
        <v>71171660</v>
      </c>
      <c r="X400" s="15">
        <v>49158924</v>
      </c>
      <c r="Y400" s="15">
        <v>39503437</v>
      </c>
      <c r="Z400" s="15">
        <v>39503437</v>
      </c>
      <c r="AA400" s="16" t="s">
        <v>1720</v>
      </c>
    </row>
    <row r="401" spans="1:27" ht="33.75" hidden="1" x14ac:dyDescent="0.25">
      <c r="A401" s="12" t="s">
        <v>1822</v>
      </c>
      <c r="B401" s="13" t="s">
        <v>1823</v>
      </c>
      <c r="C401" s="14" t="s">
        <v>1616</v>
      </c>
      <c r="D401" s="12" t="s">
        <v>23</v>
      </c>
      <c r="E401" s="12" t="s">
        <v>1613</v>
      </c>
      <c r="F401" s="12" t="s">
        <v>1598</v>
      </c>
      <c r="G401" s="12" t="s">
        <v>1602</v>
      </c>
      <c r="H401" s="12"/>
      <c r="I401" s="12"/>
      <c r="J401" s="12"/>
      <c r="K401" s="12"/>
      <c r="L401" s="12" t="s">
        <v>1367</v>
      </c>
      <c r="M401" s="12" t="s">
        <v>1623</v>
      </c>
      <c r="N401" s="12" t="s">
        <v>1370</v>
      </c>
      <c r="O401" s="13" t="s">
        <v>1617</v>
      </c>
      <c r="P401" s="15">
        <v>0</v>
      </c>
      <c r="Q401" s="15">
        <v>276123646</v>
      </c>
      <c r="R401" s="15">
        <v>0</v>
      </c>
      <c r="S401" s="15">
        <v>276123646</v>
      </c>
      <c r="T401" s="15">
        <v>0</v>
      </c>
      <c r="U401" s="15">
        <v>20000000</v>
      </c>
      <c r="V401" s="15">
        <v>256123646</v>
      </c>
      <c r="W401" s="15">
        <v>5000000</v>
      </c>
      <c r="X401" s="15">
        <v>0</v>
      </c>
      <c r="Y401" s="15">
        <v>0</v>
      </c>
      <c r="Z401" s="15">
        <v>0</v>
      </c>
      <c r="AA401" s="16" t="s">
        <v>1720</v>
      </c>
    </row>
    <row r="402" spans="1:27" ht="33.75" hidden="1" x14ac:dyDescent="0.25">
      <c r="A402" s="12" t="s">
        <v>1822</v>
      </c>
      <c r="B402" s="13" t="s">
        <v>1823</v>
      </c>
      <c r="C402" s="14" t="s">
        <v>1618</v>
      </c>
      <c r="D402" s="12" t="s">
        <v>23</v>
      </c>
      <c r="E402" s="12" t="s">
        <v>1614</v>
      </c>
      <c r="F402" s="12" t="s">
        <v>1613</v>
      </c>
      <c r="G402" s="12" t="s">
        <v>1467</v>
      </c>
      <c r="H402" s="12" t="s">
        <v>1467</v>
      </c>
      <c r="I402" s="12"/>
      <c r="J402" s="12"/>
      <c r="K402" s="12"/>
      <c r="L402" s="12" t="s">
        <v>1367</v>
      </c>
      <c r="M402" s="12" t="s">
        <v>1619</v>
      </c>
      <c r="N402" s="12" t="s">
        <v>1370</v>
      </c>
      <c r="O402" s="13" t="s">
        <v>1620</v>
      </c>
      <c r="P402" s="15">
        <v>30251000</v>
      </c>
      <c r="Q402" s="15">
        <v>0</v>
      </c>
      <c r="R402" s="15">
        <v>0</v>
      </c>
      <c r="S402" s="15">
        <v>30251000</v>
      </c>
      <c r="T402" s="15">
        <v>0</v>
      </c>
      <c r="U402" s="15">
        <v>0</v>
      </c>
      <c r="V402" s="15">
        <v>30251000</v>
      </c>
      <c r="W402" s="15">
        <v>0</v>
      </c>
      <c r="X402" s="15">
        <v>0</v>
      </c>
      <c r="Y402" s="15">
        <v>0</v>
      </c>
      <c r="Z402" s="15">
        <v>0</v>
      </c>
      <c r="AA402" s="16" t="s">
        <v>1720</v>
      </c>
    </row>
    <row r="403" spans="1:27" ht="33.75" hidden="1" x14ac:dyDescent="0.25">
      <c r="A403" s="12" t="s">
        <v>1822</v>
      </c>
      <c r="B403" s="13" t="s">
        <v>1823</v>
      </c>
      <c r="C403" s="14" t="s">
        <v>1824</v>
      </c>
      <c r="D403" s="12" t="s">
        <v>23</v>
      </c>
      <c r="E403" s="12" t="s">
        <v>1614</v>
      </c>
      <c r="F403" s="12" t="s">
        <v>1613</v>
      </c>
      <c r="G403" s="12" t="s">
        <v>1467</v>
      </c>
      <c r="H403" s="12" t="s">
        <v>1622</v>
      </c>
      <c r="I403" s="12" t="s">
        <v>1725</v>
      </c>
      <c r="J403" s="12" t="s">
        <v>1483</v>
      </c>
      <c r="K403" s="12" t="s">
        <v>1483</v>
      </c>
      <c r="L403" s="12" t="s">
        <v>1367</v>
      </c>
      <c r="M403" s="12" t="s">
        <v>1623</v>
      </c>
      <c r="N403" s="12" t="s">
        <v>1370</v>
      </c>
      <c r="O403" s="13" t="s">
        <v>1804</v>
      </c>
      <c r="P403" s="15">
        <v>0</v>
      </c>
      <c r="Q403" s="15">
        <v>791037396</v>
      </c>
      <c r="R403" s="15">
        <v>791037396</v>
      </c>
      <c r="S403" s="15">
        <v>0</v>
      </c>
      <c r="T403" s="15">
        <v>0</v>
      </c>
      <c r="U403" s="15">
        <v>0</v>
      </c>
      <c r="V403" s="15">
        <v>0</v>
      </c>
      <c r="W403" s="15">
        <v>0</v>
      </c>
      <c r="X403" s="15">
        <v>0</v>
      </c>
      <c r="Y403" s="15">
        <v>0</v>
      </c>
      <c r="Z403" s="15">
        <v>0</v>
      </c>
      <c r="AA403" s="16" t="s">
        <v>1720</v>
      </c>
    </row>
    <row r="404" spans="1:27" ht="33.75" hidden="1" x14ac:dyDescent="0.25">
      <c r="A404" s="12" t="s">
        <v>1822</v>
      </c>
      <c r="B404" s="13" t="s">
        <v>1823</v>
      </c>
      <c r="C404" s="14" t="s">
        <v>1643</v>
      </c>
      <c r="D404" s="12" t="s">
        <v>23</v>
      </c>
      <c r="E404" s="12" t="s">
        <v>1614</v>
      </c>
      <c r="F404" s="12" t="s">
        <v>1644</v>
      </c>
      <c r="G404" s="12" t="s">
        <v>1467</v>
      </c>
      <c r="H404" s="12" t="s">
        <v>1467</v>
      </c>
      <c r="I404" s="12"/>
      <c r="J404" s="12"/>
      <c r="K404" s="12"/>
      <c r="L404" s="12" t="s">
        <v>1367</v>
      </c>
      <c r="M404" s="12" t="s">
        <v>1623</v>
      </c>
      <c r="N404" s="12" t="s">
        <v>1370</v>
      </c>
      <c r="O404" s="13" t="s">
        <v>1645</v>
      </c>
      <c r="P404" s="15">
        <v>0</v>
      </c>
      <c r="Q404" s="15">
        <v>507676584</v>
      </c>
      <c r="R404" s="15">
        <v>0</v>
      </c>
      <c r="S404" s="15">
        <v>507676584</v>
      </c>
      <c r="T404" s="15">
        <v>0</v>
      </c>
      <c r="U404" s="15">
        <v>507676584</v>
      </c>
      <c r="V404" s="15">
        <v>0</v>
      </c>
      <c r="W404" s="15">
        <v>0</v>
      </c>
      <c r="X404" s="15">
        <v>0</v>
      </c>
      <c r="Y404" s="15">
        <v>0</v>
      </c>
      <c r="Z404" s="15">
        <v>0</v>
      </c>
      <c r="AA404" s="16" t="s">
        <v>1720</v>
      </c>
    </row>
    <row r="405" spans="1:27" ht="67.5" hidden="1" x14ac:dyDescent="0.25">
      <c r="A405" s="12" t="s">
        <v>1822</v>
      </c>
      <c r="B405" s="13" t="s">
        <v>1823</v>
      </c>
      <c r="C405" s="14" t="s">
        <v>1728</v>
      </c>
      <c r="D405" s="12" t="s">
        <v>1366</v>
      </c>
      <c r="E405" s="12" t="s">
        <v>1677</v>
      </c>
      <c r="F405" s="12" t="s">
        <v>1647</v>
      </c>
      <c r="G405" s="12" t="s">
        <v>1699</v>
      </c>
      <c r="H405" s="12" t="s">
        <v>1483</v>
      </c>
      <c r="I405" s="12" t="s">
        <v>1483</v>
      </c>
      <c r="J405" s="12" t="s">
        <v>1483</v>
      </c>
      <c r="K405" s="12" t="s">
        <v>1483</v>
      </c>
      <c r="L405" s="12" t="s">
        <v>1367</v>
      </c>
      <c r="M405" s="12" t="s">
        <v>1623</v>
      </c>
      <c r="N405" s="12" t="s">
        <v>1370</v>
      </c>
      <c r="O405" s="13" t="s">
        <v>1562</v>
      </c>
      <c r="P405" s="15">
        <v>0</v>
      </c>
      <c r="Q405" s="15">
        <v>949285500</v>
      </c>
      <c r="R405" s="15">
        <v>0</v>
      </c>
      <c r="S405" s="15">
        <v>949285500</v>
      </c>
      <c r="T405" s="15">
        <v>0</v>
      </c>
      <c r="U405" s="15">
        <v>363871030</v>
      </c>
      <c r="V405" s="15">
        <v>585414470</v>
      </c>
      <c r="W405" s="15">
        <v>363871030</v>
      </c>
      <c r="X405" s="15">
        <v>5276667</v>
      </c>
      <c r="Y405" s="15">
        <v>0</v>
      </c>
      <c r="Z405" s="15">
        <v>0</v>
      </c>
      <c r="AA405" s="16" t="s">
        <v>1720</v>
      </c>
    </row>
    <row r="406" spans="1:27" ht="67.5" hidden="1" x14ac:dyDescent="0.25">
      <c r="A406" s="12" t="s">
        <v>1822</v>
      </c>
      <c r="B406" s="13" t="s">
        <v>1823</v>
      </c>
      <c r="C406" s="14" t="s">
        <v>1729</v>
      </c>
      <c r="D406" s="12" t="s">
        <v>1366</v>
      </c>
      <c r="E406" s="12" t="s">
        <v>1677</v>
      </c>
      <c r="F406" s="12" t="s">
        <v>1647</v>
      </c>
      <c r="G406" s="12" t="s">
        <v>1700</v>
      </c>
      <c r="H406" s="12" t="s">
        <v>1483</v>
      </c>
      <c r="I406" s="12" t="s">
        <v>1483</v>
      </c>
      <c r="J406" s="12" t="s">
        <v>1483</v>
      </c>
      <c r="K406" s="12" t="s">
        <v>1483</v>
      </c>
      <c r="L406" s="12" t="s">
        <v>1367</v>
      </c>
      <c r="M406" s="12" t="s">
        <v>1623</v>
      </c>
      <c r="N406" s="12" t="s">
        <v>1370</v>
      </c>
      <c r="O406" s="13" t="s">
        <v>1563</v>
      </c>
      <c r="P406" s="15">
        <v>0</v>
      </c>
      <c r="Q406" s="15">
        <v>312110000</v>
      </c>
      <c r="R406" s="15">
        <v>0</v>
      </c>
      <c r="S406" s="15">
        <v>312110000</v>
      </c>
      <c r="T406" s="15">
        <v>0</v>
      </c>
      <c r="U406" s="15">
        <v>0</v>
      </c>
      <c r="V406" s="15">
        <v>312110000</v>
      </c>
      <c r="W406" s="15">
        <v>0</v>
      </c>
      <c r="X406" s="15">
        <v>0</v>
      </c>
      <c r="Y406" s="15">
        <v>0</v>
      </c>
      <c r="Z406" s="15">
        <v>0</v>
      </c>
      <c r="AA406" s="16" t="s">
        <v>1720</v>
      </c>
    </row>
    <row r="407" spans="1:27" ht="67.5" hidden="1" x14ac:dyDescent="0.25">
      <c r="A407" s="12" t="s">
        <v>1822</v>
      </c>
      <c r="B407" s="13" t="s">
        <v>1823</v>
      </c>
      <c r="C407" s="14" t="s">
        <v>1730</v>
      </c>
      <c r="D407" s="12" t="s">
        <v>1366</v>
      </c>
      <c r="E407" s="12" t="s">
        <v>1677</v>
      </c>
      <c r="F407" s="12" t="s">
        <v>1647</v>
      </c>
      <c r="G407" s="12" t="s">
        <v>1731</v>
      </c>
      <c r="H407" s="12" t="s">
        <v>1483</v>
      </c>
      <c r="I407" s="12" t="s">
        <v>1483</v>
      </c>
      <c r="J407" s="12" t="s">
        <v>1483</v>
      </c>
      <c r="K407" s="12" t="s">
        <v>1483</v>
      </c>
      <c r="L407" s="12" t="s">
        <v>1367</v>
      </c>
      <c r="M407" s="12" t="s">
        <v>1623</v>
      </c>
      <c r="N407" s="12" t="s">
        <v>1370</v>
      </c>
      <c r="O407" s="13" t="s">
        <v>1564</v>
      </c>
      <c r="P407" s="15">
        <v>0</v>
      </c>
      <c r="Q407" s="15">
        <v>1400000000</v>
      </c>
      <c r="R407" s="15">
        <v>0</v>
      </c>
      <c r="S407" s="15">
        <v>1400000000</v>
      </c>
      <c r="T407" s="15">
        <v>0</v>
      </c>
      <c r="U407" s="15">
        <v>1324115066</v>
      </c>
      <c r="V407" s="15">
        <v>75884934</v>
      </c>
      <c r="W407" s="15">
        <v>1324115066</v>
      </c>
      <c r="X407" s="15">
        <v>1324115066</v>
      </c>
      <c r="Y407" s="15">
        <v>0</v>
      </c>
      <c r="Z407" s="15">
        <v>0</v>
      </c>
      <c r="AA407" s="16" t="s">
        <v>1720</v>
      </c>
    </row>
    <row r="408" spans="1:27" ht="33.75" hidden="1" x14ac:dyDescent="0.25">
      <c r="A408" s="12" t="s">
        <v>1825</v>
      </c>
      <c r="B408" s="13" t="s">
        <v>1826</v>
      </c>
      <c r="C408" s="14" t="s">
        <v>1597</v>
      </c>
      <c r="D408" s="12" t="s">
        <v>23</v>
      </c>
      <c r="E408" s="12" t="s">
        <v>1467</v>
      </c>
      <c r="F408" s="12" t="s">
        <v>1598</v>
      </c>
      <c r="G408" s="12" t="s">
        <v>1467</v>
      </c>
      <c r="H408" s="12" t="s">
        <v>1467</v>
      </c>
      <c r="I408" s="12"/>
      <c r="J408" s="12"/>
      <c r="K408" s="12"/>
      <c r="L408" s="12" t="s">
        <v>1367</v>
      </c>
      <c r="M408" s="12" t="s">
        <v>1599</v>
      </c>
      <c r="N408" s="12" t="s">
        <v>1369</v>
      </c>
      <c r="O408" s="13" t="s">
        <v>1600</v>
      </c>
      <c r="P408" s="15">
        <v>299705000</v>
      </c>
      <c r="Q408" s="15">
        <v>0</v>
      </c>
      <c r="R408" s="15">
        <v>0</v>
      </c>
      <c r="S408" s="15">
        <v>299705000</v>
      </c>
      <c r="T408" s="15">
        <v>0</v>
      </c>
      <c r="U408" s="15">
        <v>159744545</v>
      </c>
      <c r="V408" s="15">
        <v>139960455</v>
      </c>
      <c r="W408" s="15">
        <v>159744545</v>
      </c>
      <c r="X408" s="15">
        <v>159744545</v>
      </c>
      <c r="Y408" s="15">
        <v>159744545</v>
      </c>
      <c r="Z408" s="15">
        <v>159744545</v>
      </c>
      <c r="AA408" s="16" t="s">
        <v>1720</v>
      </c>
    </row>
    <row r="409" spans="1:27" ht="33.75" hidden="1" x14ac:dyDescent="0.25">
      <c r="A409" s="12" t="s">
        <v>1825</v>
      </c>
      <c r="B409" s="13" t="s">
        <v>1826</v>
      </c>
      <c r="C409" s="14" t="s">
        <v>1604</v>
      </c>
      <c r="D409" s="12" t="s">
        <v>23</v>
      </c>
      <c r="E409" s="12" t="s">
        <v>1467</v>
      </c>
      <c r="F409" s="12" t="s">
        <v>1598</v>
      </c>
      <c r="G409" s="12" t="s">
        <v>1467</v>
      </c>
      <c r="H409" s="12" t="s">
        <v>1605</v>
      </c>
      <c r="I409" s="12"/>
      <c r="J409" s="12"/>
      <c r="K409" s="12"/>
      <c r="L409" s="12" t="s">
        <v>1367</v>
      </c>
      <c r="M409" s="12" t="s">
        <v>1599</v>
      </c>
      <c r="N409" s="12" t="s">
        <v>1369</v>
      </c>
      <c r="O409" s="13" t="s">
        <v>1606</v>
      </c>
      <c r="P409" s="15">
        <v>69411000</v>
      </c>
      <c r="Q409" s="15">
        <v>0</v>
      </c>
      <c r="R409" s="15">
        <v>0</v>
      </c>
      <c r="S409" s="15">
        <v>69411000</v>
      </c>
      <c r="T409" s="15">
        <v>0</v>
      </c>
      <c r="U409" s="15">
        <v>24000000</v>
      </c>
      <c r="V409" s="15">
        <v>45411000</v>
      </c>
      <c r="W409" s="15">
        <v>24000000</v>
      </c>
      <c r="X409" s="15">
        <v>24000000</v>
      </c>
      <c r="Y409" s="15">
        <v>24000000</v>
      </c>
      <c r="Z409" s="15">
        <v>24000000</v>
      </c>
      <c r="AA409" s="16" t="s">
        <v>1720</v>
      </c>
    </row>
    <row r="410" spans="1:27" ht="33.75" hidden="1" x14ac:dyDescent="0.25">
      <c r="A410" s="12" t="s">
        <v>1825</v>
      </c>
      <c r="B410" s="13" t="s">
        <v>1826</v>
      </c>
      <c r="C410" s="14" t="s">
        <v>1616</v>
      </c>
      <c r="D410" s="12" t="s">
        <v>23</v>
      </c>
      <c r="E410" s="12" t="s">
        <v>1613</v>
      </c>
      <c r="F410" s="12" t="s">
        <v>1598</v>
      </c>
      <c r="G410" s="12" t="s">
        <v>1602</v>
      </c>
      <c r="H410" s="12"/>
      <c r="I410" s="12"/>
      <c r="J410" s="12"/>
      <c r="K410" s="12"/>
      <c r="L410" s="12" t="s">
        <v>1367</v>
      </c>
      <c r="M410" s="12" t="s">
        <v>1599</v>
      </c>
      <c r="N410" s="12" t="s">
        <v>1369</v>
      </c>
      <c r="O410" s="13" t="s">
        <v>1617</v>
      </c>
      <c r="P410" s="15">
        <v>272234000</v>
      </c>
      <c r="Q410" s="15">
        <v>0</v>
      </c>
      <c r="R410" s="15">
        <v>0</v>
      </c>
      <c r="S410" s="15">
        <v>272234000</v>
      </c>
      <c r="T410" s="15">
        <v>0</v>
      </c>
      <c r="U410" s="15">
        <v>123441400</v>
      </c>
      <c r="V410" s="15">
        <v>148792600</v>
      </c>
      <c r="W410" s="15">
        <v>91484277</v>
      </c>
      <c r="X410" s="15">
        <v>47396377</v>
      </c>
      <c r="Y410" s="15">
        <v>47396377</v>
      </c>
      <c r="Z410" s="15">
        <v>47396377</v>
      </c>
      <c r="AA410" s="16" t="s">
        <v>1720</v>
      </c>
    </row>
    <row r="411" spans="1:27" ht="33.75" hidden="1" x14ac:dyDescent="0.25">
      <c r="A411" s="12" t="s">
        <v>1825</v>
      </c>
      <c r="B411" s="13" t="s">
        <v>1826</v>
      </c>
      <c r="C411" s="14" t="s">
        <v>1618</v>
      </c>
      <c r="D411" s="12" t="s">
        <v>23</v>
      </c>
      <c r="E411" s="12" t="s">
        <v>1614</v>
      </c>
      <c r="F411" s="12" t="s">
        <v>1613</v>
      </c>
      <c r="G411" s="12" t="s">
        <v>1467</v>
      </c>
      <c r="H411" s="12" t="s">
        <v>1467</v>
      </c>
      <c r="I411" s="12"/>
      <c r="J411" s="12"/>
      <c r="K411" s="12"/>
      <c r="L411" s="12" t="s">
        <v>1367</v>
      </c>
      <c r="M411" s="12" t="s">
        <v>1619</v>
      </c>
      <c r="N411" s="12" t="s">
        <v>1370</v>
      </c>
      <c r="O411" s="13" t="s">
        <v>1620</v>
      </c>
      <c r="P411" s="15">
        <v>562000</v>
      </c>
      <c r="Q411" s="15">
        <v>0</v>
      </c>
      <c r="R411" s="15">
        <v>0</v>
      </c>
      <c r="S411" s="15">
        <v>562000</v>
      </c>
      <c r="T411" s="15">
        <v>0</v>
      </c>
      <c r="U411" s="15">
        <v>0</v>
      </c>
      <c r="V411" s="15">
        <v>562000</v>
      </c>
      <c r="W411" s="15">
        <v>0</v>
      </c>
      <c r="X411" s="15">
        <v>0</v>
      </c>
      <c r="Y411" s="15">
        <v>0</v>
      </c>
      <c r="Z411" s="15">
        <v>0</v>
      </c>
      <c r="AA411" s="16" t="s">
        <v>1720</v>
      </c>
    </row>
    <row r="412" spans="1:27" ht="33.75" hidden="1" x14ac:dyDescent="0.25">
      <c r="A412" s="12" t="s">
        <v>1825</v>
      </c>
      <c r="B412" s="13" t="s">
        <v>1826</v>
      </c>
      <c r="C412" s="14" t="s">
        <v>1827</v>
      </c>
      <c r="D412" s="12" t="s">
        <v>23</v>
      </c>
      <c r="E412" s="12" t="s">
        <v>1614</v>
      </c>
      <c r="F412" s="12" t="s">
        <v>1613</v>
      </c>
      <c r="G412" s="12" t="s">
        <v>1467</v>
      </c>
      <c r="H412" s="12" t="s">
        <v>1622</v>
      </c>
      <c r="I412" s="12" t="s">
        <v>1700</v>
      </c>
      <c r="J412" s="12" t="s">
        <v>1483</v>
      </c>
      <c r="K412" s="12" t="s">
        <v>1483</v>
      </c>
      <c r="L412" s="12" t="s">
        <v>1367</v>
      </c>
      <c r="M412" s="12" t="s">
        <v>1623</v>
      </c>
      <c r="N412" s="12" t="s">
        <v>1370</v>
      </c>
      <c r="O412" s="13" t="s">
        <v>1804</v>
      </c>
      <c r="P412" s="15">
        <v>0</v>
      </c>
      <c r="Q412" s="15">
        <v>198813028</v>
      </c>
      <c r="R412" s="15">
        <v>0</v>
      </c>
      <c r="S412" s="15">
        <v>198813028</v>
      </c>
      <c r="T412" s="15">
        <v>0</v>
      </c>
      <c r="U412" s="15">
        <v>198813028</v>
      </c>
      <c r="V412" s="15">
        <v>0</v>
      </c>
      <c r="W412" s="15">
        <v>0</v>
      </c>
      <c r="X412" s="15">
        <v>0</v>
      </c>
      <c r="Y412" s="15">
        <v>0</v>
      </c>
      <c r="Z412" s="15">
        <v>0</v>
      </c>
      <c r="AA412" s="16" t="s">
        <v>1720</v>
      </c>
    </row>
    <row r="413" spans="1:27" ht="78.75" hidden="1" x14ac:dyDescent="0.25">
      <c r="A413" s="12" t="s">
        <v>1825</v>
      </c>
      <c r="B413" s="13" t="s">
        <v>1826</v>
      </c>
      <c r="C413" s="14" t="s">
        <v>1828</v>
      </c>
      <c r="D413" s="12" t="s">
        <v>1366</v>
      </c>
      <c r="E413" s="12" t="s">
        <v>1779</v>
      </c>
      <c r="F413" s="12" t="s">
        <v>1668</v>
      </c>
      <c r="G413" s="12" t="s">
        <v>1467</v>
      </c>
      <c r="H413" s="12" t="s">
        <v>1483</v>
      </c>
      <c r="I413" s="12" t="s">
        <v>1483</v>
      </c>
      <c r="J413" s="12" t="s">
        <v>1483</v>
      </c>
      <c r="K413" s="12" t="s">
        <v>1483</v>
      </c>
      <c r="L413" s="12" t="s">
        <v>1367</v>
      </c>
      <c r="M413" s="12" t="s">
        <v>1619</v>
      </c>
      <c r="N413" s="12" t="s">
        <v>1369</v>
      </c>
      <c r="O413" s="13" t="s">
        <v>1565</v>
      </c>
      <c r="P413" s="15">
        <v>280000000</v>
      </c>
      <c r="Q413" s="15">
        <v>0</v>
      </c>
      <c r="R413" s="15">
        <v>0</v>
      </c>
      <c r="S413" s="15">
        <v>280000000</v>
      </c>
      <c r="T413" s="15">
        <v>0</v>
      </c>
      <c r="U413" s="15">
        <v>280000000</v>
      </c>
      <c r="V413" s="15">
        <v>0</v>
      </c>
      <c r="W413" s="15">
        <v>280000000</v>
      </c>
      <c r="X413" s="15">
        <v>0</v>
      </c>
      <c r="Y413" s="15">
        <v>0</v>
      </c>
      <c r="Z413" s="15">
        <v>0</v>
      </c>
      <c r="AA413" s="16" t="s">
        <v>1720</v>
      </c>
    </row>
    <row r="414" spans="1:27" ht="33.75" hidden="1" x14ac:dyDescent="0.25">
      <c r="A414" s="12" t="s">
        <v>1829</v>
      </c>
      <c r="B414" s="13" t="s">
        <v>1830</v>
      </c>
      <c r="C414" s="14" t="s">
        <v>1597</v>
      </c>
      <c r="D414" s="12" t="s">
        <v>23</v>
      </c>
      <c r="E414" s="12" t="s">
        <v>1467</v>
      </c>
      <c r="F414" s="12" t="s">
        <v>1598</v>
      </c>
      <c r="G414" s="12" t="s">
        <v>1467</v>
      </c>
      <c r="H414" s="12" t="s">
        <v>1467</v>
      </c>
      <c r="I414" s="12"/>
      <c r="J414" s="12"/>
      <c r="K414" s="12"/>
      <c r="L414" s="12" t="s">
        <v>1367</v>
      </c>
      <c r="M414" s="12" t="s">
        <v>1599</v>
      </c>
      <c r="N414" s="12" t="s">
        <v>1369</v>
      </c>
      <c r="O414" s="13" t="s">
        <v>1600</v>
      </c>
      <c r="P414" s="15">
        <v>996669000</v>
      </c>
      <c r="Q414" s="15">
        <v>0</v>
      </c>
      <c r="R414" s="15">
        <v>0</v>
      </c>
      <c r="S414" s="15">
        <v>996669000</v>
      </c>
      <c r="T414" s="15">
        <v>0</v>
      </c>
      <c r="U414" s="15">
        <v>307659907.08999997</v>
      </c>
      <c r="V414" s="15">
        <v>689009092.90999997</v>
      </c>
      <c r="W414" s="15">
        <v>307659907.08999997</v>
      </c>
      <c r="X414" s="15">
        <v>307659907.08999997</v>
      </c>
      <c r="Y414" s="15">
        <v>307659907.08999997</v>
      </c>
      <c r="Z414" s="15">
        <v>307659907.08999997</v>
      </c>
      <c r="AA414" s="16" t="s">
        <v>1720</v>
      </c>
    </row>
    <row r="415" spans="1:27" ht="33.75" hidden="1" x14ac:dyDescent="0.25">
      <c r="A415" s="12" t="s">
        <v>1829</v>
      </c>
      <c r="B415" s="13" t="s">
        <v>1830</v>
      </c>
      <c r="C415" s="14" t="s">
        <v>1601</v>
      </c>
      <c r="D415" s="12" t="s">
        <v>23</v>
      </c>
      <c r="E415" s="12" t="s">
        <v>1467</v>
      </c>
      <c r="F415" s="12" t="s">
        <v>1598</v>
      </c>
      <c r="G415" s="12" t="s">
        <v>1467</v>
      </c>
      <c r="H415" s="12" t="s">
        <v>1602</v>
      </c>
      <c r="I415" s="12"/>
      <c r="J415" s="12"/>
      <c r="K415" s="12"/>
      <c r="L415" s="12" t="s">
        <v>1367</v>
      </c>
      <c r="M415" s="12" t="s">
        <v>1599</v>
      </c>
      <c r="N415" s="12" t="s">
        <v>1369</v>
      </c>
      <c r="O415" s="13" t="s">
        <v>1603</v>
      </c>
      <c r="P415" s="15">
        <v>162129000</v>
      </c>
      <c r="Q415" s="15">
        <v>0</v>
      </c>
      <c r="R415" s="15">
        <v>0</v>
      </c>
      <c r="S415" s="15">
        <v>162129000</v>
      </c>
      <c r="T415" s="15">
        <v>0</v>
      </c>
      <c r="U415" s="15">
        <v>97663128.459999993</v>
      </c>
      <c r="V415" s="15">
        <v>64465871.539999999</v>
      </c>
      <c r="W415" s="15">
        <v>97663128.459999993</v>
      </c>
      <c r="X415" s="15">
        <v>97663128.459999993</v>
      </c>
      <c r="Y415" s="15">
        <v>97663128.459999993</v>
      </c>
      <c r="Z415" s="15">
        <v>86823212.459999993</v>
      </c>
      <c r="AA415" s="16" t="s">
        <v>1720</v>
      </c>
    </row>
    <row r="416" spans="1:27" ht="33.75" hidden="1" x14ac:dyDescent="0.25">
      <c r="A416" s="12" t="s">
        <v>1829</v>
      </c>
      <c r="B416" s="13" t="s">
        <v>1830</v>
      </c>
      <c r="C416" s="14" t="s">
        <v>1604</v>
      </c>
      <c r="D416" s="12" t="s">
        <v>23</v>
      </c>
      <c r="E416" s="12" t="s">
        <v>1467</v>
      </c>
      <c r="F416" s="12" t="s">
        <v>1598</v>
      </c>
      <c r="G416" s="12" t="s">
        <v>1467</v>
      </c>
      <c r="H416" s="12" t="s">
        <v>1605</v>
      </c>
      <c r="I416" s="12"/>
      <c r="J416" s="12"/>
      <c r="K416" s="12"/>
      <c r="L416" s="12" t="s">
        <v>1367</v>
      </c>
      <c r="M416" s="12" t="s">
        <v>1599</v>
      </c>
      <c r="N416" s="12" t="s">
        <v>1369</v>
      </c>
      <c r="O416" s="13" t="s">
        <v>1606</v>
      </c>
      <c r="P416" s="15">
        <v>242175000</v>
      </c>
      <c r="Q416" s="15">
        <v>0</v>
      </c>
      <c r="R416" s="15">
        <v>0</v>
      </c>
      <c r="S416" s="15">
        <v>242175000</v>
      </c>
      <c r="T416" s="15">
        <v>0</v>
      </c>
      <c r="U416" s="15">
        <v>153438158</v>
      </c>
      <c r="V416" s="15">
        <v>88736842</v>
      </c>
      <c r="W416" s="15">
        <v>153438158</v>
      </c>
      <c r="X416" s="15">
        <v>153438158</v>
      </c>
      <c r="Y416" s="15">
        <v>153438158</v>
      </c>
      <c r="Z416" s="15">
        <v>153438158</v>
      </c>
      <c r="AA416" s="16" t="s">
        <v>1720</v>
      </c>
    </row>
    <row r="417" spans="1:27" ht="33.75" hidden="1" x14ac:dyDescent="0.25">
      <c r="A417" s="12" t="s">
        <v>1829</v>
      </c>
      <c r="B417" s="13" t="s">
        <v>1830</v>
      </c>
      <c r="C417" s="14" t="s">
        <v>1610</v>
      </c>
      <c r="D417" s="12" t="s">
        <v>23</v>
      </c>
      <c r="E417" s="12" t="s">
        <v>1467</v>
      </c>
      <c r="F417" s="12" t="s">
        <v>1598</v>
      </c>
      <c r="G417" s="12" t="s">
        <v>1605</v>
      </c>
      <c r="H417" s="12"/>
      <c r="I417" s="12"/>
      <c r="J417" s="12"/>
      <c r="K417" s="12"/>
      <c r="L417" s="12" t="s">
        <v>1367</v>
      </c>
      <c r="M417" s="12" t="s">
        <v>1599</v>
      </c>
      <c r="N417" s="12" t="s">
        <v>1369</v>
      </c>
      <c r="O417" s="13" t="s">
        <v>1611</v>
      </c>
      <c r="P417" s="15">
        <v>363145000</v>
      </c>
      <c r="Q417" s="15">
        <v>0</v>
      </c>
      <c r="R417" s="15">
        <v>0</v>
      </c>
      <c r="S417" s="15">
        <v>363145000</v>
      </c>
      <c r="T417" s="15">
        <v>0</v>
      </c>
      <c r="U417" s="15">
        <v>357528602</v>
      </c>
      <c r="V417" s="15">
        <v>5616398</v>
      </c>
      <c r="W417" s="15">
        <v>357528602</v>
      </c>
      <c r="X417" s="15">
        <v>343060090</v>
      </c>
      <c r="Y417" s="15">
        <v>343060090</v>
      </c>
      <c r="Z417" s="15">
        <v>306475706</v>
      </c>
      <c r="AA417" s="16" t="s">
        <v>1720</v>
      </c>
    </row>
    <row r="418" spans="1:27" ht="33.75" hidden="1" x14ac:dyDescent="0.25">
      <c r="A418" s="12" t="s">
        <v>1829</v>
      </c>
      <c r="B418" s="13" t="s">
        <v>1830</v>
      </c>
      <c r="C418" s="14" t="s">
        <v>1612</v>
      </c>
      <c r="D418" s="12" t="s">
        <v>23</v>
      </c>
      <c r="E418" s="12" t="s">
        <v>1613</v>
      </c>
      <c r="F418" s="12" t="s">
        <v>1598</v>
      </c>
      <c r="G418" s="12" t="s">
        <v>1614</v>
      </c>
      <c r="H418" s="12"/>
      <c r="I418" s="12"/>
      <c r="J418" s="12"/>
      <c r="K418" s="12"/>
      <c r="L418" s="12" t="s">
        <v>1367</v>
      </c>
      <c r="M418" s="12" t="s">
        <v>1599</v>
      </c>
      <c r="N418" s="12" t="s">
        <v>1369</v>
      </c>
      <c r="O418" s="13" t="s">
        <v>1615</v>
      </c>
      <c r="P418" s="15">
        <v>1209000</v>
      </c>
      <c r="Q418" s="15">
        <v>0</v>
      </c>
      <c r="R418" s="15">
        <v>0</v>
      </c>
      <c r="S418" s="15">
        <v>1209000</v>
      </c>
      <c r="T418" s="15">
        <v>0</v>
      </c>
      <c r="U418" s="15">
        <v>1209000</v>
      </c>
      <c r="V418" s="15">
        <v>0</v>
      </c>
      <c r="W418" s="15">
        <v>1209000</v>
      </c>
      <c r="X418" s="15">
        <v>1209000</v>
      </c>
      <c r="Y418" s="15">
        <v>1209000</v>
      </c>
      <c r="Z418" s="15">
        <v>1209000</v>
      </c>
      <c r="AA418" s="16" t="s">
        <v>1720</v>
      </c>
    </row>
    <row r="419" spans="1:27" ht="33.75" hidden="1" x14ac:dyDescent="0.25">
      <c r="A419" s="12" t="s">
        <v>1829</v>
      </c>
      <c r="B419" s="13" t="s">
        <v>1830</v>
      </c>
      <c r="C419" s="14" t="s">
        <v>1616</v>
      </c>
      <c r="D419" s="12" t="s">
        <v>23</v>
      </c>
      <c r="E419" s="12" t="s">
        <v>1613</v>
      </c>
      <c r="F419" s="12" t="s">
        <v>1598</v>
      </c>
      <c r="G419" s="12" t="s">
        <v>1602</v>
      </c>
      <c r="H419" s="12"/>
      <c r="I419" s="12"/>
      <c r="J419" s="12"/>
      <c r="K419" s="12"/>
      <c r="L419" s="12" t="s">
        <v>1367</v>
      </c>
      <c r="M419" s="12" t="s">
        <v>1599</v>
      </c>
      <c r="N419" s="12" t="s">
        <v>1369</v>
      </c>
      <c r="O419" s="13" t="s">
        <v>1617</v>
      </c>
      <c r="P419" s="15">
        <v>40283000</v>
      </c>
      <c r="Q419" s="15">
        <v>0</v>
      </c>
      <c r="R419" s="15">
        <v>0</v>
      </c>
      <c r="S419" s="15">
        <v>40283000</v>
      </c>
      <c r="T419" s="15">
        <v>0</v>
      </c>
      <c r="U419" s="15">
        <v>40283000</v>
      </c>
      <c r="V419" s="15">
        <v>0</v>
      </c>
      <c r="W419" s="15">
        <v>40283000</v>
      </c>
      <c r="X419" s="15">
        <v>20666294.359999999</v>
      </c>
      <c r="Y419" s="15">
        <v>20666294.359999999</v>
      </c>
      <c r="Z419" s="15">
        <v>20666294.359999999</v>
      </c>
      <c r="AA419" s="16" t="s">
        <v>1720</v>
      </c>
    </row>
    <row r="420" spans="1:27" ht="33.75" hidden="1" x14ac:dyDescent="0.25">
      <c r="A420" s="12" t="s">
        <v>1829</v>
      </c>
      <c r="B420" s="13" t="s">
        <v>1830</v>
      </c>
      <c r="C420" s="14" t="s">
        <v>1618</v>
      </c>
      <c r="D420" s="12" t="s">
        <v>23</v>
      </c>
      <c r="E420" s="12" t="s">
        <v>1614</v>
      </c>
      <c r="F420" s="12" t="s">
        <v>1613</v>
      </c>
      <c r="G420" s="12" t="s">
        <v>1467</v>
      </c>
      <c r="H420" s="12" t="s">
        <v>1467</v>
      </c>
      <c r="I420" s="12"/>
      <c r="J420" s="12"/>
      <c r="K420" s="12"/>
      <c r="L420" s="12" t="s">
        <v>1367</v>
      </c>
      <c r="M420" s="12" t="s">
        <v>1619</v>
      </c>
      <c r="N420" s="12" t="s">
        <v>1370</v>
      </c>
      <c r="O420" s="13" t="s">
        <v>1620</v>
      </c>
      <c r="P420" s="15">
        <v>15299000</v>
      </c>
      <c r="Q420" s="15">
        <v>0</v>
      </c>
      <c r="R420" s="15">
        <v>0</v>
      </c>
      <c r="S420" s="15">
        <v>15299000</v>
      </c>
      <c r="T420" s="15">
        <v>0</v>
      </c>
      <c r="U420" s="15">
        <v>0</v>
      </c>
      <c r="V420" s="15">
        <v>15299000</v>
      </c>
      <c r="W420" s="15">
        <v>0</v>
      </c>
      <c r="X420" s="15">
        <v>0</v>
      </c>
      <c r="Y420" s="15">
        <v>0</v>
      </c>
      <c r="Z420" s="15">
        <v>0</v>
      </c>
      <c r="AA420" s="16" t="s">
        <v>1720</v>
      </c>
    </row>
    <row r="421" spans="1:27" ht="33.75" hidden="1" x14ac:dyDescent="0.25">
      <c r="A421" s="12" t="s">
        <v>1831</v>
      </c>
      <c r="B421" s="13" t="s">
        <v>1832</v>
      </c>
      <c r="C421" s="14" t="s">
        <v>1597</v>
      </c>
      <c r="D421" s="12" t="s">
        <v>23</v>
      </c>
      <c r="E421" s="12" t="s">
        <v>1467</v>
      </c>
      <c r="F421" s="12" t="s">
        <v>1598</v>
      </c>
      <c r="G421" s="12" t="s">
        <v>1467</v>
      </c>
      <c r="H421" s="12" t="s">
        <v>1467</v>
      </c>
      <c r="I421" s="12"/>
      <c r="J421" s="12"/>
      <c r="K421" s="12"/>
      <c r="L421" s="12" t="s">
        <v>1367</v>
      </c>
      <c r="M421" s="12" t="s">
        <v>1599</v>
      </c>
      <c r="N421" s="12" t="s">
        <v>1369</v>
      </c>
      <c r="O421" s="13" t="s">
        <v>1600</v>
      </c>
      <c r="P421" s="15">
        <v>1150183000</v>
      </c>
      <c r="Q421" s="15">
        <v>0</v>
      </c>
      <c r="R421" s="15">
        <v>0</v>
      </c>
      <c r="S421" s="15">
        <v>1150183000</v>
      </c>
      <c r="T421" s="15">
        <v>0</v>
      </c>
      <c r="U421" s="15">
        <v>595309485</v>
      </c>
      <c r="V421" s="15">
        <v>554873515</v>
      </c>
      <c r="W421" s="15">
        <v>595309485</v>
      </c>
      <c r="X421" s="15">
        <v>595309484</v>
      </c>
      <c r="Y421" s="15">
        <v>595309484</v>
      </c>
      <c r="Z421" s="15">
        <v>595309484</v>
      </c>
      <c r="AA421" s="16" t="s">
        <v>1720</v>
      </c>
    </row>
    <row r="422" spans="1:27" ht="33.75" hidden="1" x14ac:dyDescent="0.25">
      <c r="A422" s="12" t="s">
        <v>1831</v>
      </c>
      <c r="B422" s="13" t="s">
        <v>1832</v>
      </c>
      <c r="C422" s="14" t="s">
        <v>1601</v>
      </c>
      <c r="D422" s="12" t="s">
        <v>23</v>
      </c>
      <c r="E422" s="12" t="s">
        <v>1467</v>
      </c>
      <c r="F422" s="12" t="s">
        <v>1598</v>
      </c>
      <c r="G422" s="12" t="s">
        <v>1467</v>
      </c>
      <c r="H422" s="12" t="s">
        <v>1602</v>
      </c>
      <c r="I422" s="12"/>
      <c r="J422" s="12"/>
      <c r="K422" s="12"/>
      <c r="L422" s="12" t="s">
        <v>1367</v>
      </c>
      <c r="M422" s="12" t="s">
        <v>1599</v>
      </c>
      <c r="N422" s="12" t="s">
        <v>1369</v>
      </c>
      <c r="O422" s="13" t="s">
        <v>1603</v>
      </c>
      <c r="P422" s="15">
        <v>150979000</v>
      </c>
      <c r="Q422" s="15">
        <v>0</v>
      </c>
      <c r="R422" s="15">
        <v>0</v>
      </c>
      <c r="S422" s="15">
        <v>150979000</v>
      </c>
      <c r="T422" s="15">
        <v>0</v>
      </c>
      <c r="U422" s="15">
        <v>80867465</v>
      </c>
      <c r="V422" s="15">
        <v>70111535</v>
      </c>
      <c r="W422" s="15">
        <v>80867465</v>
      </c>
      <c r="X422" s="15">
        <v>80867465</v>
      </c>
      <c r="Y422" s="15">
        <v>80867465</v>
      </c>
      <c r="Z422" s="15">
        <v>80867465</v>
      </c>
      <c r="AA422" s="16" t="s">
        <v>1720</v>
      </c>
    </row>
    <row r="423" spans="1:27" ht="33.75" hidden="1" x14ac:dyDescent="0.25">
      <c r="A423" s="12" t="s">
        <v>1831</v>
      </c>
      <c r="B423" s="13" t="s">
        <v>1832</v>
      </c>
      <c r="C423" s="14" t="s">
        <v>1604</v>
      </c>
      <c r="D423" s="12" t="s">
        <v>23</v>
      </c>
      <c r="E423" s="12" t="s">
        <v>1467</v>
      </c>
      <c r="F423" s="12" t="s">
        <v>1598</v>
      </c>
      <c r="G423" s="12" t="s">
        <v>1467</v>
      </c>
      <c r="H423" s="12" t="s">
        <v>1605</v>
      </c>
      <c r="I423" s="12"/>
      <c r="J423" s="12"/>
      <c r="K423" s="12"/>
      <c r="L423" s="12" t="s">
        <v>1367</v>
      </c>
      <c r="M423" s="12" t="s">
        <v>1599</v>
      </c>
      <c r="N423" s="12" t="s">
        <v>1369</v>
      </c>
      <c r="O423" s="13" t="s">
        <v>1606</v>
      </c>
      <c r="P423" s="15">
        <v>235848000</v>
      </c>
      <c r="Q423" s="15">
        <v>0</v>
      </c>
      <c r="R423" s="15">
        <v>0</v>
      </c>
      <c r="S423" s="15">
        <v>235848000</v>
      </c>
      <c r="T423" s="15">
        <v>0</v>
      </c>
      <c r="U423" s="15">
        <v>77723262</v>
      </c>
      <c r="V423" s="15">
        <v>158124738</v>
      </c>
      <c r="W423" s="15">
        <v>77723262</v>
      </c>
      <c r="X423" s="15">
        <v>77723262</v>
      </c>
      <c r="Y423" s="15">
        <v>77723262</v>
      </c>
      <c r="Z423" s="15">
        <v>77723262</v>
      </c>
      <c r="AA423" s="16" t="s">
        <v>1720</v>
      </c>
    </row>
    <row r="424" spans="1:27" ht="33.75" hidden="1" x14ac:dyDescent="0.25">
      <c r="A424" s="12" t="s">
        <v>1831</v>
      </c>
      <c r="B424" s="13" t="s">
        <v>1832</v>
      </c>
      <c r="C424" s="14" t="s">
        <v>1607</v>
      </c>
      <c r="D424" s="12" t="s">
        <v>23</v>
      </c>
      <c r="E424" s="12" t="s">
        <v>1467</v>
      </c>
      <c r="F424" s="12" t="s">
        <v>1598</v>
      </c>
      <c r="G424" s="12" t="s">
        <v>1467</v>
      </c>
      <c r="H424" s="12" t="s">
        <v>1608</v>
      </c>
      <c r="I424" s="12"/>
      <c r="J424" s="12"/>
      <c r="K424" s="12"/>
      <c r="L424" s="12" t="s">
        <v>1367</v>
      </c>
      <c r="M424" s="12" t="s">
        <v>1599</v>
      </c>
      <c r="N424" s="12" t="s">
        <v>1369</v>
      </c>
      <c r="O424" s="13" t="s">
        <v>1609</v>
      </c>
      <c r="P424" s="15">
        <v>1239000</v>
      </c>
      <c r="Q424" s="15">
        <v>0</v>
      </c>
      <c r="R424" s="15">
        <v>0</v>
      </c>
      <c r="S424" s="15">
        <v>1239000</v>
      </c>
      <c r="T424" s="15">
        <v>0</v>
      </c>
      <c r="U424" s="15">
        <v>619500</v>
      </c>
      <c r="V424" s="15">
        <v>619500</v>
      </c>
      <c r="W424" s="15">
        <v>619500</v>
      </c>
      <c r="X424" s="15">
        <v>619500</v>
      </c>
      <c r="Y424" s="15">
        <v>619500</v>
      </c>
      <c r="Z424" s="15">
        <v>619500</v>
      </c>
      <c r="AA424" s="16" t="s">
        <v>1720</v>
      </c>
    </row>
    <row r="425" spans="1:27" ht="33.75" hidden="1" x14ac:dyDescent="0.25">
      <c r="A425" s="12" t="s">
        <v>1831</v>
      </c>
      <c r="B425" s="13" t="s">
        <v>1832</v>
      </c>
      <c r="C425" s="14" t="s">
        <v>1610</v>
      </c>
      <c r="D425" s="12" t="s">
        <v>23</v>
      </c>
      <c r="E425" s="12" t="s">
        <v>1467</v>
      </c>
      <c r="F425" s="12" t="s">
        <v>1598</v>
      </c>
      <c r="G425" s="12" t="s">
        <v>1605</v>
      </c>
      <c r="H425" s="12"/>
      <c r="I425" s="12"/>
      <c r="J425" s="12"/>
      <c r="K425" s="12"/>
      <c r="L425" s="12" t="s">
        <v>1367</v>
      </c>
      <c r="M425" s="12" t="s">
        <v>1599</v>
      </c>
      <c r="N425" s="12" t="s">
        <v>1369</v>
      </c>
      <c r="O425" s="13" t="s">
        <v>1611</v>
      </c>
      <c r="P425" s="15">
        <v>398427000</v>
      </c>
      <c r="Q425" s="15">
        <v>0</v>
      </c>
      <c r="R425" s="15">
        <v>0</v>
      </c>
      <c r="S425" s="15">
        <v>398427000</v>
      </c>
      <c r="T425" s="15">
        <v>0</v>
      </c>
      <c r="U425" s="15">
        <v>210920173.43000001</v>
      </c>
      <c r="V425" s="15">
        <v>187506826.56999999</v>
      </c>
      <c r="W425" s="15">
        <v>210920173.43000001</v>
      </c>
      <c r="X425" s="15">
        <v>210920170.43000001</v>
      </c>
      <c r="Y425" s="15">
        <v>210920170.43000001</v>
      </c>
      <c r="Z425" s="15">
        <v>210920170.43000001</v>
      </c>
      <c r="AA425" s="16" t="s">
        <v>1720</v>
      </c>
    </row>
    <row r="426" spans="1:27" ht="33.75" hidden="1" x14ac:dyDescent="0.25">
      <c r="A426" s="12" t="s">
        <v>1831</v>
      </c>
      <c r="B426" s="13" t="s">
        <v>1832</v>
      </c>
      <c r="C426" s="14" t="s">
        <v>1616</v>
      </c>
      <c r="D426" s="12" t="s">
        <v>23</v>
      </c>
      <c r="E426" s="12" t="s">
        <v>1613</v>
      </c>
      <c r="F426" s="12" t="s">
        <v>1598</v>
      </c>
      <c r="G426" s="12" t="s">
        <v>1602</v>
      </c>
      <c r="H426" s="12"/>
      <c r="I426" s="12"/>
      <c r="J426" s="12"/>
      <c r="K426" s="12"/>
      <c r="L426" s="12" t="s">
        <v>1367</v>
      </c>
      <c r="M426" s="12" t="s">
        <v>1599</v>
      </c>
      <c r="N426" s="12" t="s">
        <v>1369</v>
      </c>
      <c r="O426" s="13" t="s">
        <v>1617</v>
      </c>
      <c r="P426" s="15">
        <v>45388000</v>
      </c>
      <c r="Q426" s="15">
        <v>0</v>
      </c>
      <c r="R426" s="15">
        <v>0</v>
      </c>
      <c r="S426" s="15">
        <v>45388000</v>
      </c>
      <c r="T426" s="15">
        <v>0</v>
      </c>
      <c r="U426" s="15">
        <v>20157945.100000001</v>
      </c>
      <c r="V426" s="15">
        <v>25230054.899999999</v>
      </c>
      <c r="W426" s="15">
        <v>20157945.100000001</v>
      </c>
      <c r="X426" s="15">
        <v>20157945.100000001</v>
      </c>
      <c r="Y426" s="15">
        <v>20157945.100000001</v>
      </c>
      <c r="Z426" s="15">
        <v>20157945.100000001</v>
      </c>
      <c r="AA426" s="16" t="s">
        <v>1720</v>
      </c>
    </row>
    <row r="427" spans="1:27" ht="33.75" hidden="1" x14ac:dyDescent="0.25">
      <c r="A427" s="12" t="s">
        <v>1831</v>
      </c>
      <c r="B427" s="13" t="s">
        <v>1832</v>
      </c>
      <c r="C427" s="14" t="s">
        <v>1618</v>
      </c>
      <c r="D427" s="12" t="s">
        <v>23</v>
      </c>
      <c r="E427" s="12" t="s">
        <v>1614</v>
      </c>
      <c r="F427" s="12" t="s">
        <v>1613</v>
      </c>
      <c r="G427" s="12" t="s">
        <v>1467</v>
      </c>
      <c r="H427" s="12" t="s">
        <v>1467</v>
      </c>
      <c r="I427" s="12"/>
      <c r="J427" s="12"/>
      <c r="K427" s="12"/>
      <c r="L427" s="12" t="s">
        <v>1367</v>
      </c>
      <c r="M427" s="12" t="s">
        <v>1619</v>
      </c>
      <c r="N427" s="12" t="s">
        <v>1370</v>
      </c>
      <c r="O427" s="13" t="s">
        <v>1620</v>
      </c>
      <c r="P427" s="15">
        <v>6078000</v>
      </c>
      <c r="Q427" s="15">
        <v>0</v>
      </c>
      <c r="R427" s="15">
        <v>0</v>
      </c>
      <c r="S427" s="15">
        <v>6078000</v>
      </c>
      <c r="T427" s="15">
        <v>0</v>
      </c>
      <c r="U427" s="15">
        <v>0</v>
      </c>
      <c r="V427" s="15">
        <v>6078000</v>
      </c>
      <c r="W427" s="15">
        <v>0</v>
      </c>
      <c r="X427" s="15">
        <v>0</v>
      </c>
      <c r="Y427" s="15">
        <v>0</v>
      </c>
      <c r="Z427" s="15">
        <v>0</v>
      </c>
      <c r="AA427" s="16" t="s">
        <v>1720</v>
      </c>
    </row>
    <row r="428" spans="1:27" ht="33.75" hidden="1" x14ac:dyDescent="0.25">
      <c r="A428" s="12" t="s">
        <v>1831</v>
      </c>
      <c r="B428" s="13" t="s">
        <v>1832</v>
      </c>
      <c r="C428" s="14" t="s">
        <v>1833</v>
      </c>
      <c r="D428" s="12" t="s">
        <v>23</v>
      </c>
      <c r="E428" s="12" t="s">
        <v>1614</v>
      </c>
      <c r="F428" s="12" t="s">
        <v>1613</v>
      </c>
      <c r="G428" s="12" t="s">
        <v>1467</v>
      </c>
      <c r="H428" s="12" t="s">
        <v>1622</v>
      </c>
      <c r="I428" s="12" t="s">
        <v>1674</v>
      </c>
      <c r="J428" s="12" t="s">
        <v>1483</v>
      </c>
      <c r="K428" s="12" t="s">
        <v>1483</v>
      </c>
      <c r="L428" s="12" t="s">
        <v>1367</v>
      </c>
      <c r="M428" s="12" t="s">
        <v>1623</v>
      </c>
      <c r="N428" s="12" t="s">
        <v>1370</v>
      </c>
      <c r="O428" s="13" t="s">
        <v>1722</v>
      </c>
      <c r="P428" s="15">
        <v>0</v>
      </c>
      <c r="Q428" s="15">
        <v>51299245</v>
      </c>
      <c r="R428" s="15">
        <v>0</v>
      </c>
      <c r="S428" s="15">
        <v>51299245</v>
      </c>
      <c r="T428" s="15">
        <v>0</v>
      </c>
      <c r="U428" s="15">
        <v>51299245</v>
      </c>
      <c r="V428" s="15">
        <v>0</v>
      </c>
      <c r="W428" s="15">
        <v>0</v>
      </c>
      <c r="X428" s="15">
        <v>0</v>
      </c>
      <c r="Y428" s="15">
        <v>0</v>
      </c>
      <c r="Z428" s="15">
        <v>0</v>
      </c>
      <c r="AA428" s="16" t="s">
        <v>1720</v>
      </c>
    </row>
    <row r="429" spans="1:27" ht="17.100000000000001" hidden="1" customHeight="1" x14ac:dyDescent="0.25">
      <c r="A429" s="12" t="s">
        <v>1483</v>
      </c>
      <c r="B429" s="13" t="s">
        <v>1483</v>
      </c>
      <c r="C429" s="14" t="s">
        <v>1483</v>
      </c>
      <c r="D429" s="12" t="s">
        <v>1483</v>
      </c>
      <c r="E429" s="12" t="s">
        <v>1483</v>
      </c>
      <c r="F429" s="12" t="s">
        <v>1483</v>
      </c>
      <c r="G429" s="12" t="s">
        <v>1483</v>
      </c>
      <c r="H429" s="12" t="s">
        <v>1483</v>
      </c>
      <c r="I429" s="12" t="s">
        <v>1483</v>
      </c>
      <c r="J429" s="12" t="s">
        <v>1483</v>
      </c>
      <c r="K429" s="12" t="s">
        <v>1483</v>
      </c>
      <c r="L429" s="12" t="s">
        <v>1483</v>
      </c>
      <c r="M429" s="12" t="s">
        <v>1483</v>
      </c>
      <c r="N429" s="12" t="s">
        <v>1483</v>
      </c>
      <c r="O429" s="13" t="s">
        <v>1483</v>
      </c>
      <c r="P429" s="15">
        <v>703770735490</v>
      </c>
      <c r="Q429" s="15">
        <v>72250145236</v>
      </c>
      <c r="R429" s="15">
        <v>61357135914</v>
      </c>
      <c r="S429" s="15">
        <v>714663744812</v>
      </c>
      <c r="T429" s="15">
        <v>156869957698</v>
      </c>
      <c r="U429" s="15">
        <v>410168008480.64001</v>
      </c>
      <c r="V429" s="15">
        <v>147625778633.35999</v>
      </c>
      <c r="W429" s="15">
        <v>343817581392.20001</v>
      </c>
      <c r="X429" s="15">
        <v>187074368080.01987</v>
      </c>
      <c r="Y429" s="15">
        <v>178536037589.07999</v>
      </c>
      <c r="Z429" s="15">
        <v>178428610924.07999</v>
      </c>
    </row>
    <row r="430" spans="1:27" ht="409.6" hidden="1" customHeight="1" x14ac:dyDescent="0.25">
      <c r="E430" s="10"/>
      <c r="F430" s="10"/>
      <c r="G430" s="10"/>
      <c r="H430" s="10"/>
      <c r="I430" s="10"/>
      <c r="J430" s="10"/>
      <c r="K430" s="10"/>
    </row>
    <row r="431" spans="1:27" ht="13.5" customHeight="1" x14ac:dyDescent="0.25"/>
    <row r="432" spans="1:27" ht="21" customHeight="1" x14ac:dyDescent="0.25">
      <c r="S432" s="18">
        <f>SUBTOTAL(9,S5:S428)</f>
        <v>76875316762</v>
      </c>
      <c r="W432" s="18">
        <f>SUBTOTAL(9,W5:W428)</f>
        <v>51544779554.940002</v>
      </c>
      <c r="X432" s="18">
        <f>SUBTOTAL(9,X5:X428)</f>
        <v>14049136450.379869</v>
      </c>
    </row>
    <row r="433" spans="23:24" ht="21" customHeight="1" x14ac:dyDescent="0.25">
      <c r="W433" s="19">
        <f>W432/S432</f>
        <v>0.67049843468637182</v>
      </c>
      <c r="X433" s="19">
        <f>X432/S432</f>
        <v>0.18275224144929253</v>
      </c>
    </row>
  </sheetData>
  <autoFilter ref="A4:AA429">
    <filterColumn colId="1">
      <filters>
        <filter val="FONAM - GESTION GENERAL"/>
        <filter val="MINISTERIO DE AMBIENTE Y DESARROLLO SOSTENIBLE - GESTION GENERAL"/>
      </filters>
    </filterColumn>
    <filterColumn colId="2">
      <colorFilter dxfId="0" cellColor="0"/>
    </filterColumn>
    <filterColumn colId="3">
      <filters>
        <filter val="C"/>
      </filters>
    </filterColumn>
    <filterColumn colId="26">
      <filters>
        <filter val="DAASU"/>
        <filter val="DIR. REC HÍDRICO"/>
        <filter val="DIR.A.MARINOS"/>
        <filter val="DIR.BOSQUES"/>
        <filter val="DIR.C.CLIMATICO"/>
        <filter val="DIR.ORDENAMTO"/>
        <filter val="MADS"/>
        <filter val="OF.A.INTERNALES"/>
        <filter val="OF.COMUNICAC."/>
        <filter val="OF.NEG.VERDES"/>
        <filter val="OF.PLANEACION"/>
        <filter val="OF.TICS"/>
        <filter val="SECRETAR.GRAL"/>
      </filters>
    </filterColumn>
  </autoFilter>
  <pageMargins left="0.7" right="0.7" top="0.75" bottom="0.75" header="0.3" footer="0.3"/>
  <pageSetup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DP300"/>
  <sheetViews>
    <sheetView tabSelected="1" zoomScale="60" zoomScaleNormal="60" workbookViewId="0">
      <selection activeCell="A5" sqref="A5"/>
    </sheetView>
  </sheetViews>
  <sheetFormatPr baseColWidth="10" defaultRowHeight="12.75" x14ac:dyDescent="0.2"/>
  <cols>
    <col min="1" max="1" width="20.7109375" style="99" customWidth="1"/>
    <col min="2" max="2" width="22.85546875" style="99" customWidth="1"/>
    <col min="3" max="3" width="25.7109375" style="99" customWidth="1"/>
    <col min="4" max="4" width="19.85546875" style="99" customWidth="1"/>
    <col min="5" max="5" width="27.42578125" style="99" customWidth="1"/>
    <col min="6" max="6" width="18.28515625" style="99" customWidth="1"/>
    <col min="7" max="7" width="13.5703125" style="99" customWidth="1"/>
    <col min="8" max="8" width="20.42578125" style="99" customWidth="1"/>
    <col min="9" max="9" width="16.7109375" style="99" customWidth="1"/>
    <col min="10" max="10" width="14.42578125" style="99" customWidth="1"/>
    <col min="11" max="11" width="21.42578125" style="99" customWidth="1"/>
    <col min="12" max="12" width="16.5703125" style="99" customWidth="1"/>
    <col min="13" max="13" width="24.5703125" style="99" customWidth="1"/>
    <col min="14" max="14" width="42.5703125" style="99" customWidth="1"/>
    <col min="15" max="15" width="39.28515625" style="99" customWidth="1"/>
    <col min="16" max="16" width="21.7109375" style="99" customWidth="1"/>
    <col min="17" max="17" width="19.28515625" style="99" customWidth="1"/>
    <col min="18" max="18" width="10.28515625" style="99" customWidth="1"/>
    <col min="19" max="19" width="12.7109375" style="99" customWidth="1"/>
    <col min="20" max="20" width="39.28515625" style="99" customWidth="1"/>
    <col min="21" max="21" width="17.140625" style="99" customWidth="1"/>
    <col min="22" max="22" width="28.140625" style="99" customWidth="1"/>
    <col min="23" max="23" width="26.42578125" style="99" customWidth="1"/>
    <col min="24" max="24" width="21.5703125" style="99" customWidth="1"/>
    <col min="25" max="25" width="29.5703125" style="99" customWidth="1"/>
    <col min="26" max="26" width="23.42578125" style="99" customWidth="1"/>
    <col min="27" max="27" width="16.7109375" style="99" customWidth="1"/>
    <col min="28" max="28" width="20.28515625" style="99" customWidth="1"/>
    <col min="29" max="29" width="21.28515625" style="99" customWidth="1"/>
    <col min="30" max="30" width="20" style="99" customWidth="1"/>
    <col min="31" max="31" width="19.28515625" style="99" customWidth="1"/>
    <col min="32" max="32" width="18.140625" style="99" customWidth="1"/>
    <col min="33" max="33" width="19.28515625" style="99" customWidth="1"/>
    <col min="34" max="34" width="29.140625" style="99" customWidth="1"/>
    <col min="35" max="35" width="23" style="99" customWidth="1"/>
    <col min="36" max="36" width="17.28515625" style="99" customWidth="1"/>
    <col min="37" max="37" width="14.7109375" style="99" customWidth="1"/>
    <col min="38" max="38" width="15.140625" style="99" customWidth="1"/>
    <col min="39" max="39" width="14.85546875" style="99" customWidth="1"/>
    <col min="40" max="40" width="11.5703125" style="99" customWidth="1"/>
    <col min="41" max="41" width="16.28515625" style="99" customWidth="1"/>
    <col min="42" max="42" width="14.5703125" style="99" customWidth="1"/>
    <col min="43" max="43" width="11.5703125" style="99" customWidth="1"/>
    <col min="44" max="44" width="15.5703125" style="99" customWidth="1"/>
    <col min="45" max="45" width="14.28515625" style="99" customWidth="1"/>
    <col min="46" max="50" width="11.5703125" style="99" customWidth="1"/>
    <col min="51" max="51" width="15.5703125" style="99" customWidth="1"/>
    <col min="52" max="52" width="18" style="99" customWidth="1"/>
    <col min="53" max="53" width="14.85546875" style="99" customWidth="1"/>
    <col min="54" max="56" width="11.5703125" style="99" customWidth="1"/>
    <col min="57" max="58" width="11.7109375" style="99" customWidth="1"/>
    <col min="59" max="59" width="8.85546875" style="99" customWidth="1"/>
    <col min="60" max="60" width="15.42578125" style="99" customWidth="1"/>
    <col min="61" max="65" width="11.5703125" style="99" customWidth="1"/>
    <col min="66" max="66" width="16.5703125" style="99" customWidth="1"/>
    <col min="67" max="67" width="11.5703125" style="99" customWidth="1"/>
    <col min="68" max="68" width="15" style="99" customWidth="1"/>
    <col min="69" max="75" width="11.5703125" style="99" customWidth="1"/>
    <col min="76" max="76" width="17" style="99" customWidth="1"/>
    <col min="77" max="77" width="16.42578125" style="99" customWidth="1"/>
    <col min="78" max="78" width="13.7109375" style="99" customWidth="1"/>
    <col min="79" max="79" width="17.7109375" style="99" customWidth="1"/>
    <col min="80" max="82" width="11.5703125" style="99" customWidth="1"/>
    <col min="83" max="83" width="15" style="99" customWidth="1"/>
    <col min="84" max="119" width="19" style="99" customWidth="1"/>
    <col min="120" max="120" width="27.5703125" style="99" customWidth="1"/>
    <col min="121" max="16384" width="11.42578125" style="99"/>
  </cols>
  <sheetData>
    <row r="1" spans="1:120" s="159" customFormat="1" ht="46.5" customHeight="1" x14ac:dyDescent="0.2">
      <c r="A1" s="732" t="s">
        <v>4252</v>
      </c>
      <c r="B1" s="732"/>
      <c r="C1" s="729" t="s">
        <v>1848</v>
      </c>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29"/>
      <c r="AX1" s="729"/>
      <c r="AY1" s="729"/>
      <c r="AZ1" s="729"/>
      <c r="BA1" s="729"/>
      <c r="BB1" s="729"/>
      <c r="BC1" s="729"/>
      <c r="BD1" s="729"/>
      <c r="BE1" s="729"/>
      <c r="BF1" s="729"/>
      <c r="BG1" s="729"/>
      <c r="BH1" s="729"/>
      <c r="BI1" s="729"/>
      <c r="BJ1" s="729"/>
      <c r="BK1" s="729"/>
      <c r="BL1" s="729"/>
      <c r="BM1" s="729"/>
      <c r="BN1" s="729"/>
      <c r="BO1" s="729"/>
      <c r="BP1" s="729"/>
      <c r="BQ1" s="729"/>
      <c r="BR1" s="729"/>
      <c r="BS1" s="729"/>
      <c r="BT1" s="729"/>
      <c r="BU1" s="729"/>
      <c r="BV1" s="729"/>
      <c r="BW1" s="729"/>
      <c r="BX1" s="729"/>
      <c r="BY1" s="729"/>
      <c r="BZ1" s="729"/>
      <c r="CA1" s="729"/>
      <c r="CB1" s="728"/>
      <c r="CC1" s="728"/>
      <c r="CD1" s="728"/>
      <c r="CE1" s="728"/>
    </row>
    <row r="2" spans="1:120" s="159" customFormat="1" ht="50.25" customHeight="1" x14ac:dyDescent="0.2">
      <c r="A2" s="732"/>
      <c r="B2" s="732"/>
      <c r="C2" s="730" t="s">
        <v>1849</v>
      </c>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730"/>
      <c r="BK2" s="730"/>
      <c r="BL2" s="730"/>
      <c r="BM2" s="730"/>
      <c r="BN2" s="730"/>
      <c r="BO2" s="730"/>
      <c r="BP2" s="730"/>
      <c r="BQ2" s="730"/>
      <c r="BR2" s="730"/>
      <c r="BS2" s="730"/>
      <c r="BT2" s="730"/>
      <c r="BU2" s="730"/>
      <c r="BV2" s="730"/>
      <c r="BW2" s="730"/>
      <c r="BX2" s="730"/>
      <c r="BY2" s="730"/>
      <c r="BZ2" s="730"/>
      <c r="CA2" s="730"/>
      <c r="CB2" s="728"/>
      <c r="CC2" s="728"/>
      <c r="CD2" s="728"/>
      <c r="CE2" s="728"/>
    </row>
    <row r="3" spans="1:120" s="159" customFormat="1" ht="26.25" customHeight="1" thickBot="1" x14ac:dyDescent="0.25">
      <c r="A3" s="731" t="s">
        <v>4251</v>
      </c>
      <c r="B3" s="731"/>
      <c r="C3" s="731" t="s">
        <v>4253</v>
      </c>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1"/>
      <c r="AM3" s="731"/>
      <c r="AN3" s="731"/>
      <c r="AO3" s="731"/>
      <c r="AP3" s="731"/>
      <c r="AQ3" s="731"/>
      <c r="AR3" s="731"/>
      <c r="AS3" s="731"/>
      <c r="AT3" s="731"/>
      <c r="AU3" s="731"/>
      <c r="AV3" s="731"/>
      <c r="AW3" s="731"/>
      <c r="AX3" s="731"/>
      <c r="AY3" s="731"/>
      <c r="AZ3" s="731"/>
      <c r="BA3" s="731"/>
      <c r="BB3" s="731"/>
      <c r="BC3" s="731"/>
      <c r="BD3" s="731"/>
      <c r="BE3" s="731"/>
      <c r="BF3" s="731"/>
      <c r="BG3" s="731"/>
      <c r="BH3" s="731"/>
      <c r="BI3" s="731"/>
      <c r="BJ3" s="731"/>
      <c r="BK3" s="731"/>
      <c r="BL3" s="731"/>
      <c r="BM3" s="731"/>
      <c r="BN3" s="731"/>
      <c r="BO3" s="731"/>
      <c r="BP3" s="731"/>
      <c r="BQ3" s="731"/>
      <c r="BR3" s="731"/>
      <c r="BS3" s="731"/>
      <c r="BT3" s="731"/>
      <c r="BU3" s="731"/>
      <c r="BV3" s="731"/>
      <c r="BW3" s="731"/>
      <c r="BX3" s="731"/>
      <c r="BY3" s="731"/>
      <c r="BZ3" s="731"/>
      <c r="CA3" s="731"/>
      <c r="CB3" s="731" t="s">
        <v>4250</v>
      </c>
      <c r="CC3" s="731"/>
      <c r="CD3" s="731"/>
      <c r="CE3" s="731"/>
    </row>
    <row r="4" spans="1:120" s="159" customFormat="1" ht="41.25" customHeight="1" thickBot="1" x14ac:dyDescent="0.25">
      <c r="A4" s="722" t="s">
        <v>4248</v>
      </c>
      <c r="B4" s="723"/>
      <c r="C4" s="723"/>
      <c r="D4" s="723"/>
      <c r="E4" s="724"/>
      <c r="F4" s="719" t="s">
        <v>4249</v>
      </c>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t="s">
        <v>1853</v>
      </c>
      <c r="AK4" s="720"/>
      <c r="AL4" s="720"/>
      <c r="AM4" s="720"/>
      <c r="AN4" s="720"/>
      <c r="AO4" s="720"/>
      <c r="AP4" s="720"/>
      <c r="AQ4" s="720"/>
      <c r="AR4" s="720"/>
      <c r="AS4" s="720"/>
      <c r="AT4" s="720"/>
      <c r="AU4" s="720"/>
      <c r="AV4" s="720"/>
      <c r="AW4" s="720"/>
      <c r="AX4" s="720"/>
      <c r="AY4" s="720"/>
      <c r="AZ4" s="720"/>
      <c r="BA4" s="720"/>
      <c r="BB4" s="720"/>
      <c r="BC4" s="720"/>
      <c r="BD4" s="720"/>
      <c r="BE4" s="720"/>
      <c r="BF4" s="720"/>
      <c r="BG4" s="720"/>
      <c r="BH4" s="720" t="s">
        <v>4222</v>
      </c>
      <c r="BI4" s="720"/>
      <c r="BJ4" s="720"/>
      <c r="BK4" s="720"/>
      <c r="BL4" s="720"/>
      <c r="BM4" s="720"/>
      <c r="BN4" s="720"/>
      <c r="BO4" s="720"/>
      <c r="BP4" s="720"/>
      <c r="BQ4" s="720"/>
      <c r="BR4" s="720"/>
      <c r="BS4" s="720"/>
      <c r="BT4" s="720"/>
      <c r="BU4" s="720"/>
      <c r="BV4" s="720"/>
      <c r="BW4" s="720"/>
      <c r="BX4" s="720"/>
      <c r="BY4" s="720"/>
      <c r="BZ4" s="720"/>
      <c r="CA4" s="720"/>
      <c r="CB4" s="720"/>
      <c r="CC4" s="720"/>
      <c r="CD4" s="720"/>
      <c r="CE4" s="721"/>
      <c r="CF4" s="716" t="s">
        <v>4210</v>
      </c>
      <c r="CG4" s="717"/>
      <c r="CH4" s="718"/>
      <c r="CI4" s="716" t="s">
        <v>4211</v>
      </c>
      <c r="CJ4" s="717"/>
      <c r="CK4" s="718"/>
      <c r="CL4" s="716" t="s">
        <v>4212</v>
      </c>
      <c r="CM4" s="717"/>
      <c r="CN4" s="718"/>
      <c r="CO4" s="716" t="s">
        <v>4213</v>
      </c>
      <c r="CP4" s="717"/>
      <c r="CQ4" s="718"/>
      <c r="CR4" s="716" t="s">
        <v>4214</v>
      </c>
      <c r="CS4" s="717"/>
      <c r="CT4" s="718"/>
      <c r="CU4" s="716" t="s">
        <v>4215</v>
      </c>
      <c r="CV4" s="717"/>
      <c r="CW4" s="718"/>
      <c r="CX4" s="716" t="s">
        <v>4216</v>
      </c>
      <c r="CY4" s="717"/>
      <c r="CZ4" s="718"/>
      <c r="DA4" s="716" t="s">
        <v>4217</v>
      </c>
      <c r="DB4" s="717"/>
      <c r="DC4" s="718"/>
      <c r="DD4" s="716" t="s">
        <v>4218</v>
      </c>
      <c r="DE4" s="717"/>
      <c r="DF4" s="718"/>
      <c r="DG4" s="716" t="s">
        <v>4219</v>
      </c>
      <c r="DH4" s="717"/>
      <c r="DI4" s="718"/>
      <c r="DJ4" s="716" t="s">
        <v>4220</v>
      </c>
      <c r="DK4" s="717"/>
      <c r="DL4" s="718"/>
      <c r="DM4" s="716" t="s">
        <v>4221</v>
      </c>
      <c r="DN4" s="717"/>
      <c r="DO4" s="718"/>
    </row>
    <row r="5" spans="1:120" s="159" customFormat="1" ht="102" customHeight="1" thickBot="1" x14ac:dyDescent="0.25">
      <c r="A5" s="509" t="s">
        <v>4224</v>
      </c>
      <c r="B5" s="509" t="s">
        <v>4225</v>
      </c>
      <c r="C5" s="509" t="s">
        <v>4226</v>
      </c>
      <c r="D5" s="509" t="s">
        <v>4227</v>
      </c>
      <c r="E5" s="509" t="s">
        <v>4228</v>
      </c>
      <c r="F5" s="469" t="s">
        <v>1854</v>
      </c>
      <c r="G5" s="470" t="s">
        <v>1855</v>
      </c>
      <c r="H5" s="471" t="s">
        <v>1856</v>
      </c>
      <c r="I5" s="470" t="s">
        <v>1857</v>
      </c>
      <c r="J5" s="470" t="s">
        <v>1858</v>
      </c>
      <c r="K5" s="471" t="s">
        <v>1859</v>
      </c>
      <c r="L5" s="472" t="s">
        <v>1847</v>
      </c>
      <c r="M5" s="472" t="s">
        <v>1862</v>
      </c>
      <c r="N5" s="472" t="s">
        <v>1860</v>
      </c>
      <c r="O5" s="472" t="s">
        <v>4255</v>
      </c>
      <c r="P5" s="472" t="s">
        <v>1863</v>
      </c>
      <c r="Q5" s="472" t="s">
        <v>1864</v>
      </c>
      <c r="R5" s="472" t="s">
        <v>1865</v>
      </c>
      <c r="S5" s="470" t="s">
        <v>4254</v>
      </c>
      <c r="T5" s="470" t="s">
        <v>1866</v>
      </c>
      <c r="U5" s="470" t="s">
        <v>1867</v>
      </c>
      <c r="V5" s="472" t="s">
        <v>1868</v>
      </c>
      <c r="W5" s="473" t="s">
        <v>1925</v>
      </c>
      <c r="X5" s="473" t="s">
        <v>1925</v>
      </c>
      <c r="Y5" s="473" t="s">
        <v>1925</v>
      </c>
      <c r="Z5" s="473" t="s">
        <v>1925</v>
      </c>
      <c r="AA5" s="473" t="s">
        <v>1925</v>
      </c>
      <c r="AB5" s="473" t="s">
        <v>1925</v>
      </c>
      <c r="AC5" s="473" t="s">
        <v>1925</v>
      </c>
      <c r="AD5" s="473" t="s">
        <v>1925</v>
      </c>
      <c r="AE5" s="473" t="s">
        <v>1925</v>
      </c>
      <c r="AF5" s="473" t="s">
        <v>1925</v>
      </c>
      <c r="AG5" s="473" t="s">
        <v>1925</v>
      </c>
      <c r="AH5" s="473" t="s">
        <v>1925</v>
      </c>
      <c r="AI5" s="473" t="s">
        <v>1925</v>
      </c>
      <c r="AJ5" s="474" t="s">
        <v>1870</v>
      </c>
      <c r="AK5" s="474" t="s">
        <v>1871</v>
      </c>
      <c r="AL5" s="474" t="s">
        <v>1872</v>
      </c>
      <c r="AM5" s="474" t="s">
        <v>1873</v>
      </c>
      <c r="AN5" s="474" t="s">
        <v>1874</v>
      </c>
      <c r="AO5" s="474" t="s">
        <v>1875</v>
      </c>
      <c r="AP5" s="474" t="s">
        <v>1876</v>
      </c>
      <c r="AQ5" s="474" t="s">
        <v>1877</v>
      </c>
      <c r="AR5" s="474" t="s">
        <v>1878</v>
      </c>
      <c r="AS5" s="474" t="s">
        <v>1879</v>
      </c>
      <c r="AT5" s="474" t="s">
        <v>1880</v>
      </c>
      <c r="AU5" s="474" t="s">
        <v>1881</v>
      </c>
      <c r="AV5" s="474" t="s">
        <v>1882</v>
      </c>
      <c r="AW5" s="474" t="s">
        <v>1883</v>
      </c>
      <c r="AX5" s="474" t="s">
        <v>1884</v>
      </c>
      <c r="AY5" s="474" t="s">
        <v>1885</v>
      </c>
      <c r="AZ5" s="474" t="s">
        <v>1886</v>
      </c>
      <c r="BA5" s="474" t="s">
        <v>1887</v>
      </c>
      <c r="BB5" s="474" t="s">
        <v>1888</v>
      </c>
      <c r="BC5" s="474" t="s">
        <v>1889</v>
      </c>
      <c r="BD5" s="474" t="s">
        <v>1890</v>
      </c>
      <c r="BE5" s="475" t="s">
        <v>1891</v>
      </c>
      <c r="BF5" s="475" t="s">
        <v>1892</v>
      </c>
      <c r="BG5" s="491" t="s">
        <v>1893</v>
      </c>
      <c r="BH5" s="494" t="s">
        <v>1894</v>
      </c>
      <c r="BI5" s="476" t="s">
        <v>1895</v>
      </c>
      <c r="BJ5" s="494" t="s">
        <v>1896</v>
      </c>
      <c r="BK5" s="476" t="s">
        <v>1897</v>
      </c>
      <c r="BL5" s="494" t="s">
        <v>1898</v>
      </c>
      <c r="BM5" s="476" t="s">
        <v>1899</v>
      </c>
      <c r="BN5" s="494" t="s">
        <v>1900</v>
      </c>
      <c r="BO5" s="476" t="s">
        <v>1901</v>
      </c>
      <c r="BP5" s="494" t="s">
        <v>1902</v>
      </c>
      <c r="BQ5" s="476" t="s">
        <v>1903</v>
      </c>
      <c r="BR5" s="494" t="s">
        <v>1904</v>
      </c>
      <c r="BS5" s="476" t="s">
        <v>1905</v>
      </c>
      <c r="BT5" s="494" t="s">
        <v>1906</v>
      </c>
      <c r="BU5" s="476" t="s">
        <v>1907</v>
      </c>
      <c r="BV5" s="494" t="s">
        <v>1908</v>
      </c>
      <c r="BW5" s="476" t="s">
        <v>1909</v>
      </c>
      <c r="BX5" s="494" t="s">
        <v>1910</v>
      </c>
      <c r="BY5" s="476" t="s">
        <v>1911</v>
      </c>
      <c r="BZ5" s="494" t="s">
        <v>1912</v>
      </c>
      <c r="CA5" s="476" t="s">
        <v>1913</v>
      </c>
      <c r="CB5" s="494" t="s">
        <v>1914</v>
      </c>
      <c r="CC5" s="476" t="s">
        <v>1915</v>
      </c>
      <c r="CD5" s="494" t="s">
        <v>1916</v>
      </c>
      <c r="CE5" s="476" t="s">
        <v>1917</v>
      </c>
      <c r="CF5" s="424" t="s">
        <v>3526</v>
      </c>
      <c r="CG5" s="178" t="s">
        <v>3527</v>
      </c>
      <c r="CH5" s="425" t="s">
        <v>3528</v>
      </c>
      <c r="CI5" s="424" t="s">
        <v>3530</v>
      </c>
      <c r="CJ5" s="178" t="s">
        <v>3531</v>
      </c>
      <c r="CK5" s="425" t="s">
        <v>3532</v>
      </c>
      <c r="CL5" s="424" t="s">
        <v>4180</v>
      </c>
      <c r="CM5" s="178" t="s">
        <v>4181</v>
      </c>
      <c r="CN5" s="425" t="s">
        <v>4182</v>
      </c>
      <c r="CO5" s="441" t="s">
        <v>4184</v>
      </c>
      <c r="CP5" s="442" t="s">
        <v>4183</v>
      </c>
      <c r="CQ5" s="443" t="s">
        <v>4185</v>
      </c>
      <c r="CR5" s="447" t="s">
        <v>4186</v>
      </c>
      <c r="CS5" s="178" t="s">
        <v>4187</v>
      </c>
      <c r="CT5" s="425" t="s">
        <v>4188</v>
      </c>
      <c r="CU5" s="424" t="s">
        <v>4189</v>
      </c>
      <c r="CV5" s="178" t="s">
        <v>4190</v>
      </c>
      <c r="CW5" s="425" t="s">
        <v>4191</v>
      </c>
      <c r="CX5" s="424" t="s">
        <v>4194</v>
      </c>
      <c r="CY5" s="178" t="s">
        <v>4192</v>
      </c>
      <c r="CZ5" s="425" t="s">
        <v>4193</v>
      </c>
      <c r="DA5" s="424" t="s">
        <v>4195</v>
      </c>
      <c r="DB5" s="178" t="s">
        <v>4196</v>
      </c>
      <c r="DC5" s="425" t="s">
        <v>4197</v>
      </c>
      <c r="DD5" s="424" t="s">
        <v>4198</v>
      </c>
      <c r="DE5" s="178" t="s">
        <v>4199</v>
      </c>
      <c r="DF5" s="425" t="s">
        <v>4200</v>
      </c>
      <c r="DG5" s="424" t="s">
        <v>4201</v>
      </c>
      <c r="DH5" s="178" t="s">
        <v>4202</v>
      </c>
      <c r="DI5" s="425" t="s">
        <v>4203</v>
      </c>
      <c r="DJ5" s="424" t="s">
        <v>4204</v>
      </c>
      <c r="DK5" s="178" t="s">
        <v>4205</v>
      </c>
      <c r="DL5" s="425" t="s">
        <v>4206</v>
      </c>
      <c r="DM5" s="424" t="s">
        <v>4207</v>
      </c>
      <c r="DN5" s="178" t="s">
        <v>4208</v>
      </c>
      <c r="DO5" s="425" t="s">
        <v>4209</v>
      </c>
      <c r="DP5" s="490" t="s">
        <v>4223</v>
      </c>
    </row>
    <row r="6" spans="1:120" ht="57.75" customHeight="1" x14ac:dyDescent="0.2">
      <c r="A6" s="510"/>
      <c r="B6" s="510"/>
      <c r="C6" s="510"/>
      <c r="D6" s="510"/>
      <c r="E6" s="510"/>
      <c r="F6" s="436" t="s">
        <v>0</v>
      </c>
      <c r="G6" s="427"/>
      <c r="H6" s="427" t="s">
        <v>2</v>
      </c>
      <c r="I6" s="427" t="s">
        <v>20</v>
      </c>
      <c r="J6" s="427" t="s">
        <v>1918</v>
      </c>
      <c r="K6" s="428" t="s">
        <v>2872</v>
      </c>
      <c r="L6" s="429" t="s">
        <v>1447</v>
      </c>
      <c r="M6" s="429" t="s">
        <v>1457</v>
      </c>
      <c r="N6" s="437"/>
      <c r="O6" s="429"/>
      <c r="P6" s="420" t="s">
        <v>1834</v>
      </c>
      <c r="Q6" s="420"/>
      <c r="R6" s="420"/>
      <c r="S6" s="429"/>
      <c r="T6" s="429"/>
      <c r="U6" s="430"/>
      <c r="V6" s="429"/>
      <c r="W6" s="438"/>
      <c r="X6" s="438"/>
      <c r="Y6" s="431"/>
      <c r="Z6" s="431"/>
      <c r="AA6" s="431"/>
      <c r="AB6" s="431"/>
      <c r="AC6" s="431"/>
      <c r="AD6" s="431"/>
      <c r="AE6" s="431"/>
      <c r="AF6" s="431"/>
      <c r="AG6" s="431"/>
      <c r="AH6" s="431"/>
      <c r="AI6" s="431"/>
      <c r="AJ6" s="432" t="s">
        <v>195</v>
      </c>
      <c r="AK6" s="432" t="s">
        <v>1834</v>
      </c>
      <c r="AL6" s="432" t="s">
        <v>195</v>
      </c>
      <c r="AM6" s="432" t="s">
        <v>195</v>
      </c>
      <c r="AN6" s="432" t="s">
        <v>195</v>
      </c>
      <c r="AO6" s="432" t="s">
        <v>195</v>
      </c>
      <c r="AP6" s="432" t="s">
        <v>195</v>
      </c>
      <c r="AQ6" s="432" t="s">
        <v>195</v>
      </c>
      <c r="AR6" s="432" t="s">
        <v>195</v>
      </c>
      <c r="AS6" s="432" t="s">
        <v>195</v>
      </c>
      <c r="AT6" s="432" t="s">
        <v>1834</v>
      </c>
      <c r="AU6" s="432" t="s">
        <v>195</v>
      </c>
      <c r="AV6" s="432" t="s">
        <v>195</v>
      </c>
      <c r="AW6" s="432" t="s">
        <v>195</v>
      </c>
      <c r="AX6" s="432" t="s">
        <v>195</v>
      </c>
      <c r="AY6" s="432" t="s">
        <v>195</v>
      </c>
      <c r="AZ6" s="432" t="s">
        <v>195</v>
      </c>
      <c r="BA6" s="432" t="s">
        <v>195</v>
      </c>
      <c r="BB6" s="432" t="s">
        <v>195</v>
      </c>
      <c r="BC6" s="432" t="s">
        <v>195</v>
      </c>
      <c r="BD6" s="432" t="s">
        <v>195</v>
      </c>
      <c r="BE6" s="433" t="s">
        <v>1380</v>
      </c>
      <c r="BF6" s="432"/>
      <c r="BG6" s="444"/>
      <c r="BH6" s="446"/>
      <c r="BI6" s="439"/>
      <c r="BJ6" s="446"/>
      <c r="BK6" s="439"/>
      <c r="BL6" s="446"/>
      <c r="BM6" s="439"/>
      <c r="BN6" s="446"/>
      <c r="BO6" s="439"/>
      <c r="BP6" s="446"/>
      <c r="BQ6" s="439"/>
      <c r="BR6" s="446"/>
      <c r="BS6" s="439"/>
      <c r="BT6" s="446"/>
      <c r="BU6" s="439"/>
      <c r="BV6" s="446"/>
      <c r="BW6" s="439"/>
      <c r="BX6" s="446"/>
      <c r="BY6" s="439"/>
      <c r="BZ6" s="446"/>
      <c r="CA6" s="439"/>
      <c r="CB6" s="446"/>
      <c r="CC6" s="439"/>
      <c r="CD6" s="446"/>
      <c r="CE6" s="439"/>
      <c r="CF6" s="446"/>
      <c r="CG6" s="444"/>
      <c r="CH6" s="439"/>
      <c r="CI6" s="423"/>
      <c r="CJ6" s="444"/>
      <c r="CK6" s="439"/>
      <c r="CL6" s="423"/>
      <c r="CM6" s="444"/>
      <c r="CN6" s="439"/>
      <c r="CO6" s="446"/>
      <c r="CP6" s="444"/>
      <c r="CQ6" s="439"/>
      <c r="CR6" s="457"/>
      <c r="CS6" s="444"/>
      <c r="CT6" s="439"/>
      <c r="CU6" s="497"/>
      <c r="CV6" s="498"/>
      <c r="CW6" s="448"/>
      <c r="CX6" s="497"/>
      <c r="CY6" s="498"/>
      <c r="CZ6" s="448"/>
      <c r="DA6" s="462"/>
      <c r="DB6" s="445"/>
      <c r="DC6" s="448"/>
      <c r="DD6" s="462"/>
      <c r="DE6" s="445"/>
      <c r="DF6" s="448"/>
      <c r="DG6" s="462"/>
      <c r="DH6" s="445"/>
      <c r="DI6" s="448"/>
      <c r="DJ6" s="462"/>
      <c r="DK6" s="445"/>
      <c r="DL6" s="448"/>
      <c r="DM6" s="462"/>
      <c r="DN6" s="445"/>
      <c r="DO6" s="448"/>
    </row>
    <row r="7" spans="1:120" ht="77.25" customHeight="1" x14ac:dyDescent="0.2">
      <c r="A7" s="100"/>
      <c r="B7" s="100"/>
      <c r="C7" s="100"/>
      <c r="D7" s="100"/>
      <c r="E7" s="100"/>
      <c r="F7" s="501"/>
      <c r="G7" s="385"/>
      <c r="H7" s="385"/>
      <c r="I7" s="385"/>
      <c r="J7" s="385"/>
      <c r="K7" s="386"/>
      <c r="L7" s="246"/>
      <c r="M7" s="246"/>
      <c r="N7" s="417"/>
      <c r="O7" s="241"/>
      <c r="P7" s="435"/>
      <c r="Q7" s="435"/>
      <c r="R7" s="440"/>
      <c r="S7" s="246"/>
      <c r="T7" s="246"/>
      <c r="U7" s="247"/>
      <c r="V7" s="246"/>
      <c r="W7" s="426"/>
      <c r="X7" s="426"/>
      <c r="Y7" s="87"/>
      <c r="Z7" s="87"/>
      <c r="AA7" s="87"/>
      <c r="AB7" s="87"/>
      <c r="AC7" s="87"/>
      <c r="AD7" s="87"/>
      <c r="AE7" s="87"/>
      <c r="AF7" s="87"/>
      <c r="AG7" s="87"/>
      <c r="AH7" s="87"/>
      <c r="AI7" s="87"/>
      <c r="AJ7" s="160"/>
      <c r="AK7" s="160"/>
      <c r="AL7" s="160"/>
      <c r="AM7" s="160"/>
      <c r="AN7" s="160"/>
      <c r="AO7" s="160"/>
      <c r="AP7" s="160"/>
      <c r="AQ7" s="160"/>
      <c r="AR7" s="160"/>
      <c r="AS7" s="160"/>
      <c r="AT7" s="160"/>
      <c r="AU7" s="160"/>
      <c r="AV7" s="160"/>
      <c r="AW7" s="160"/>
      <c r="AX7" s="160"/>
      <c r="AY7" s="160"/>
      <c r="AZ7" s="160"/>
      <c r="BA7" s="160"/>
      <c r="BB7" s="160"/>
      <c r="BC7" s="160"/>
      <c r="BD7" s="160"/>
      <c r="BE7" s="161"/>
      <c r="BF7" s="162"/>
      <c r="BG7" s="492"/>
      <c r="BH7" s="495"/>
      <c r="BI7" s="94"/>
      <c r="BJ7" s="495"/>
      <c r="BK7" s="94"/>
      <c r="BL7" s="495"/>
      <c r="BM7" s="94"/>
      <c r="BN7" s="495"/>
      <c r="BO7" s="94"/>
      <c r="BP7" s="495"/>
      <c r="BQ7" s="94"/>
      <c r="BR7" s="495"/>
      <c r="BS7" s="94"/>
      <c r="BT7" s="495"/>
      <c r="BU7" s="94"/>
      <c r="BV7" s="495"/>
      <c r="BW7" s="94"/>
      <c r="BX7" s="495"/>
      <c r="BY7" s="94"/>
      <c r="BZ7" s="495"/>
      <c r="CA7" s="94"/>
      <c r="CB7" s="495"/>
      <c r="CC7" s="94"/>
      <c r="CD7" s="495"/>
      <c r="CE7" s="94"/>
      <c r="CF7" s="218"/>
      <c r="CG7" s="183"/>
      <c r="CH7" s="422"/>
      <c r="CI7" s="182"/>
      <c r="CJ7" s="183"/>
      <c r="CK7" s="422"/>
      <c r="CL7" s="179"/>
      <c r="CM7" s="180"/>
      <c r="CN7" s="422"/>
      <c r="CO7" s="461"/>
      <c r="CP7" s="180"/>
      <c r="CQ7" s="181"/>
      <c r="CR7" s="458"/>
      <c r="CS7" s="180"/>
      <c r="CT7" s="184"/>
      <c r="CU7" s="464"/>
      <c r="CV7" s="451"/>
      <c r="CW7" s="450"/>
      <c r="CX7" s="464"/>
      <c r="CY7" s="451"/>
      <c r="CZ7" s="450"/>
      <c r="DA7" s="463"/>
      <c r="DB7" s="449"/>
      <c r="DC7" s="450"/>
      <c r="DD7" s="463"/>
      <c r="DE7" s="449"/>
      <c r="DF7" s="450"/>
      <c r="DG7" s="463"/>
      <c r="DH7" s="449"/>
      <c r="DI7" s="450"/>
      <c r="DJ7" s="463"/>
      <c r="DK7" s="449"/>
      <c r="DL7" s="450"/>
      <c r="DM7" s="463"/>
      <c r="DN7" s="449"/>
      <c r="DO7" s="450"/>
    </row>
    <row r="8" spans="1:120" ht="71.25" customHeight="1" x14ac:dyDescent="0.2">
      <c r="A8" s="100"/>
      <c r="B8" s="100"/>
      <c r="C8" s="100"/>
      <c r="D8" s="100"/>
      <c r="E8" s="100"/>
      <c r="F8" s="501"/>
      <c r="G8" s="385"/>
      <c r="H8" s="385"/>
      <c r="I8" s="385"/>
      <c r="J8" s="385"/>
      <c r="K8" s="386"/>
      <c r="L8" s="246"/>
      <c r="M8" s="246"/>
      <c r="N8" s="417"/>
      <c r="O8" s="241"/>
      <c r="P8" s="435"/>
      <c r="Q8" s="435"/>
      <c r="R8" s="440"/>
      <c r="S8" s="246"/>
      <c r="T8" s="246"/>
      <c r="U8" s="247"/>
      <c r="V8" s="246"/>
      <c r="W8" s="426"/>
      <c r="X8" s="426"/>
      <c r="Y8" s="87"/>
      <c r="Z8" s="87"/>
      <c r="AA8" s="87"/>
      <c r="AB8" s="87"/>
      <c r="AC8" s="87"/>
      <c r="AD8" s="87"/>
      <c r="AE8" s="87"/>
      <c r="AF8" s="87"/>
      <c r="AG8" s="87"/>
      <c r="AH8" s="87"/>
      <c r="AI8" s="87"/>
      <c r="AJ8" s="160"/>
      <c r="AK8" s="160"/>
      <c r="AL8" s="160"/>
      <c r="AM8" s="160"/>
      <c r="AN8" s="160"/>
      <c r="AO8" s="160"/>
      <c r="AP8" s="160"/>
      <c r="AQ8" s="160"/>
      <c r="AR8" s="160"/>
      <c r="AS8" s="160"/>
      <c r="AT8" s="160"/>
      <c r="AU8" s="160"/>
      <c r="AV8" s="160"/>
      <c r="AW8" s="160"/>
      <c r="AX8" s="160"/>
      <c r="AY8" s="160"/>
      <c r="AZ8" s="160"/>
      <c r="BA8" s="160"/>
      <c r="BB8" s="160"/>
      <c r="BC8" s="160"/>
      <c r="BD8" s="160"/>
      <c r="BE8" s="161"/>
      <c r="BF8" s="162"/>
      <c r="BG8" s="492"/>
      <c r="BH8" s="495"/>
      <c r="BI8" s="94"/>
      <c r="BJ8" s="495"/>
      <c r="BK8" s="94"/>
      <c r="BL8" s="495"/>
      <c r="BM8" s="94"/>
      <c r="BN8" s="495"/>
      <c r="BO8" s="94"/>
      <c r="BP8" s="495"/>
      <c r="BQ8" s="94"/>
      <c r="BR8" s="495"/>
      <c r="BS8" s="94"/>
      <c r="BT8" s="495"/>
      <c r="BU8" s="94"/>
      <c r="BV8" s="495"/>
      <c r="BW8" s="94"/>
      <c r="BX8" s="495"/>
      <c r="BY8" s="94"/>
      <c r="BZ8" s="495"/>
      <c r="CA8" s="94"/>
      <c r="CB8" s="495"/>
      <c r="CC8" s="94"/>
      <c r="CD8" s="495"/>
      <c r="CE8" s="94"/>
      <c r="CF8" s="218"/>
      <c r="CG8" s="183"/>
      <c r="CH8" s="184"/>
      <c r="CI8" s="182"/>
      <c r="CJ8" s="183"/>
      <c r="CK8" s="184"/>
      <c r="CL8" s="182"/>
      <c r="CM8" s="183"/>
      <c r="CN8" s="184"/>
      <c r="CO8" s="218"/>
      <c r="CP8" s="183"/>
      <c r="CQ8" s="184"/>
      <c r="CR8" s="459"/>
      <c r="CS8" s="183"/>
      <c r="CT8" s="184"/>
      <c r="CU8" s="464"/>
      <c r="CV8" s="451"/>
      <c r="CW8" s="452"/>
      <c r="CX8" s="464"/>
      <c r="CY8" s="451"/>
      <c r="CZ8" s="452"/>
      <c r="DA8" s="464"/>
      <c r="DB8" s="451"/>
      <c r="DC8" s="452"/>
      <c r="DD8" s="464"/>
      <c r="DE8" s="451"/>
      <c r="DF8" s="452"/>
      <c r="DG8" s="464"/>
      <c r="DH8" s="451"/>
      <c r="DI8" s="452"/>
      <c r="DJ8" s="464"/>
      <c r="DK8" s="451"/>
      <c r="DL8" s="452"/>
      <c r="DM8" s="464"/>
      <c r="DN8" s="451"/>
      <c r="DO8" s="452"/>
    </row>
    <row r="9" spans="1:120" ht="63.75" customHeight="1" x14ac:dyDescent="0.2">
      <c r="A9" s="100"/>
      <c r="B9" s="100"/>
      <c r="C9" s="100"/>
      <c r="D9" s="100"/>
      <c r="E9" s="100"/>
      <c r="F9" s="502"/>
      <c r="G9" s="389"/>
      <c r="H9" s="389"/>
      <c r="I9" s="389"/>
      <c r="J9" s="389"/>
      <c r="K9" s="386"/>
      <c r="L9" s="246"/>
      <c r="M9" s="246"/>
      <c r="N9" s="417"/>
      <c r="O9" s="241"/>
      <c r="P9" s="435"/>
      <c r="Q9" s="435"/>
      <c r="R9" s="440"/>
      <c r="S9" s="246"/>
      <c r="T9" s="246"/>
      <c r="U9" s="247"/>
      <c r="V9" s="246"/>
      <c r="W9" s="426"/>
      <c r="X9" s="426"/>
      <c r="Y9" s="87"/>
      <c r="Z9" s="87"/>
      <c r="AA9" s="87"/>
      <c r="AB9" s="87"/>
      <c r="AC9" s="87"/>
      <c r="AD9" s="87"/>
      <c r="AE9" s="87"/>
      <c r="AF9" s="87"/>
      <c r="AG9" s="87"/>
      <c r="AH9" s="87"/>
      <c r="AI9" s="87"/>
      <c r="AJ9" s="160"/>
      <c r="AK9" s="160"/>
      <c r="AL9" s="160"/>
      <c r="AM9" s="160"/>
      <c r="AN9" s="160"/>
      <c r="AO9" s="160"/>
      <c r="AP9" s="160"/>
      <c r="AQ9" s="160"/>
      <c r="AR9" s="160"/>
      <c r="AS9" s="160"/>
      <c r="AT9" s="160"/>
      <c r="AU9" s="160"/>
      <c r="AV9" s="160"/>
      <c r="AW9" s="160"/>
      <c r="AX9" s="160"/>
      <c r="AY9" s="160"/>
      <c r="AZ9" s="160"/>
      <c r="BA9" s="160"/>
      <c r="BB9" s="160"/>
      <c r="BC9" s="160"/>
      <c r="BD9" s="160"/>
      <c r="BE9" s="161"/>
      <c r="BF9" s="162"/>
      <c r="BG9" s="492"/>
      <c r="BH9" s="495"/>
      <c r="BI9" s="94"/>
      <c r="BJ9" s="495"/>
      <c r="BK9" s="94"/>
      <c r="BL9" s="495"/>
      <c r="BM9" s="94"/>
      <c r="BN9" s="495"/>
      <c r="BO9" s="94"/>
      <c r="BP9" s="495"/>
      <c r="BQ9" s="94"/>
      <c r="BR9" s="495"/>
      <c r="BS9" s="94"/>
      <c r="BT9" s="495"/>
      <c r="BU9" s="94"/>
      <c r="BV9" s="495"/>
      <c r="BW9" s="94"/>
      <c r="BX9" s="495"/>
      <c r="BY9" s="94"/>
      <c r="BZ9" s="495"/>
      <c r="CA9" s="94"/>
      <c r="CB9" s="495"/>
      <c r="CC9" s="94"/>
      <c r="CD9" s="495"/>
      <c r="CE9" s="94"/>
      <c r="CF9" s="218"/>
      <c r="CG9" s="183"/>
      <c r="CH9" s="184"/>
      <c r="CI9" s="182"/>
      <c r="CJ9" s="183"/>
      <c r="CK9" s="184"/>
      <c r="CL9" s="182"/>
      <c r="CM9" s="183"/>
      <c r="CN9" s="184"/>
      <c r="CO9" s="218"/>
      <c r="CP9" s="183"/>
      <c r="CQ9" s="184"/>
      <c r="CR9" s="220"/>
      <c r="CS9" s="183"/>
      <c r="CT9" s="184"/>
      <c r="CU9" s="464"/>
      <c r="CV9" s="451"/>
      <c r="CW9" s="452"/>
      <c r="CX9" s="464"/>
      <c r="CY9" s="451"/>
      <c r="CZ9" s="452"/>
      <c r="DA9" s="464"/>
      <c r="DB9" s="451"/>
      <c r="DC9" s="452"/>
      <c r="DD9" s="464"/>
      <c r="DE9" s="451"/>
      <c r="DF9" s="452"/>
      <c r="DG9" s="464"/>
      <c r="DH9" s="451"/>
      <c r="DI9" s="452"/>
      <c r="DJ9" s="464"/>
      <c r="DK9" s="451"/>
      <c r="DL9" s="452"/>
      <c r="DM9" s="464"/>
      <c r="DN9" s="451"/>
      <c r="DO9" s="452"/>
    </row>
    <row r="10" spans="1:120" ht="51.75" customHeight="1" x14ac:dyDescent="0.2">
      <c r="A10" s="100"/>
      <c r="B10" s="100"/>
      <c r="C10" s="100"/>
      <c r="D10" s="100"/>
      <c r="E10" s="100"/>
      <c r="F10" s="502"/>
      <c r="G10" s="389"/>
      <c r="H10" s="389"/>
      <c r="I10" s="389"/>
      <c r="J10" s="389"/>
      <c r="K10" s="386"/>
      <c r="L10" s="246"/>
      <c r="M10" s="246"/>
      <c r="N10" s="417"/>
      <c r="O10" s="241"/>
      <c r="P10" s="435"/>
      <c r="Q10" s="435"/>
      <c r="R10" s="440"/>
      <c r="S10" s="246"/>
      <c r="T10" s="246"/>
      <c r="U10" s="247"/>
      <c r="V10" s="246"/>
      <c r="W10" s="426"/>
      <c r="X10" s="426"/>
      <c r="Y10" s="87"/>
      <c r="Z10" s="87"/>
      <c r="AA10" s="87"/>
      <c r="AB10" s="87"/>
      <c r="AC10" s="87"/>
      <c r="AD10" s="87"/>
      <c r="AE10" s="87"/>
      <c r="AF10" s="87"/>
      <c r="AG10" s="87"/>
      <c r="AH10" s="87"/>
      <c r="AI10" s="87"/>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1"/>
      <c r="BF10" s="162"/>
      <c r="BG10" s="492"/>
      <c r="BH10" s="495"/>
      <c r="BI10" s="94"/>
      <c r="BJ10" s="495"/>
      <c r="BK10" s="94"/>
      <c r="BL10" s="495"/>
      <c r="BM10" s="94"/>
      <c r="BN10" s="495"/>
      <c r="BO10" s="94"/>
      <c r="BP10" s="495"/>
      <c r="BQ10" s="94"/>
      <c r="BR10" s="495"/>
      <c r="BS10" s="94"/>
      <c r="BT10" s="495"/>
      <c r="BU10" s="94"/>
      <c r="BV10" s="495"/>
      <c r="BW10" s="94"/>
      <c r="BX10" s="495"/>
      <c r="BY10" s="94"/>
      <c r="BZ10" s="495"/>
      <c r="CA10" s="94"/>
      <c r="CB10" s="495"/>
      <c r="CC10" s="94"/>
      <c r="CD10" s="495"/>
      <c r="CE10" s="94"/>
      <c r="CF10" s="218"/>
      <c r="CG10" s="183"/>
      <c r="CH10" s="184"/>
      <c r="CI10" s="182"/>
      <c r="CJ10" s="183"/>
      <c r="CK10" s="184"/>
      <c r="CL10" s="182"/>
      <c r="CM10" s="183"/>
      <c r="CN10" s="184"/>
      <c r="CO10" s="218"/>
      <c r="CP10" s="183"/>
      <c r="CQ10" s="184"/>
      <c r="CR10" s="459"/>
      <c r="CS10" s="183"/>
      <c r="CT10" s="184"/>
      <c r="CU10" s="499"/>
      <c r="CV10" s="500"/>
      <c r="CW10" s="454"/>
      <c r="CX10" s="465"/>
      <c r="CY10" s="453"/>
      <c r="CZ10" s="454"/>
      <c r="DA10" s="465"/>
      <c r="DB10" s="453"/>
      <c r="DC10" s="454"/>
      <c r="DD10" s="465"/>
      <c r="DE10" s="453"/>
      <c r="DF10" s="454"/>
      <c r="DG10" s="465"/>
      <c r="DH10" s="453"/>
      <c r="DI10" s="454"/>
      <c r="DJ10" s="465"/>
      <c r="DK10" s="453"/>
      <c r="DL10" s="454"/>
      <c r="DM10" s="465"/>
      <c r="DN10" s="453"/>
      <c r="DO10" s="454"/>
    </row>
    <row r="11" spans="1:120" ht="73.5" customHeight="1" thickBot="1" x14ac:dyDescent="0.25">
      <c r="A11" s="100"/>
      <c r="B11" s="100"/>
      <c r="C11" s="100"/>
      <c r="D11" s="100"/>
      <c r="E11" s="100"/>
      <c r="F11" s="503"/>
      <c r="G11" s="477"/>
      <c r="H11" s="477"/>
      <c r="I11" s="477"/>
      <c r="J11" s="477"/>
      <c r="K11" s="478"/>
      <c r="L11" s="479"/>
      <c r="M11" s="479"/>
      <c r="N11" s="480"/>
      <c r="O11" s="508"/>
      <c r="P11" s="481"/>
      <c r="Q11" s="481"/>
      <c r="R11" s="482"/>
      <c r="S11" s="479"/>
      <c r="T11" s="479"/>
      <c r="U11" s="483"/>
      <c r="V11" s="479"/>
      <c r="W11" s="484"/>
      <c r="X11" s="484"/>
      <c r="Y11" s="485"/>
      <c r="Z11" s="485"/>
      <c r="AA11" s="485"/>
      <c r="AB11" s="485"/>
      <c r="AC11" s="485"/>
      <c r="AD11" s="485"/>
      <c r="AE11" s="485"/>
      <c r="AF11" s="485"/>
      <c r="AG11" s="485"/>
      <c r="AH11" s="485"/>
      <c r="AI11" s="485"/>
      <c r="AJ11" s="486"/>
      <c r="AK11" s="486"/>
      <c r="AL11" s="486"/>
      <c r="AM11" s="486"/>
      <c r="AN11" s="486"/>
      <c r="AO11" s="486"/>
      <c r="AP11" s="486"/>
      <c r="AQ11" s="486"/>
      <c r="AR11" s="486"/>
      <c r="AS11" s="486"/>
      <c r="AT11" s="486"/>
      <c r="AU11" s="486"/>
      <c r="AV11" s="486"/>
      <c r="AW11" s="486"/>
      <c r="AX11" s="486"/>
      <c r="AY11" s="486"/>
      <c r="AZ11" s="486"/>
      <c r="BA11" s="486"/>
      <c r="BB11" s="486"/>
      <c r="BC11" s="486"/>
      <c r="BD11" s="486"/>
      <c r="BE11" s="487"/>
      <c r="BF11" s="488"/>
      <c r="BG11" s="493"/>
      <c r="BH11" s="496"/>
      <c r="BI11" s="489"/>
      <c r="BJ11" s="496"/>
      <c r="BK11" s="489"/>
      <c r="BL11" s="496"/>
      <c r="BM11" s="489"/>
      <c r="BN11" s="496"/>
      <c r="BO11" s="489"/>
      <c r="BP11" s="496"/>
      <c r="BQ11" s="489"/>
      <c r="BR11" s="496"/>
      <c r="BS11" s="489"/>
      <c r="BT11" s="496"/>
      <c r="BU11" s="489"/>
      <c r="BV11" s="496"/>
      <c r="BW11" s="489"/>
      <c r="BX11" s="496"/>
      <c r="BY11" s="489"/>
      <c r="BZ11" s="496"/>
      <c r="CA11" s="489"/>
      <c r="CB11" s="496"/>
      <c r="CC11" s="489"/>
      <c r="CD11" s="496"/>
      <c r="CE11" s="489"/>
      <c r="CF11" s="214"/>
      <c r="CG11" s="215"/>
      <c r="CH11" s="216"/>
      <c r="CI11" s="217"/>
      <c r="CJ11" s="215"/>
      <c r="CK11" s="216"/>
      <c r="CL11" s="214"/>
      <c r="CM11" s="215"/>
      <c r="CN11" s="216"/>
      <c r="CO11" s="214"/>
      <c r="CP11" s="215"/>
      <c r="CQ11" s="216"/>
      <c r="CR11" s="460"/>
      <c r="CS11" s="215"/>
      <c r="CT11" s="216"/>
      <c r="CU11" s="466"/>
      <c r="CV11" s="455"/>
      <c r="CW11" s="456"/>
      <c r="CX11" s="466"/>
      <c r="CY11" s="455"/>
      <c r="CZ11" s="456"/>
      <c r="DA11" s="466"/>
      <c r="DB11" s="455"/>
      <c r="DC11" s="456"/>
      <c r="DD11" s="466"/>
      <c r="DE11" s="455"/>
      <c r="DF11" s="456"/>
      <c r="DG11" s="466"/>
      <c r="DH11" s="455"/>
      <c r="DI11" s="456"/>
      <c r="DJ11" s="466"/>
      <c r="DK11" s="455"/>
      <c r="DL11" s="456"/>
      <c r="DM11" s="466"/>
      <c r="DN11" s="455"/>
      <c r="DO11" s="456"/>
    </row>
    <row r="12" spans="1:120" ht="26.25" customHeight="1" x14ac:dyDescent="0.4">
      <c r="A12" s="725"/>
      <c r="B12" s="726"/>
      <c r="C12" s="726"/>
      <c r="D12" s="726"/>
      <c r="E12" s="727"/>
      <c r="F12" s="467" t="s">
        <v>1956</v>
      </c>
      <c r="G12" s="467"/>
      <c r="H12" s="467"/>
      <c r="I12" s="467"/>
      <c r="J12" s="467"/>
      <c r="K12" s="467"/>
      <c r="L12" s="467"/>
      <c r="M12" s="467"/>
      <c r="N12" s="467"/>
      <c r="O12" s="467"/>
      <c r="P12" s="467"/>
      <c r="Q12" s="467"/>
      <c r="R12" s="467">
        <f>SUM(R6:R11)</f>
        <v>0</v>
      </c>
      <c r="S12" s="467"/>
      <c r="T12" s="467"/>
      <c r="U12" s="467"/>
      <c r="V12" s="468"/>
      <c r="W12" s="251"/>
      <c r="X12" s="251"/>
      <c r="Y12" s="186"/>
      <c r="Z12" s="186">
        <f t="shared" ref="Z12:AI12" si="0">+SUM(Z6:Z11)</f>
        <v>0</v>
      </c>
      <c r="AA12" s="186">
        <f t="shared" si="0"/>
        <v>0</v>
      </c>
      <c r="AB12" s="186">
        <f t="shared" si="0"/>
        <v>0</v>
      </c>
      <c r="AC12" s="186">
        <f t="shared" si="0"/>
        <v>0</v>
      </c>
      <c r="AD12" s="186">
        <f t="shared" si="0"/>
        <v>0</v>
      </c>
      <c r="AE12" s="186">
        <f t="shared" si="0"/>
        <v>0</v>
      </c>
      <c r="AF12" s="186">
        <f t="shared" si="0"/>
        <v>0</v>
      </c>
      <c r="AG12" s="186">
        <f t="shared" si="0"/>
        <v>0</v>
      </c>
      <c r="AH12" s="186">
        <f t="shared" si="0"/>
        <v>0</v>
      </c>
      <c r="AI12" s="186">
        <f t="shared" si="0"/>
        <v>0</v>
      </c>
      <c r="CF12" s="107"/>
      <c r="CG12" s="107"/>
      <c r="CH12" s="105"/>
      <c r="CI12" s="107"/>
      <c r="CJ12" s="107"/>
      <c r="CK12" s="105"/>
      <c r="CL12" s="107"/>
      <c r="CM12" s="107"/>
      <c r="CN12" s="105"/>
      <c r="CO12" s="105"/>
      <c r="CP12" s="105"/>
      <c r="CQ12" s="105"/>
      <c r="CR12" s="434"/>
      <c r="CS12" s="434"/>
      <c r="CT12" s="434"/>
      <c r="CU12" s="434"/>
      <c r="CV12" s="434"/>
      <c r="CW12" s="434"/>
      <c r="CX12" s="434"/>
      <c r="CY12" s="434"/>
      <c r="CZ12" s="434"/>
      <c r="DA12" s="434"/>
      <c r="DB12" s="434"/>
      <c r="DC12" s="434"/>
      <c r="DD12" s="434"/>
      <c r="DE12" s="434"/>
      <c r="DF12" s="434"/>
      <c r="DG12" s="434"/>
      <c r="DH12" s="434"/>
      <c r="DI12" s="434"/>
      <c r="DJ12" s="434"/>
      <c r="DK12" s="434"/>
      <c r="DL12" s="434"/>
      <c r="DM12" s="434"/>
      <c r="DN12" s="434"/>
      <c r="DO12" s="434"/>
      <c r="DP12" s="421"/>
    </row>
    <row r="13" spans="1:120" ht="15" x14ac:dyDescent="0.2">
      <c r="F13" s="252"/>
      <c r="G13" s="252"/>
      <c r="H13" s="252"/>
      <c r="I13" s="252"/>
      <c r="J13" s="252"/>
      <c r="K13" s="252"/>
      <c r="L13" s="252"/>
      <c r="M13" s="252"/>
      <c r="N13" s="252"/>
      <c r="O13" s="252"/>
      <c r="P13" s="252"/>
      <c r="Q13" s="252"/>
      <c r="R13" s="252"/>
      <c r="S13" s="252"/>
      <c r="T13" s="252"/>
      <c r="U13" s="252"/>
      <c r="V13" s="252"/>
      <c r="W13" s="252"/>
      <c r="X13" s="252"/>
      <c r="CF13" s="107"/>
      <c r="CG13" s="107"/>
      <c r="CH13" s="105"/>
      <c r="CI13" s="107"/>
      <c r="CJ13" s="107"/>
      <c r="CK13" s="105"/>
      <c r="CL13" s="107"/>
      <c r="CM13" s="107"/>
      <c r="CN13" s="105"/>
      <c r="CO13" s="105"/>
      <c r="CP13" s="105"/>
      <c r="CQ13" s="105"/>
      <c r="CR13" s="434"/>
      <c r="CS13" s="434"/>
      <c r="CT13" s="434"/>
      <c r="CU13" s="434"/>
      <c r="CV13" s="434"/>
      <c r="CW13" s="434"/>
      <c r="CX13" s="434"/>
      <c r="CY13" s="434"/>
      <c r="CZ13" s="434"/>
      <c r="DA13" s="434"/>
      <c r="DB13" s="434"/>
      <c r="DC13" s="434"/>
      <c r="DD13" s="434"/>
      <c r="DE13" s="434"/>
      <c r="DF13" s="434"/>
      <c r="DG13" s="434"/>
      <c r="DH13" s="434"/>
      <c r="DI13" s="434"/>
      <c r="DJ13" s="434"/>
      <c r="DK13" s="434"/>
      <c r="DL13" s="434"/>
      <c r="DM13" s="434"/>
      <c r="DN13" s="434"/>
      <c r="DO13" s="434"/>
      <c r="DP13" s="421"/>
    </row>
    <row r="14" spans="1:120" x14ac:dyDescent="0.2">
      <c r="F14" s="252"/>
      <c r="G14" s="252"/>
      <c r="H14" s="252"/>
      <c r="I14" s="252"/>
      <c r="J14" s="252"/>
      <c r="K14" s="252"/>
      <c r="L14" s="252"/>
      <c r="M14" s="252"/>
      <c r="N14" s="252"/>
      <c r="O14" s="252"/>
      <c r="P14" s="252"/>
      <c r="Q14" s="252"/>
      <c r="R14" s="252"/>
      <c r="S14" s="252"/>
      <c r="T14" s="252"/>
      <c r="U14" s="252"/>
      <c r="V14" s="252"/>
      <c r="W14" s="252"/>
      <c r="X14" s="252"/>
      <c r="CF14" s="107"/>
      <c r="CG14" s="107"/>
      <c r="CH14" s="105"/>
      <c r="CI14" s="107"/>
      <c r="CJ14" s="107"/>
      <c r="CK14" s="105"/>
      <c r="CL14" s="107"/>
      <c r="CM14" s="107"/>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421"/>
    </row>
    <row r="15" spans="1:120" x14ac:dyDescent="0.2">
      <c r="F15" s="252"/>
      <c r="G15" s="252"/>
      <c r="H15" s="252"/>
      <c r="I15" s="252"/>
      <c r="J15" s="252"/>
      <c r="K15" s="252"/>
      <c r="L15" s="252"/>
      <c r="M15" s="252"/>
      <c r="N15" s="252"/>
      <c r="O15" s="252"/>
      <c r="P15" s="252"/>
      <c r="Q15" s="252"/>
      <c r="R15" s="252"/>
      <c r="S15" s="252"/>
      <c r="T15" s="252"/>
      <c r="U15" s="252"/>
      <c r="V15" s="252"/>
      <c r="W15" s="252"/>
      <c r="X15" s="252"/>
      <c r="CF15" s="107"/>
      <c r="CG15" s="107"/>
      <c r="CH15" s="105"/>
      <c r="CI15" s="107"/>
      <c r="CJ15" s="107"/>
      <c r="CK15" s="105"/>
      <c r="CL15" s="107"/>
      <c r="CM15" s="107"/>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421"/>
    </row>
    <row r="16" spans="1:120" ht="38.25" customHeight="1" x14ac:dyDescent="0.2">
      <c r="F16" s="252"/>
      <c r="G16" s="252"/>
      <c r="H16" s="252"/>
      <c r="I16" s="252"/>
      <c r="J16" s="252"/>
      <c r="K16" s="252"/>
      <c r="L16" s="252"/>
      <c r="M16" s="252"/>
      <c r="N16" s="252"/>
      <c r="O16" s="252"/>
      <c r="P16" s="252"/>
      <c r="Q16" s="252"/>
      <c r="R16" s="252"/>
      <c r="S16" s="252"/>
      <c r="T16" s="252"/>
      <c r="U16" s="252"/>
      <c r="V16" s="252"/>
      <c r="W16" s="252"/>
      <c r="X16" s="252"/>
      <c r="CF16" s="107"/>
      <c r="CG16" s="107"/>
      <c r="CH16" s="105"/>
      <c r="CI16" s="107"/>
      <c r="CJ16" s="107"/>
      <c r="CK16" s="105"/>
      <c r="CL16" s="107"/>
      <c r="CM16" s="107"/>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421"/>
    </row>
    <row r="17" spans="6:120" ht="27" customHeight="1" x14ac:dyDescent="0.2">
      <c r="F17" s="252"/>
      <c r="G17" s="252"/>
      <c r="H17" s="252"/>
      <c r="I17" s="252"/>
      <c r="J17" s="252"/>
      <c r="K17" s="252"/>
      <c r="L17" s="252"/>
      <c r="M17" s="252"/>
      <c r="N17" s="252"/>
      <c r="O17" s="252"/>
      <c r="P17" s="252"/>
      <c r="Q17" s="252"/>
      <c r="R17" s="252"/>
      <c r="S17" s="252"/>
      <c r="T17" s="252"/>
      <c r="U17" s="252"/>
      <c r="V17" s="252"/>
      <c r="W17" s="252"/>
      <c r="X17" s="252"/>
      <c r="CL17" s="107"/>
      <c r="CM17" s="107"/>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421"/>
    </row>
    <row r="18" spans="6:120" x14ac:dyDescent="0.2">
      <c r="F18" s="252"/>
      <c r="G18" s="252"/>
      <c r="H18" s="252"/>
      <c r="I18" s="252"/>
      <c r="J18" s="252"/>
      <c r="K18" s="252"/>
      <c r="L18" s="252"/>
      <c r="M18" s="252"/>
      <c r="N18" s="252"/>
      <c r="O18" s="252"/>
      <c r="P18" s="252"/>
      <c r="Q18" s="252"/>
      <c r="R18" s="252"/>
      <c r="S18" s="252"/>
      <c r="T18" s="252"/>
      <c r="U18" s="252"/>
      <c r="V18" s="252"/>
      <c r="W18" s="252"/>
      <c r="X18" s="252"/>
      <c r="CL18" s="107"/>
      <c r="CM18" s="107"/>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421"/>
    </row>
    <row r="19" spans="6:120" x14ac:dyDescent="0.2">
      <c r="F19" s="252"/>
      <c r="G19" s="252"/>
      <c r="H19" s="252"/>
      <c r="I19" s="252"/>
      <c r="J19" s="252"/>
      <c r="K19" s="252"/>
      <c r="L19" s="252"/>
      <c r="M19" s="252"/>
      <c r="N19" s="252"/>
      <c r="O19" s="252"/>
      <c r="P19" s="252"/>
      <c r="Q19" s="252"/>
      <c r="R19" s="252"/>
      <c r="S19" s="252"/>
      <c r="T19" s="252"/>
      <c r="U19" s="252"/>
      <c r="V19" s="252"/>
      <c r="W19" s="252"/>
      <c r="X19" s="252"/>
      <c r="CL19" s="107"/>
      <c r="CM19" s="107"/>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421"/>
    </row>
    <row r="20" spans="6:120" x14ac:dyDescent="0.2">
      <c r="F20" s="252"/>
      <c r="G20" s="252"/>
      <c r="H20" s="252"/>
      <c r="I20" s="252"/>
      <c r="J20" s="252"/>
      <c r="K20" s="252"/>
      <c r="L20" s="252"/>
      <c r="M20" s="252"/>
      <c r="N20" s="252"/>
      <c r="O20" s="252"/>
      <c r="P20" s="252"/>
      <c r="Q20" s="252"/>
      <c r="R20" s="252"/>
      <c r="S20" s="252"/>
      <c r="T20" s="252"/>
      <c r="U20" s="252"/>
      <c r="V20" s="252"/>
      <c r="W20" s="252"/>
      <c r="X20" s="252"/>
      <c r="CL20" s="107"/>
      <c r="CM20" s="107"/>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421"/>
    </row>
    <row r="21" spans="6:120" x14ac:dyDescent="0.2">
      <c r="F21" s="252"/>
      <c r="G21" s="252"/>
      <c r="H21" s="252"/>
      <c r="I21" s="252"/>
      <c r="J21" s="252"/>
      <c r="K21" s="252"/>
      <c r="L21" s="252"/>
      <c r="M21" s="252"/>
      <c r="N21" s="252"/>
      <c r="O21" s="252"/>
      <c r="P21" s="252"/>
      <c r="Q21" s="252"/>
      <c r="R21" s="252"/>
      <c r="S21" s="252"/>
      <c r="T21" s="252"/>
      <c r="U21" s="252"/>
      <c r="V21" s="252"/>
      <c r="W21" s="252"/>
      <c r="X21" s="252"/>
      <c r="CL21" s="107"/>
      <c r="CM21" s="107"/>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421"/>
    </row>
    <row r="22" spans="6:120" x14ac:dyDescent="0.2">
      <c r="F22" s="252"/>
      <c r="G22" s="252"/>
      <c r="H22" s="252"/>
      <c r="I22" s="252"/>
      <c r="J22" s="252"/>
      <c r="K22" s="252"/>
      <c r="L22" s="252"/>
      <c r="M22" s="252"/>
      <c r="N22" s="252"/>
      <c r="O22" s="252"/>
      <c r="P22" s="252"/>
      <c r="Q22" s="252"/>
      <c r="R22" s="252"/>
      <c r="S22" s="252"/>
      <c r="T22" s="252"/>
      <c r="U22" s="252"/>
      <c r="V22" s="252"/>
      <c r="W22" s="252"/>
      <c r="X22" s="252"/>
      <c r="CL22" s="107"/>
      <c r="CM22" s="107"/>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421"/>
    </row>
    <row r="23" spans="6:120" x14ac:dyDescent="0.2">
      <c r="F23" s="252"/>
      <c r="G23" s="252"/>
      <c r="H23" s="252"/>
      <c r="I23" s="252"/>
      <c r="J23" s="252"/>
      <c r="K23" s="252"/>
      <c r="L23" s="252"/>
      <c r="M23" s="252"/>
      <c r="N23" s="252"/>
      <c r="O23" s="252"/>
      <c r="P23" s="252"/>
      <c r="Q23" s="252"/>
      <c r="R23" s="252"/>
      <c r="S23" s="252"/>
      <c r="T23" s="252"/>
      <c r="U23" s="252"/>
      <c r="V23" s="252"/>
      <c r="W23" s="252"/>
      <c r="X23" s="252"/>
      <c r="CL23" s="107"/>
      <c r="CM23" s="107"/>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421"/>
    </row>
    <row r="24" spans="6:120" x14ac:dyDescent="0.2">
      <c r="F24" s="252"/>
      <c r="G24" s="252"/>
      <c r="H24" s="252"/>
      <c r="I24" s="252"/>
      <c r="J24" s="252"/>
      <c r="K24" s="252"/>
      <c r="L24" s="252"/>
      <c r="M24" s="252"/>
      <c r="N24" s="252"/>
      <c r="O24" s="252"/>
      <c r="P24" s="252"/>
      <c r="Q24" s="252"/>
      <c r="R24" s="252"/>
      <c r="S24" s="252"/>
      <c r="T24" s="252"/>
      <c r="U24" s="252"/>
      <c r="V24" s="252"/>
      <c r="W24" s="252"/>
      <c r="X24" s="252"/>
      <c r="CL24" s="107"/>
      <c r="CM24" s="107"/>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421"/>
    </row>
    <row r="25" spans="6:120" x14ac:dyDescent="0.2">
      <c r="F25" s="252"/>
      <c r="G25" s="252"/>
      <c r="H25" s="252"/>
      <c r="I25" s="252"/>
      <c r="J25" s="252"/>
      <c r="K25" s="252"/>
      <c r="L25" s="252"/>
      <c r="M25" s="252"/>
      <c r="N25" s="252"/>
      <c r="O25" s="252"/>
      <c r="P25" s="252"/>
      <c r="Q25" s="252"/>
      <c r="R25" s="252"/>
      <c r="S25" s="252"/>
      <c r="T25" s="252"/>
      <c r="U25" s="252"/>
      <c r="V25" s="252"/>
      <c r="W25" s="252"/>
      <c r="X25" s="252"/>
      <c r="CL25" s="107"/>
      <c r="CM25" s="107"/>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421"/>
    </row>
    <row r="26" spans="6:120" x14ac:dyDescent="0.2">
      <c r="F26" s="252"/>
      <c r="G26" s="252"/>
      <c r="H26" s="252"/>
      <c r="I26" s="252"/>
      <c r="J26" s="252"/>
      <c r="K26" s="252"/>
      <c r="L26" s="252"/>
      <c r="M26" s="252"/>
      <c r="N26" s="252"/>
      <c r="O26" s="252"/>
      <c r="P26" s="252"/>
      <c r="Q26" s="252"/>
      <c r="R26" s="252"/>
      <c r="S26" s="252"/>
      <c r="T26" s="252"/>
      <c r="U26" s="252"/>
      <c r="V26" s="252"/>
      <c r="W26" s="252"/>
      <c r="X26" s="252"/>
      <c r="CL26" s="107"/>
      <c r="CM26" s="107"/>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421"/>
    </row>
    <row r="27" spans="6:120" x14ac:dyDescent="0.2">
      <c r="F27" s="252"/>
      <c r="G27" s="252"/>
      <c r="H27" s="252"/>
      <c r="I27" s="252"/>
      <c r="J27" s="252"/>
      <c r="K27" s="252"/>
      <c r="L27" s="252"/>
      <c r="M27" s="252"/>
      <c r="N27" s="252"/>
      <c r="O27" s="252"/>
      <c r="P27" s="252"/>
      <c r="Q27" s="252"/>
      <c r="R27" s="252"/>
      <c r="S27" s="252"/>
      <c r="T27" s="252"/>
      <c r="U27" s="252"/>
      <c r="V27" s="252"/>
      <c r="W27" s="252"/>
      <c r="X27" s="252"/>
      <c r="CL27" s="107"/>
      <c r="CM27" s="107"/>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421"/>
    </row>
    <row r="28" spans="6:120" x14ac:dyDescent="0.2">
      <c r="F28" s="252"/>
      <c r="G28" s="252"/>
      <c r="H28" s="252"/>
      <c r="I28" s="252"/>
      <c r="J28" s="252"/>
      <c r="K28" s="252"/>
      <c r="L28" s="252"/>
      <c r="M28" s="252"/>
      <c r="N28" s="252"/>
      <c r="O28" s="252"/>
      <c r="P28" s="252"/>
      <c r="Q28" s="252"/>
      <c r="R28" s="252"/>
      <c r="S28" s="252"/>
      <c r="T28" s="252"/>
      <c r="U28" s="252"/>
      <c r="V28" s="252"/>
      <c r="W28" s="252"/>
      <c r="X28" s="252"/>
      <c r="CL28" s="107"/>
      <c r="CM28" s="107"/>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421"/>
    </row>
    <row r="29" spans="6:120" x14ac:dyDescent="0.2">
      <c r="F29" s="252"/>
      <c r="G29" s="252"/>
      <c r="H29" s="252"/>
      <c r="I29" s="252"/>
      <c r="J29" s="252"/>
      <c r="K29" s="252"/>
      <c r="L29" s="252"/>
      <c r="M29" s="252"/>
      <c r="N29" s="252"/>
      <c r="O29" s="252"/>
      <c r="P29" s="252"/>
      <c r="Q29" s="252"/>
      <c r="R29" s="252"/>
      <c r="S29" s="252"/>
      <c r="T29" s="252"/>
      <c r="U29" s="252"/>
      <c r="V29" s="252"/>
      <c r="W29" s="252"/>
      <c r="X29" s="252"/>
      <c r="CL29" s="107"/>
      <c r="CM29" s="107"/>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421"/>
    </row>
    <row r="30" spans="6:120" x14ac:dyDescent="0.2">
      <c r="F30" s="252"/>
      <c r="G30" s="252"/>
      <c r="H30" s="252"/>
      <c r="I30" s="252"/>
      <c r="J30" s="252"/>
      <c r="K30" s="252"/>
      <c r="L30" s="252"/>
      <c r="M30" s="252"/>
      <c r="N30" s="252"/>
      <c r="O30" s="252"/>
      <c r="P30" s="252"/>
      <c r="Q30" s="252"/>
      <c r="R30" s="252"/>
      <c r="S30" s="252"/>
      <c r="T30" s="252"/>
      <c r="U30" s="252"/>
      <c r="V30" s="252"/>
      <c r="W30" s="252"/>
      <c r="X30" s="252"/>
    </row>
    <row r="31" spans="6:120" x14ac:dyDescent="0.2">
      <c r="F31" s="252"/>
      <c r="G31" s="252"/>
      <c r="H31" s="252"/>
      <c r="I31" s="252"/>
      <c r="J31" s="252"/>
      <c r="K31" s="252"/>
      <c r="L31" s="252"/>
      <c r="M31" s="252"/>
      <c r="N31" s="252"/>
      <c r="O31" s="252"/>
      <c r="P31" s="252"/>
      <c r="Q31" s="252"/>
      <c r="R31" s="252"/>
      <c r="S31" s="252"/>
      <c r="T31" s="252"/>
      <c r="U31" s="252"/>
      <c r="V31" s="252"/>
      <c r="W31" s="252"/>
      <c r="X31" s="252"/>
    </row>
    <row r="32" spans="6:120" x14ac:dyDescent="0.2">
      <c r="F32" s="252"/>
      <c r="G32" s="252"/>
      <c r="H32" s="252"/>
      <c r="I32" s="252"/>
      <c r="J32" s="252"/>
      <c r="K32" s="252"/>
      <c r="L32" s="252"/>
      <c r="M32" s="252"/>
      <c r="N32" s="252"/>
      <c r="O32" s="252"/>
      <c r="P32" s="252"/>
      <c r="Q32" s="252"/>
      <c r="R32" s="252"/>
      <c r="S32" s="252"/>
      <c r="T32" s="252"/>
      <c r="U32" s="252"/>
      <c r="V32" s="252"/>
      <c r="W32" s="252"/>
      <c r="X32" s="252"/>
    </row>
    <row r="33" spans="6:24" x14ac:dyDescent="0.2">
      <c r="F33" s="252"/>
      <c r="G33" s="252"/>
      <c r="H33" s="252"/>
      <c r="I33" s="252"/>
      <c r="J33" s="252"/>
      <c r="K33" s="252"/>
      <c r="L33" s="252"/>
      <c r="M33" s="252"/>
      <c r="N33" s="252"/>
      <c r="O33" s="252"/>
      <c r="P33" s="252"/>
      <c r="Q33" s="252"/>
      <c r="R33" s="252"/>
      <c r="S33" s="252"/>
      <c r="T33" s="252"/>
      <c r="U33" s="252"/>
      <c r="V33" s="252"/>
      <c r="W33" s="252"/>
      <c r="X33" s="252"/>
    </row>
    <row r="34" spans="6:24" x14ac:dyDescent="0.2">
      <c r="F34" s="252"/>
      <c r="G34" s="252"/>
      <c r="H34" s="252"/>
      <c r="I34" s="252"/>
      <c r="J34" s="252"/>
      <c r="K34" s="252"/>
      <c r="L34" s="252"/>
      <c r="M34" s="252"/>
      <c r="N34" s="252"/>
      <c r="O34" s="252"/>
      <c r="P34" s="252"/>
      <c r="Q34" s="252"/>
      <c r="R34" s="252"/>
      <c r="S34" s="252"/>
      <c r="T34" s="252"/>
      <c r="U34" s="252"/>
      <c r="V34" s="252"/>
      <c r="W34" s="252"/>
      <c r="X34" s="252"/>
    </row>
    <row r="35" spans="6:24" x14ac:dyDescent="0.2">
      <c r="F35" s="252"/>
      <c r="G35" s="252"/>
      <c r="H35" s="252"/>
      <c r="I35" s="252"/>
      <c r="J35" s="252"/>
      <c r="K35" s="252"/>
      <c r="L35" s="252"/>
      <c r="M35" s="252"/>
      <c r="N35" s="252"/>
      <c r="O35" s="252"/>
      <c r="P35" s="252"/>
      <c r="Q35" s="252"/>
      <c r="R35" s="252"/>
      <c r="S35" s="252"/>
      <c r="T35" s="252"/>
      <c r="U35" s="252"/>
      <c r="V35" s="252"/>
      <c r="W35" s="252"/>
      <c r="X35" s="252"/>
    </row>
    <row r="36" spans="6:24" x14ac:dyDescent="0.2">
      <c r="F36" s="252"/>
      <c r="G36" s="252"/>
      <c r="H36" s="252"/>
      <c r="I36" s="252"/>
      <c r="J36" s="252"/>
      <c r="K36" s="252"/>
      <c r="L36" s="252"/>
      <c r="M36" s="252"/>
      <c r="N36" s="252"/>
      <c r="O36" s="252"/>
      <c r="P36" s="252"/>
      <c r="Q36" s="252"/>
      <c r="R36" s="252"/>
      <c r="S36" s="252"/>
      <c r="T36" s="252"/>
      <c r="U36" s="252"/>
      <c r="V36" s="252"/>
      <c r="W36" s="252"/>
      <c r="X36" s="252"/>
    </row>
    <row r="37" spans="6:24" x14ac:dyDescent="0.2">
      <c r="F37" s="252"/>
      <c r="G37" s="252"/>
      <c r="H37" s="252"/>
      <c r="I37" s="252"/>
      <c r="J37" s="252"/>
      <c r="K37" s="252"/>
      <c r="L37" s="252"/>
      <c r="M37" s="252"/>
      <c r="N37" s="252"/>
      <c r="O37" s="252"/>
      <c r="P37" s="252"/>
      <c r="Q37" s="252"/>
      <c r="R37" s="252"/>
      <c r="S37" s="252"/>
      <c r="T37" s="252"/>
      <c r="U37" s="252"/>
      <c r="V37" s="252"/>
      <c r="W37" s="252"/>
      <c r="X37" s="252"/>
    </row>
    <row r="38" spans="6:24" x14ac:dyDescent="0.2">
      <c r="F38" s="252"/>
      <c r="G38" s="252"/>
      <c r="H38" s="252"/>
      <c r="I38" s="252"/>
      <c r="J38" s="252"/>
      <c r="K38" s="252"/>
      <c r="L38" s="252"/>
      <c r="M38" s="252"/>
      <c r="N38" s="252"/>
      <c r="O38" s="252"/>
      <c r="P38" s="252"/>
      <c r="Q38" s="252"/>
      <c r="R38" s="252"/>
      <c r="S38" s="252"/>
      <c r="T38" s="252"/>
      <c r="U38" s="252"/>
      <c r="V38" s="252"/>
      <c r="W38" s="252"/>
      <c r="X38" s="252"/>
    </row>
    <row r="39" spans="6:24" x14ac:dyDescent="0.2">
      <c r="F39" s="252"/>
      <c r="G39" s="252"/>
      <c r="H39" s="252"/>
      <c r="I39" s="252"/>
      <c r="J39" s="252"/>
      <c r="K39" s="252"/>
      <c r="L39" s="252"/>
      <c r="M39" s="252"/>
      <c r="N39" s="252"/>
      <c r="O39" s="252"/>
      <c r="P39" s="252"/>
      <c r="Q39" s="252"/>
      <c r="R39" s="252"/>
      <c r="S39" s="252"/>
      <c r="T39" s="252"/>
      <c r="U39" s="252"/>
      <c r="V39" s="252"/>
      <c r="W39" s="252"/>
      <c r="X39" s="252"/>
    </row>
    <row r="40" spans="6:24" x14ac:dyDescent="0.2">
      <c r="F40" s="252"/>
      <c r="G40" s="252"/>
      <c r="H40" s="252"/>
      <c r="I40" s="252"/>
      <c r="J40" s="252"/>
      <c r="K40" s="252"/>
      <c r="L40" s="252"/>
      <c r="M40" s="252"/>
      <c r="N40" s="252"/>
      <c r="O40" s="252"/>
      <c r="P40" s="252"/>
      <c r="Q40" s="252"/>
      <c r="R40" s="252"/>
      <c r="S40" s="252"/>
      <c r="T40" s="252"/>
      <c r="U40" s="252"/>
      <c r="V40" s="252"/>
      <c r="W40" s="252"/>
      <c r="X40" s="252"/>
    </row>
    <row r="41" spans="6:24" x14ac:dyDescent="0.2">
      <c r="F41" s="252"/>
      <c r="G41" s="252"/>
      <c r="H41" s="252"/>
      <c r="I41" s="252"/>
      <c r="J41" s="252"/>
      <c r="K41" s="252"/>
      <c r="L41" s="252"/>
      <c r="M41" s="252"/>
      <c r="N41" s="252"/>
      <c r="O41" s="252"/>
      <c r="P41" s="252"/>
      <c r="Q41" s="252"/>
      <c r="R41" s="252"/>
      <c r="S41" s="252"/>
      <c r="T41" s="252"/>
      <c r="U41" s="252"/>
      <c r="V41" s="252"/>
      <c r="W41" s="252"/>
      <c r="X41" s="252"/>
    </row>
    <row r="42" spans="6:24" x14ac:dyDescent="0.2">
      <c r="F42" s="252"/>
      <c r="G42" s="252"/>
      <c r="H42" s="252"/>
      <c r="I42" s="252"/>
      <c r="J42" s="252"/>
      <c r="K42" s="252"/>
      <c r="L42" s="252"/>
      <c r="M42" s="252"/>
      <c r="N42" s="252"/>
      <c r="O42" s="252"/>
      <c r="P42" s="252"/>
      <c r="Q42" s="252"/>
      <c r="R42" s="252"/>
      <c r="S42" s="252"/>
      <c r="T42" s="252"/>
      <c r="U42" s="252"/>
      <c r="V42" s="252"/>
      <c r="W42" s="252"/>
      <c r="X42" s="252"/>
    </row>
    <row r="43" spans="6:24" x14ac:dyDescent="0.2">
      <c r="F43" s="252"/>
      <c r="G43" s="252"/>
      <c r="H43" s="252"/>
      <c r="I43" s="252"/>
      <c r="J43" s="252"/>
      <c r="K43" s="252"/>
      <c r="L43" s="252"/>
      <c r="M43" s="252"/>
      <c r="N43" s="252"/>
      <c r="O43" s="252"/>
      <c r="P43" s="252"/>
      <c r="Q43" s="252"/>
      <c r="R43" s="252"/>
      <c r="S43" s="252"/>
      <c r="T43" s="252"/>
      <c r="U43" s="252"/>
      <c r="V43" s="252"/>
      <c r="W43" s="252"/>
      <c r="X43" s="252"/>
    </row>
    <row r="44" spans="6:24" x14ac:dyDescent="0.2">
      <c r="F44" s="252"/>
      <c r="G44" s="252"/>
      <c r="H44" s="252"/>
      <c r="I44" s="252"/>
      <c r="J44" s="252"/>
      <c r="K44" s="252"/>
      <c r="L44" s="252"/>
      <c r="M44" s="252"/>
      <c r="N44" s="252"/>
      <c r="O44" s="252"/>
      <c r="P44" s="252"/>
      <c r="Q44" s="252"/>
      <c r="R44" s="252"/>
      <c r="S44" s="252"/>
      <c r="T44" s="252"/>
      <c r="U44" s="252"/>
      <c r="V44" s="252"/>
      <c r="W44" s="252"/>
      <c r="X44" s="252"/>
    </row>
    <row r="45" spans="6:24" x14ac:dyDescent="0.2">
      <c r="F45" s="252"/>
      <c r="G45" s="252"/>
      <c r="H45" s="252"/>
      <c r="I45" s="252"/>
      <c r="J45" s="252"/>
      <c r="K45" s="252"/>
      <c r="L45" s="252"/>
      <c r="M45" s="252"/>
      <c r="N45" s="252"/>
      <c r="O45" s="252"/>
      <c r="P45" s="252"/>
      <c r="Q45" s="252"/>
      <c r="R45" s="252"/>
      <c r="S45" s="252"/>
      <c r="T45" s="252"/>
      <c r="U45" s="252"/>
      <c r="V45" s="252"/>
      <c r="W45" s="252"/>
      <c r="X45" s="252"/>
    </row>
    <row r="46" spans="6:24" x14ac:dyDescent="0.2">
      <c r="F46" s="252"/>
      <c r="G46" s="252"/>
      <c r="H46" s="252"/>
      <c r="I46" s="252"/>
      <c r="J46" s="252"/>
      <c r="K46" s="252"/>
      <c r="L46" s="252"/>
      <c r="M46" s="252"/>
      <c r="N46" s="252"/>
      <c r="O46" s="252"/>
      <c r="P46" s="252"/>
      <c r="Q46" s="252"/>
      <c r="R46" s="252"/>
      <c r="S46" s="252"/>
      <c r="T46" s="252"/>
      <c r="U46" s="252"/>
      <c r="V46" s="252"/>
      <c r="W46" s="252"/>
      <c r="X46" s="252"/>
    </row>
    <row r="47" spans="6:24" x14ac:dyDescent="0.2">
      <c r="F47" s="252"/>
      <c r="G47" s="252"/>
      <c r="H47" s="252"/>
      <c r="I47" s="252"/>
      <c r="J47" s="252"/>
      <c r="K47" s="252"/>
      <c r="L47" s="252"/>
      <c r="M47" s="252"/>
      <c r="N47" s="252"/>
      <c r="O47" s="252"/>
      <c r="P47" s="252"/>
      <c r="Q47" s="252"/>
      <c r="R47" s="252"/>
      <c r="S47" s="252"/>
      <c r="T47" s="252"/>
      <c r="U47" s="252"/>
      <c r="V47" s="252"/>
      <c r="W47" s="252"/>
      <c r="X47" s="252"/>
    </row>
    <row r="48" spans="6:24" x14ac:dyDescent="0.2">
      <c r="F48" s="252"/>
      <c r="G48" s="252"/>
      <c r="H48" s="252"/>
      <c r="I48" s="252"/>
      <c r="J48" s="252"/>
      <c r="K48" s="252"/>
      <c r="L48" s="252"/>
      <c r="M48" s="252"/>
      <c r="N48" s="252"/>
      <c r="O48" s="252"/>
      <c r="P48" s="252"/>
      <c r="Q48" s="252"/>
      <c r="R48" s="252"/>
      <c r="S48" s="252"/>
      <c r="T48" s="252"/>
      <c r="U48" s="252"/>
      <c r="V48" s="252"/>
      <c r="W48" s="252"/>
      <c r="X48" s="252"/>
    </row>
    <row r="49" spans="6:24" x14ac:dyDescent="0.2">
      <c r="F49" s="252"/>
      <c r="G49" s="252"/>
      <c r="H49" s="252"/>
      <c r="I49" s="252"/>
      <c r="J49" s="252"/>
      <c r="K49" s="252"/>
      <c r="L49" s="252"/>
      <c r="M49" s="252"/>
      <c r="N49" s="252"/>
      <c r="O49" s="252"/>
      <c r="P49" s="252"/>
      <c r="Q49" s="252"/>
      <c r="R49" s="252"/>
      <c r="S49" s="252"/>
      <c r="T49" s="252"/>
      <c r="U49" s="252"/>
      <c r="V49" s="252"/>
      <c r="W49" s="252"/>
      <c r="X49" s="252"/>
    </row>
    <row r="50" spans="6:24" x14ac:dyDescent="0.2">
      <c r="F50" s="252"/>
      <c r="G50" s="252"/>
      <c r="H50" s="252"/>
      <c r="I50" s="252"/>
      <c r="J50" s="252"/>
      <c r="K50" s="252"/>
      <c r="L50" s="252"/>
      <c r="M50" s="252"/>
      <c r="N50" s="252"/>
      <c r="O50" s="252"/>
      <c r="P50" s="252"/>
      <c r="Q50" s="252"/>
      <c r="R50" s="252"/>
      <c r="S50" s="252"/>
      <c r="T50" s="252"/>
      <c r="U50" s="252"/>
      <c r="V50" s="252"/>
      <c r="W50" s="252"/>
      <c r="X50" s="252"/>
    </row>
    <row r="51" spans="6:24" x14ac:dyDescent="0.2">
      <c r="F51" s="252"/>
      <c r="G51" s="252"/>
      <c r="H51" s="252"/>
      <c r="I51" s="252"/>
      <c r="J51" s="252"/>
      <c r="K51" s="252"/>
      <c r="L51" s="252"/>
      <c r="M51" s="252"/>
      <c r="N51" s="252"/>
      <c r="O51" s="252"/>
      <c r="P51" s="252"/>
      <c r="Q51" s="252"/>
      <c r="R51" s="252"/>
      <c r="S51" s="252"/>
      <c r="T51" s="252"/>
      <c r="U51" s="252"/>
      <c r="V51" s="252"/>
      <c r="W51" s="252"/>
      <c r="X51" s="252"/>
    </row>
    <row r="52" spans="6:24" x14ac:dyDescent="0.2">
      <c r="F52" s="252"/>
      <c r="G52" s="252"/>
      <c r="H52" s="252"/>
      <c r="I52" s="252"/>
      <c r="J52" s="252"/>
      <c r="K52" s="252"/>
      <c r="L52" s="252"/>
      <c r="M52" s="252"/>
      <c r="N52" s="252"/>
      <c r="O52" s="252"/>
      <c r="P52" s="252"/>
      <c r="Q52" s="252"/>
      <c r="R52" s="252"/>
      <c r="S52" s="252"/>
      <c r="T52" s="252"/>
      <c r="U52" s="252"/>
      <c r="V52" s="252"/>
      <c r="W52" s="252"/>
      <c r="X52" s="252"/>
    </row>
    <row r="53" spans="6:24" x14ac:dyDescent="0.2">
      <c r="F53" s="252"/>
      <c r="G53" s="252"/>
      <c r="H53" s="252"/>
      <c r="I53" s="252"/>
      <c r="J53" s="252"/>
      <c r="K53" s="252"/>
      <c r="L53" s="252"/>
      <c r="M53" s="252"/>
      <c r="N53" s="252"/>
      <c r="O53" s="252"/>
      <c r="P53" s="252"/>
      <c r="Q53" s="252"/>
      <c r="R53" s="252"/>
      <c r="S53" s="252"/>
      <c r="T53" s="252"/>
      <c r="U53" s="252"/>
      <c r="V53" s="252"/>
      <c r="W53" s="252"/>
      <c r="X53" s="252"/>
    </row>
    <row r="54" spans="6:24" x14ac:dyDescent="0.2">
      <c r="F54" s="252"/>
      <c r="G54" s="252"/>
      <c r="H54" s="252"/>
      <c r="I54" s="252"/>
      <c r="J54" s="252"/>
      <c r="K54" s="252"/>
      <c r="L54" s="252"/>
      <c r="M54" s="252"/>
      <c r="N54" s="252"/>
      <c r="O54" s="252"/>
      <c r="P54" s="252"/>
      <c r="Q54" s="252"/>
      <c r="R54" s="252"/>
      <c r="S54" s="252"/>
      <c r="T54" s="252"/>
      <c r="U54" s="252"/>
      <c r="V54" s="252"/>
      <c r="W54" s="252"/>
      <c r="X54" s="252"/>
    </row>
    <row r="55" spans="6:24" x14ac:dyDescent="0.2">
      <c r="F55" s="252"/>
      <c r="G55" s="252"/>
      <c r="H55" s="252"/>
      <c r="I55" s="252"/>
      <c r="J55" s="252"/>
      <c r="K55" s="252"/>
      <c r="L55" s="252"/>
      <c r="M55" s="252"/>
      <c r="N55" s="252"/>
      <c r="O55" s="252"/>
      <c r="P55" s="252"/>
      <c r="Q55" s="252"/>
      <c r="R55" s="252"/>
      <c r="S55" s="252"/>
      <c r="T55" s="252"/>
      <c r="U55" s="252"/>
      <c r="V55" s="252"/>
      <c r="W55" s="252"/>
      <c r="X55" s="252"/>
    </row>
    <row r="56" spans="6:24" x14ac:dyDescent="0.2">
      <c r="F56" s="252"/>
      <c r="G56" s="252"/>
      <c r="H56" s="252"/>
      <c r="I56" s="252"/>
      <c r="J56" s="252"/>
      <c r="K56" s="252"/>
      <c r="L56" s="252"/>
      <c r="M56" s="252"/>
      <c r="N56" s="252"/>
      <c r="O56" s="252"/>
      <c r="P56" s="252"/>
      <c r="Q56" s="252"/>
      <c r="R56" s="252"/>
      <c r="S56" s="252"/>
      <c r="T56" s="252"/>
      <c r="U56" s="252"/>
      <c r="V56" s="252"/>
      <c r="W56" s="252"/>
      <c r="X56" s="252"/>
    </row>
    <row r="57" spans="6:24" x14ac:dyDescent="0.2">
      <c r="F57" s="252"/>
      <c r="G57" s="252"/>
      <c r="H57" s="252"/>
      <c r="I57" s="252"/>
      <c r="J57" s="252"/>
      <c r="K57" s="252"/>
      <c r="L57" s="252"/>
      <c r="M57" s="252"/>
      <c r="N57" s="252"/>
      <c r="O57" s="252"/>
      <c r="P57" s="252"/>
      <c r="Q57" s="252"/>
      <c r="R57" s="252"/>
      <c r="S57" s="252"/>
      <c r="T57" s="252"/>
      <c r="U57" s="252"/>
      <c r="V57" s="252"/>
      <c r="W57" s="252"/>
      <c r="X57" s="252"/>
    </row>
    <row r="58" spans="6:24" x14ac:dyDescent="0.2">
      <c r="F58" s="252"/>
      <c r="G58" s="252"/>
      <c r="H58" s="252"/>
      <c r="I58" s="252"/>
      <c r="J58" s="252"/>
      <c r="K58" s="252"/>
      <c r="L58" s="252"/>
      <c r="M58" s="252"/>
      <c r="N58" s="252"/>
      <c r="O58" s="252"/>
      <c r="P58" s="252"/>
      <c r="Q58" s="252"/>
      <c r="R58" s="252"/>
      <c r="S58" s="252"/>
      <c r="T58" s="252"/>
      <c r="U58" s="252"/>
      <c r="V58" s="252"/>
      <c r="W58" s="252"/>
      <c r="X58" s="252"/>
    </row>
    <row r="59" spans="6:24" x14ac:dyDescent="0.2">
      <c r="F59" s="252"/>
      <c r="G59" s="252"/>
      <c r="H59" s="252"/>
      <c r="I59" s="252"/>
      <c r="J59" s="252"/>
      <c r="K59" s="252"/>
      <c r="L59" s="252"/>
      <c r="M59" s="252"/>
      <c r="N59" s="252"/>
      <c r="O59" s="252"/>
      <c r="P59" s="252"/>
      <c r="Q59" s="252"/>
      <c r="R59" s="252"/>
      <c r="S59" s="252"/>
      <c r="T59" s="252"/>
      <c r="U59" s="252"/>
      <c r="V59" s="252"/>
      <c r="W59" s="252"/>
      <c r="X59" s="252"/>
    </row>
    <row r="60" spans="6:24" x14ac:dyDescent="0.2">
      <c r="F60" s="252"/>
      <c r="G60" s="252"/>
      <c r="H60" s="252"/>
      <c r="I60" s="252"/>
      <c r="J60" s="252"/>
      <c r="K60" s="252"/>
      <c r="L60" s="252"/>
      <c r="M60" s="252"/>
      <c r="N60" s="252"/>
      <c r="O60" s="252"/>
      <c r="P60" s="252"/>
      <c r="Q60" s="252"/>
      <c r="R60" s="252"/>
      <c r="S60" s="252"/>
      <c r="T60" s="252"/>
      <c r="U60" s="252"/>
      <c r="V60" s="252"/>
      <c r="W60" s="252"/>
      <c r="X60" s="252"/>
    </row>
    <row r="61" spans="6:24" x14ac:dyDescent="0.2">
      <c r="F61" s="252"/>
      <c r="G61" s="252"/>
      <c r="H61" s="252"/>
      <c r="I61" s="252"/>
      <c r="J61" s="252"/>
      <c r="K61" s="252"/>
      <c r="L61" s="252"/>
      <c r="M61" s="252"/>
      <c r="N61" s="252"/>
      <c r="O61" s="252"/>
      <c r="P61" s="252"/>
      <c r="Q61" s="252"/>
      <c r="R61" s="252"/>
      <c r="S61" s="252"/>
      <c r="T61" s="252"/>
      <c r="U61" s="252"/>
      <c r="V61" s="252"/>
      <c r="W61" s="252"/>
      <c r="X61" s="252"/>
    </row>
    <row r="62" spans="6:24" x14ac:dyDescent="0.2">
      <c r="F62" s="252"/>
      <c r="G62" s="252"/>
      <c r="H62" s="252"/>
      <c r="I62" s="252"/>
      <c r="J62" s="252"/>
      <c r="K62" s="252"/>
      <c r="L62" s="252"/>
      <c r="M62" s="252"/>
      <c r="N62" s="252"/>
      <c r="O62" s="252"/>
      <c r="P62" s="252"/>
      <c r="Q62" s="252"/>
      <c r="R62" s="252"/>
      <c r="S62" s="252"/>
      <c r="T62" s="252"/>
      <c r="U62" s="252"/>
      <c r="V62" s="252"/>
      <c r="W62" s="252"/>
      <c r="X62" s="252"/>
    </row>
    <row r="63" spans="6:24" x14ac:dyDescent="0.2">
      <c r="F63" s="252"/>
      <c r="G63" s="252"/>
      <c r="H63" s="252"/>
      <c r="I63" s="252"/>
      <c r="J63" s="252"/>
      <c r="K63" s="252"/>
      <c r="L63" s="252"/>
      <c r="M63" s="252"/>
      <c r="N63" s="252"/>
      <c r="O63" s="252"/>
      <c r="P63" s="252"/>
      <c r="Q63" s="252"/>
      <c r="R63" s="252"/>
      <c r="S63" s="252"/>
      <c r="T63" s="252"/>
      <c r="U63" s="252"/>
      <c r="V63" s="252"/>
      <c r="W63" s="252"/>
      <c r="X63" s="252"/>
    </row>
    <row r="64" spans="6:24" x14ac:dyDescent="0.2">
      <c r="F64" s="252"/>
      <c r="G64" s="252"/>
      <c r="H64" s="252"/>
      <c r="I64" s="252"/>
      <c r="J64" s="252"/>
      <c r="K64" s="252"/>
      <c r="L64" s="252"/>
      <c r="M64" s="252"/>
      <c r="N64" s="252"/>
      <c r="O64" s="252"/>
      <c r="P64" s="252"/>
      <c r="Q64" s="252"/>
      <c r="R64" s="252"/>
      <c r="S64" s="252"/>
      <c r="T64" s="252"/>
      <c r="U64" s="252"/>
      <c r="V64" s="252"/>
      <c r="W64" s="252"/>
      <c r="X64" s="252"/>
    </row>
    <row r="65" spans="6:24" x14ac:dyDescent="0.2">
      <c r="F65" s="252"/>
      <c r="G65" s="252"/>
      <c r="H65" s="252"/>
      <c r="I65" s="252"/>
      <c r="J65" s="252"/>
      <c r="K65" s="252"/>
      <c r="L65" s="252"/>
      <c r="M65" s="252"/>
      <c r="N65" s="252"/>
      <c r="O65" s="252"/>
      <c r="P65" s="252"/>
      <c r="Q65" s="252"/>
      <c r="R65" s="252"/>
      <c r="S65" s="252"/>
      <c r="T65" s="252"/>
      <c r="U65" s="252"/>
      <c r="V65" s="252"/>
      <c r="W65" s="252"/>
      <c r="X65" s="252"/>
    </row>
    <row r="66" spans="6:24" x14ac:dyDescent="0.2">
      <c r="F66" s="252"/>
      <c r="G66" s="252"/>
      <c r="H66" s="252"/>
      <c r="I66" s="252"/>
      <c r="J66" s="252"/>
      <c r="K66" s="252"/>
      <c r="L66" s="252"/>
      <c r="M66" s="252"/>
      <c r="N66" s="252"/>
      <c r="O66" s="252"/>
      <c r="P66" s="252"/>
      <c r="Q66" s="252"/>
      <c r="R66" s="252"/>
      <c r="S66" s="252"/>
      <c r="T66" s="252"/>
      <c r="U66" s="252"/>
      <c r="V66" s="252"/>
      <c r="W66" s="252"/>
      <c r="X66" s="252"/>
    </row>
    <row r="67" spans="6:24" x14ac:dyDescent="0.2">
      <c r="F67" s="252"/>
      <c r="G67" s="252"/>
      <c r="H67" s="252"/>
      <c r="I67" s="252"/>
      <c r="J67" s="252"/>
      <c r="K67" s="252"/>
      <c r="L67" s="252"/>
      <c r="M67" s="252"/>
      <c r="N67" s="252"/>
      <c r="O67" s="252"/>
      <c r="P67" s="252"/>
      <c r="Q67" s="252"/>
      <c r="R67" s="252"/>
      <c r="S67" s="252"/>
      <c r="T67" s="252"/>
      <c r="U67" s="252"/>
      <c r="V67" s="252"/>
      <c r="W67" s="252"/>
      <c r="X67" s="252"/>
    </row>
    <row r="68" spans="6:24" x14ac:dyDescent="0.2">
      <c r="F68" s="252"/>
      <c r="G68" s="252"/>
      <c r="H68" s="252"/>
      <c r="I68" s="252"/>
      <c r="J68" s="252"/>
      <c r="K68" s="252"/>
      <c r="L68" s="252"/>
      <c r="M68" s="252"/>
      <c r="N68" s="252"/>
      <c r="O68" s="252"/>
      <c r="P68" s="252"/>
      <c r="Q68" s="252"/>
      <c r="R68" s="252"/>
      <c r="S68" s="252"/>
      <c r="T68" s="252"/>
      <c r="U68" s="252"/>
      <c r="V68" s="252"/>
      <c r="W68" s="252"/>
      <c r="X68" s="252"/>
    </row>
    <row r="69" spans="6:24" x14ac:dyDescent="0.2">
      <c r="F69" s="252"/>
      <c r="G69" s="252"/>
      <c r="H69" s="252"/>
      <c r="I69" s="252"/>
      <c r="J69" s="252"/>
      <c r="K69" s="252"/>
      <c r="L69" s="252"/>
      <c r="M69" s="252"/>
      <c r="N69" s="252"/>
      <c r="O69" s="252"/>
      <c r="P69" s="252"/>
      <c r="Q69" s="252"/>
      <c r="R69" s="252"/>
      <c r="S69" s="252"/>
      <c r="T69" s="252"/>
      <c r="U69" s="252"/>
      <c r="V69" s="252"/>
      <c r="W69" s="252"/>
      <c r="X69" s="252"/>
    </row>
    <row r="70" spans="6:24" x14ac:dyDescent="0.2">
      <c r="F70" s="252"/>
      <c r="G70" s="252"/>
      <c r="H70" s="252"/>
      <c r="I70" s="252"/>
      <c r="J70" s="252"/>
      <c r="K70" s="252"/>
      <c r="L70" s="252"/>
      <c r="M70" s="252"/>
      <c r="N70" s="252"/>
      <c r="O70" s="252"/>
      <c r="P70" s="252"/>
      <c r="Q70" s="252"/>
      <c r="R70" s="252"/>
      <c r="S70" s="252"/>
      <c r="T70" s="252"/>
      <c r="U70" s="252"/>
      <c r="V70" s="252"/>
      <c r="W70" s="252"/>
      <c r="X70" s="252"/>
    </row>
    <row r="71" spans="6:24" x14ac:dyDescent="0.2">
      <c r="F71" s="252"/>
      <c r="G71" s="252"/>
      <c r="H71" s="252"/>
      <c r="I71" s="252"/>
      <c r="J71" s="252"/>
      <c r="K71" s="252"/>
      <c r="L71" s="252"/>
      <c r="M71" s="252"/>
      <c r="N71" s="252"/>
      <c r="O71" s="252"/>
      <c r="P71" s="252"/>
      <c r="Q71" s="252"/>
      <c r="R71" s="252"/>
      <c r="S71" s="252"/>
      <c r="T71" s="252"/>
      <c r="U71" s="252"/>
      <c r="V71" s="252"/>
      <c r="W71" s="252"/>
      <c r="X71" s="252"/>
    </row>
    <row r="72" spans="6:24" x14ac:dyDescent="0.2">
      <c r="F72" s="252"/>
      <c r="G72" s="252"/>
      <c r="H72" s="252"/>
      <c r="I72" s="252"/>
      <c r="J72" s="252"/>
      <c r="K72" s="252"/>
      <c r="L72" s="252"/>
      <c r="M72" s="252"/>
      <c r="N72" s="252"/>
      <c r="O72" s="252"/>
      <c r="P72" s="252"/>
      <c r="Q72" s="252"/>
      <c r="R72" s="252"/>
      <c r="S72" s="252"/>
      <c r="T72" s="252"/>
      <c r="U72" s="252"/>
      <c r="V72" s="252"/>
      <c r="W72" s="252"/>
      <c r="X72" s="252"/>
    </row>
    <row r="73" spans="6:24" x14ac:dyDescent="0.2">
      <c r="F73" s="252"/>
      <c r="G73" s="252"/>
      <c r="H73" s="252"/>
      <c r="I73" s="252"/>
      <c r="J73" s="252"/>
      <c r="K73" s="252"/>
      <c r="L73" s="252"/>
      <c r="M73" s="252"/>
      <c r="N73" s="252"/>
      <c r="O73" s="252"/>
      <c r="P73" s="252"/>
      <c r="Q73" s="252"/>
      <c r="R73" s="252"/>
      <c r="S73" s="252"/>
      <c r="T73" s="252"/>
      <c r="U73" s="252"/>
      <c r="V73" s="252"/>
      <c r="W73" s="252"/>
      <c r="X73" s="252"/>
    </row>
    <row r="74" spans="6:24" x14ac:dyDescent="0.2">
      <c r="F74" s="252"/>
      <c r="G74" s="252"/>
      <c r="H74" s="252"/>
      <c r="I74" s="252"/>
      <c r="J74" s="252"/>
      <c r="K74" s="252"/>
      <c r="L74" s="252"/>
      <c r="M74" s="252"/>
      <c r="N74" s="252"/>
      <c r="O74" s="252"/>
      <c r="P74" s="252"/>
      <c r="Q74" s="252"/>
      <c r="R74" s="252"/>
      <c r="S74" s="252"/>
      <c r="T74" s="252"/>
      <c r="U74" s="252"/>
      <c r="V74" s="252"/>
      <c r="W74" s="252"/>
      <c r="X74" s="252"/>
    </row>
    <row r="75" spans="6:24" x14ac:dyDescent="0.2">
      <c r="F75" s="252"/>
      <c r="G75" s="252"/>
      <c r="H75" s="252"/>
      <c r="I75" s="252"/>
      <c r="J75" s="252"/>
      <c r="K75" s="252"/>
      <c r="L75" s="252"/>
      <c r="M75" s="252"/>
      <c r="N75" s="252"/>
      <c r="O75" s="252"/>
      <c r="P75" s="252"/>
      <c r="Q75" s="252"/>
      <c r="R75" s="252"/>
      <c r="S75" s="252"/>
      <c r="T75" s="252"/>
      <c r="U75" s="252"/>
      <c r="V75" s="252"/>
      <c r="W75" s="252"/>
      <c r="X75" s="252"/>
    </row>
    <row r="76" spans="6:24" x14ac:dyDescent="0.2">
      <c r="F76" s="252"/>
      <c r="G76" s="252"/>
      <c r="H76" s="252"/>
      <c r="I76" s="252"/>
      <c r="J76" s="252"/>
      <c r="K76" s="252"/>
      <c r="L76" s="252"/>
      <c r="M76" s="252"/>
      <c r="N76" s="252"/>
      <c r="O76" s="252"/>
      <c r="P76" s="252"/>
      <c r="Q76" s="252"/>
      <c r="R76" s="252"/>
      <c r="S76" s="252"/>
      <c r="T76" s="252"/>
      <c r="U76" s="252"/>
      <c r="V76" s="252"/>
      <c r="W76" s="252"/>
      <c r="X76" s="252"/>
    </row>
    <row r="77" spans="6:24" x14ac:dyDescent="0.2">
      <c r="F77" s="252"/>
      <c r="G77" s="252"/>
      <c r="H77" s="252"/>
      <c r="I77" s="252"/>
      <c r="J77" s="252"/>
      <c r="K77" s="252"/>
      <c r="L77" s="252"/>
      <c r="M77" s="252"/>
      <c r="N77" s="252"/>
      <c r="O77" s="252"/>
      <c r="P77" s="252"/>
      <c r="Q77" s="252"/>
      <c r="R77" s="252"/>
      <c r="S77" s="252"/>
      <c r="T77" s="252"/>
      <c r="U77" s="252"/>
      <c r="V77" s="252"/>
      <c r="W77" s="252"/>
      <c r="X77" s="252"/>
    </row>
    <row r="78" spans="6:24" x14ac:dyDescent="0.2">
      <c r="F78" s="252"/>
      <c r="G78" s="252"/>
      <c r="H78" s="252"/>
      <c r="I78" s="252"/>
      <c r="J78" s="252"/>
      <c r="K78" s="252"/>
      <c r="L78" s="252"/>
      <c r="M78" s="252"/>
      <c r="N78" s="252"/>
      <c r="O78" s="252"/>
      <c r="P78" s="252"/>
      <c r="Q78" s="252"/>
      <c r="R78" s="252"/>
      <c r="S78" s="252"/>
      <c r="T78" s="252"/>
      <c r="U78" s="252"/>
      <c r="V78" s="252"/>
      <c r="W78" s="252"/>
      <c r="X78" s="252"/>
    </row>
    <row r="79" spans="6:24" x14ac:dyDescent="0.2">
      <c r="F79" s="252"/>
      <c r="G79" s="252"/>
      <c r="H79" s="252"/>
      <c r="I79" s="252"/>
      <c r="J79" s="252"/>
      <c r="K79" s="252"/>
      <c r="L79" s="252"/>
      <c r="M79" s="252"/>
      <c r="N79" s="252"/>
      <c r="O79" s="252"/>
      <c r="P79" s="252"/>
      <c r="Q79" s="252"/>
      <c r="R79" s="252"/>
      <c r="S79" s="252"/>
      <c r="T79" s="252"/>
      <c r="U79" s="252"/>
      <c r="V79" s="252"/>
      <c r="W79" s="252"/>
      <c r="X79" s="252"/>
    </row>
    <row r="80" spans="6:24" x14ac:dyDescent="0.2">
      <c r="F80" s="252"/>
      <c r="G80" s="252"/>
      <c r="H80" s="252"/>
      <c r="I80" s="252"/>
      <c r="J80" s="252"/>
      <c r="K80" s="252"/>
      <c r="L80" s="252"/>
      <c r="M80" s="252"/>
      <c r="N80" s="252"/>
      <c r="O80" s="252"/>
      <c r="P80" s="252"/>
      <c r="Q80" s="252"/>
      <c r="R80" s="252"/>
      <c r="S80" s="252"/>
      <c r="T80" s="252"/>
      <c r="U80" s="252"/>
      <c r="V80" s="252"/>
      <c r="W80" s="252"/>
      <c r="X80" s="252"/>
    </row>
    <row r="81" spans="6:24" x14ac:dyDescent="0.2">
      <c r="F81" s="252"/>
      <c r="G81" s="252"/>
      <c r="H81" s="252"/>
      <c r="I81" s="252"/>
      <c r="J81" s="252"/>
      <c r="K81" s="252"/>
      <c r="L81" s="252"/>
      <c r="M81" s="252"/>
      <c r="N81" s="252"/>
      <c r="O81" s="252"/>
      <c r="P81" s="252"/>
      <c r="Q81" s="252"/>
      <c r="R81" s="252"/>
      <c r="S81" s="252"/>
      <c r="T81" s="252"/>
      <c r="U81" s="252"/>
      <c r="V81" s="252"/>
      <c r="W81" s="252"/>
      <c r="X81" s="252"/>
    </row>
    <row r="82" spans="6:24" x14ac:dyDescent="0.2">
      <c r="F82" s="252"/>
      <c r="G82" s="252"/>
      <c r="H82" s="252"/>
      <c r="I82" s="252"/>
      <c r="J82" s="252"/>
      <c r="K82" s="252"/>
      <c r="L82" s="252"/>
      <c r="M82" s="252"/>
      <c r="N82" s="252"/>
      <c r="O82" s="252"/>
      <c r="P82" s="252"/>
      <c r="Q82" s="252"/>
      <c r="R82" s="252"/>
      <c r="S82" s="252"/>
      <c r="T82" s="252"/>
      <c r="U82" s="252"/>
      <c r="V82" s="252"/>
      <c r="W82" s="252"/>
      <c r="X82" s="252"/>
    </row>
    <row r="83" spans="6:24" x14ac:dyDescent="0.2">
      <c r="F83" s="252"/>
      <c r="G83" s="252"/>
      <c r="H83" s="252"/>
      <c r="I83" s="252"/>
      <c r="J83" s="252"/>
      <c r="K83" s="252"/>
      <c r="L83" s="252"/>
      <c r="M83" s="252"/>
      <c r="N83" s="252"/>
      <c r="O83" s="252"/>
      <c r="P83" s="252"/>
      <c r="Q83" s="252"/>
      <c r="R83" s="252"/>
      <c r="S83" s="252"/>
      <c r="T83" s="252"/>
      <c r="U83" s="252"/>
      <c r="V83" s="252"/>
      <c r="W83" s="252"/>
      <c r="X83" s="252"/>
    </row>
    <row r="84" spans="6:24" x14ac:dyDescent="0.2">
      <c r="F84" s="252"/>
      <c r="G84" s="252"/>
      <c r="H84" s="252"/>
      <c r="I84" s="252"/>
      <c r="J84" s="252"/>
      <c r="K84" s="252"/>
      <c r="L84" s="252"/>
      <c r="M84" s="252"/>
      <c r="N84" s="252"/>
      <c r="O84" s="252"/>
      <c r="P84" s="252"/>
      <c r="Q84" s="252"/>
      <c r="R84" s="252"/>
      <c r="S84" s="252"/>
      <c r="T84" s="252"/>
      <c r="U84" s="252"/>
      <c r="V84" s="252"/>
      <c r="W84" s="252"/>
      <c r="X84" s="252"/>
    </row>
    <row r="85" spans="6:24" x14ac:dyDescent="0.2">
      <c r="F85" s="252"/>
      <c r="G85" s="252"/>
      <c r="H85" s="252"/>
      <c r="I85" s="252"/>
      <c r="J85" s="252"/>
      <c r="K85" s="252"/>
      <c r="L85" s="252"/>
      <c r="M85" s="252"/>
      <c r="N85" s="252"/>
      <c r="O85" s="252"/>
      <c r="P85" s="252"/>
      <c r="Q85" s="252"/>
      <c r="R85" s="252"/>
      <c r="S85" s="252"/>
      <c r="T85" s="252"/>
      <c r="U85" s="252"/>
      <c r="V85" s="252"/>
      <c r="W85" s="252"/>
      <c r="X85" s="252"/>
    </row>
    <row r="86" spans="6:24" x14ac:dyDescent="0.2">
      <c r="F86" s="252"/>
      <c r="G86" s="252"/>
      <c r="H86" s="252"/>
      <c r="I86" s="252"/>
      <c r="J86" s="252"/>
      <c r="K86" s="252"/>
      <c r="L86" s="252"/>
      <c r="M86" s="252"/>
      <c r="N86" s="252"/>
      <c r="O86" s="252"/>
      <c r="P86" s="252"/>
      <c r="Q86" s="252"/>
      <c r="R86" s="252"/>
      <c r="S86" s="252"/>
      <c r="T86" s="252"/>
      <c r="U86" s="252"/>
      <c r="V86" s="252"/>
      <c r="W86" s="252"/>
      <c r="X86" s="252"/>
    </row>
    <row r="87" spans="6:24" x14ac:dyDescent="0.2">
      <c r="F87" s="252"/>
      <c r="G87" s="252"/>
      <c r="H87" s="252"/>
      <c r="I87" s="252"/>
      <c r="J87" s="252"/>
      <c r="K87" s="252"/>
      <c r="L87" s="252"/>
      <c r="M87" s="252"/>
      <c r="N87" s="252"/>
      <c r="O87" s="252"/>
      <c r="P87" s="252"/>
      <c r="Q87" s="252"/>
      <c r="R87" s="252"/>
      <c r="S87" s="252"/>
      <c r="T87" s="252"/>
      <c r="U87" s="252"/>
      <c r="V87" s="252"/>
      <c r="W87" s="252"/>
      <c r="X87" s="252"/>
    </row>
    <row r="88" spans="6:24" x14ac:dyDescent="0.2">
      <c r="F88" s="252"/>
      <c r="G88" s="252"/>
      <c r="H88" s="252"/>
      <c r="I88" s="252"/>
      <c r="J88" s="252"/>
      <c r="K88" s="252"/>
      <c r="L88" s="252"/>
      <c r="M88" s="252"/>
      <c r="N88" s="252"/>
      <c r="O88" s="252"/>
      <c r="P88" s="252"/>
      <c r="Q88" s="252"/>
      <c r="R88" s="252"/>
      <c r="S88" s="252"/>
      <c r="T88" s="252"/>
      <c r="U88" s="252"/>
      <c r="V88" s="252"/>
      <c r="W88" s="252"/>
      <c r="X88" s="252"/>
    </row>
    <row r="89" spans="6:24" x14ac:dyDescent="0.2">
      <c r="F89" s="252"/>
      <c r="G89" s="252"/>
      <c r="H89" s="252"/>
      <c r="I89" s="252"/>
      <c r="J89" s="252"/>
      <c r="K89" s="252"/>
      <c r="L89" s="252"/>
      <c r="M89" s="252"/>
      <c r="N89" s="252"/>
      <c r="O89" s="252"/>
      <c r="P89" s="252"/>
      <c r="Q89" s="252"/>
      <c r="R89" s="252"/>
      <c r="S89" s="252"/>
      <c r="T89" s="252"/>
      <c r="U89" s="252"/>
      <c r="V89" s="252"/>
      <c r="W89" s="252"/>
      <c r="X89" s="252"/>
    </row>
    <row r="90" spans="6:24" x14ac:dyDescent="0.2">
      <c r="F90" s="252"/>
      <c r="G90" s="252"/>
      <c r="H90" s="252"/>
      <c r="I90" s="252"/>
      <c r="J90" s="252"/>
      <c r="K90" s="252"/>
      <c r="L90" s="252"/>
      <c r="M90" s="252"/>
      <c r="N90" s="252"/>
      <c r="O90" s="252"/>
      <c r="P90" s="252"/>
      <c r="Q90" s="252"/>
      <c r="R90" s="252"/>
      <c r="S90" s="252"/>
      <c r="T90" s="252"/>
      <c r="U90" s="252"/>
      <c r="V90" s="252"/>
      <c r="W90" s="252"/>
      <c r="X90" s="252"/>
    </row>
    <row r="91" spans="6:24" x14ac:dyDescent="0.2">
      <c r="F91" s="252"/>
      <c r="G91" s="252"/>
      <c r="H91" s="252"/>
      <c r="I91" s="252"/>
      <c r="J91" s="252"/>
      <c r="K91" s="252"/>
      <c r="L91" s="252"/>
      <c r="M91" s="252"/>
      <c r="N91" s="252"/>
      <c r="O91" s="252"/>
      <c r="P91" s="252"/>
      <c r="Q91" s="252"/>
      <c r="R91" s="252"/>
      <c r="S91" s="252"/>
      <c r="T91" s="252"/>
      <c r="U91" s="252"/>
      <c r="V91" s="252"/>
      <c r="W91" s="252"/>
      <c r="X91" s="252"/>
    </row>
    <row r="92" spans="6:24" x14ac:dyDescent="0.2">
      <c r="F92" s="252"/>
      <c r="G92" s="252"/>
      <c r="H92" s="252"/>
      <c r="I92" s="252"/>
      <c r="J92" s="252"/>
      <c r="K92" s="252"/>
      <c r="L92" s="252"/>
      <c r="M92" s="252"/>
      <c r="N92" s="252"/>
      <c r="O92" s="252"/>
      <c r="P92" s="252"/>
      <c r="Q92" s="252"/>
      <c r="R92" s="252"/>
      <c r="S92" s="252"/>
      <c r="T92" s="252"/>
      <c r="U92" s="252"/>
      <c r="V92" s="252"/>
      <c r="W92" s="252"/>
      <c r="X92" s="252"/>
    </row>
    <row r="93" spans="6:24" x14ac:dyDescent="0.2">
      <c r="F93" s="252"/>
      <c r="G93" s="252"/>
      <c r="H93" s="252"/>
      <c r="I93" s="252"/>
      <c r="J93" s="252"/>
      <c r="K93" s="252"/>
      <c r="L93" s="252"/>
      <c r="M93" s="252"/>
      <c r="N93" s="252"/>
      <c r="O93" s="252"/>
      <c r="P93" s="252"/>
      <c r="Q93" s="252"/>
      <c r="R93" s="252"/>
      <c r="S93" s="252"/>
      <c r="T93" s="252"/>
      <c r="U93" s="252"/>
      <c r="V93" s="252"/>
      <c r="W93" s="252"/>
      <c r="X93" s="252"/>
    </row>
    <row r="94" spans="6:24" x14ac:dyDescent="0.2">
      <c r="F94" s="252"/>
      <c r="G94" s="252"/>
      <c r="H94" s="252"/>
      <c r="I94" s="252"/>
      <c r="J94" s="252"/>
      <c r="K94" s="252"/>
      <c r="L94" s="252"/>
      <c r="M94" s="252"/>
      <c r="N94" s="252"/>
      <c r="O94" s="252"/>
      <c r="P94" s="252"/>
      <c r="Q94" s="252"/>
      <c r="R94" s="252"/>
      <c r="S94" s="252"/>
      <c r="T94" s="252"/>
      <c r="U94" s="252"/>
      <c r="V94" s="252"/>
      <c r="W94" s="252"/>
      <c r="X94" s="252"/>
    </row>
    <row r="95" spans="6:24" x14ac:dyDescent="0.2">
      <c r="F95" s="252"/>
      <c r="G95" s="252"/>
      <c r="H95" s="252"/>
      <c r="I95" s="252"/>
      <c r="J95" s="252"/>
      <c r="K95" s="252"/>
      <c r="L95" s="252"/>
      <c r="M95" s="252"/>
      <c r="N95" s="252"/>
      <c r="O95" s="252"/>
      <c r="P95" s="252"/>
      <c r="Q95" s="252"/>
      <c r="R95" s="252"/>
      <c r="S95" s="252"/>
      <c r="T95" s="252"/>
      <c r="U95" s="252"/>
      <c r="V95" s="252"/>
      <c r="W95" s="252"/>
      <c r="X95" s="252"/>
    </row>
    <row r="96" spans="6:24" x14ac:dyDescent="0.2">
      <c r="F96" s="252"/>
      <c r="G96" s="252"/>
      <c r="H96" s="252"/>
      <c r="I96" s="252"/>
      <c r="J96" s="252"/>
      <c r="K96" s="252"/>
      <c r="L96" s="252"/>
      <c r="M96" s="252"/>
      <c r="N96" s="252"/>
      <c r="O96" s="252"/>
      <c r="P96" s="252"/>
      <c r="Q96" s="252"/>
      <c r="R96" s="252"/>
      <c r="S96" s="252"/>
      <c r="T96" s="252"/>
      <c r="U96" s="252"/>
      <c r="V96" s="252"/>
      <c r="W96" s="252"/>
      <c r="X96" s="252"/>
    </row>
    <row r="97" spans="6:24" x14ac:dyDescent="0.2">
      <c r="F97" s="252"/>
      <c r="G97" s="252"/>
      <c r="H97" s="252"/>
      <c r="I97" s="252"/>
      <c r="J97" s="252"/>
      <c r="K97" s="252"/>
      <c r="L97" s="252"/>
      <c r="M97" s="252"/>
      <c r="N97" s="252"/>
      <c r="O97" s="252"/>
      <c r="P97" s="252"/>
      <c r="Q97" s="252"/>
      <c r="R97" s="252"/>
      <c r="S97" s="252"/>
      <c r="T97" s="252"/>
      <c r="U97" s="252"/>
      <c r="V97" s="252"/>
      <c r="W97" s="252"/>
      <c r="X97" s="252"/>
    </row>
    <row r="98" spans="6:24" x14ac:dyDescent="0.2">
      <c r="F98" s="252"/>
      <c r="G98" s="252"/>
      <c r="H98" s="252"/>
      <c r="I98" s="252"/>
      <c r="J98" s="252"/>
      <c r="K98" s="252"/>
      <c r="L98" s="252"/>
      <c r="M98" s="252"/>
      <c r="N98" s="252"/>
      <c r="O98" s="252"/>
      <c r="P98" s="252"/>
      <c r="Q98" s="252"/>
      <c r="R98" s="252"/>
      <c r="S98" s="252"/>
      <c r="T98" s="252"/>
      <c r="U98" s="252"/>
      <c r="V98" s="252"/>
      <c r="W98" s="252"/>
      <c r="X98" s="252"/>
    </row>
    <row r="99" spans="6:24" x14ac:dyDescent="0.2">
      <c r="F99" s="252"/>
      <c r="G99" s="252"/>
      <c r="H99" s="252"/>
      <c r="I99" s="252"/>
      <c r="J99" s="252"/>
      <c r="K99" s="252"/>
      <c r="L99" s="252"/>
      <c r="M99" s="252"/>
      <c r="N99" s="252"/>
      <c r="O99" s="252"/>
      <c r="P99" s="252"/>
      <c r="Q99" s="252"/>
      <c r="R99" s="252"/>
      <c r="S99" s="252"/>
      <c r="T99" s="252"/>
      <c r="U99" s="252"/>
      <c r="V99" s="252"/>
      <c r="W99" s="252"/>
      <c r="X99" s="252"/>
    </row>
    <row r="100" spans="6:24" x14ac:dyDescent="0.2">
      <c r="F100" s="252"/>
      <c r="G100" s="252"/>
      <c r="H100" s="252"/>
      <c r="I100" s="252"/>
      <c r="J100" s="252"/>
      <c r="K100" s="252"/>
      <c r="L100" s="252"/>
      <c r="M100" s="252"/>
      <c r="N100" s="252"/>
      <c r="O100" s="252"/>
      <c r="P100" s="252"/>
      <c r="Q100" s="252"/>
      <c r="R100" s="252"/>
      <c r="S100" s="252"/>
      <c r="T100" s="252"/>
      <c r="U100" s="252"/>
      <c r="V100" s="252"/>
      <c r="W100" s="252"/>
      <c r="X100" s="252"/>
    </row>
    <row r="101" spans="6:24" x14ac:dyDescent="0.2">
      <c r="F101" s="252"/>
      <c r="G101" s="252"/>
      <c r="H101" s="252"/>
      <c r="I101" s="252"/>
      <c r="J101" s="252"/>
      <c r="K101" s="252"/>
      <c r="L101" s="252"/>
      <c r="M101" s="252"/>
      <c r="N101" s="252"/>
      <c r="O101" s="252"/>
      <c r="P101" s="252"/>
      <c r="Q101" s="252"/>
      <c r="R101" s="252"/>
      <c r="S101" s="252"/>
      <c r="T101" s="252"/>
      <c r="U101" s="252"/>
      <c r="V101" s="252"/>
      <c r="W101" s="252"/>
      <c r="X101" s="252"/>
    </row>
    <row r="102" spans="6:24" x14ac:dyDescent="0.2">
      <c r="F102" s="252"/>
      <c r="G102" s="252"/>
      <c r="H102" s="252"/>
      <c r="I102" s="252"/>
      <c r="J102" s="252"/>
      <c r="K102" s="252"/>
      <c r="L102" s="252"/>
      <c r="M102" s="252"/>
      <c r="N102" s="252"/>
      <c r="O102" s="252"/>
      <c r="P102" s="252"/>
      <c r="Q102" s="252"/>
      <c r="R102" s="252"/>
      <c r="S102" s="252"/>
      <c r="T102" s="252"/>
      <c r="U102" s="252"/>
      <c r="V102" s="252"/>
      <c r="W102" s="252"/>
      <c r="X102" s="252"/>
    </row>
    <row r="103" spans="6:24" x14ac:dyDescent="0.2">
      <c r="F103" s="252"/>
      <c r="G103" s="252"/>
      <c r="H103" s="252"/>
      <c r="I103" s="252"/>
      <c r="J103" s="252"/>
      <c r="K103" s="252"/>
      <c r="L103" s="252"/>
      <c r="M103" s="252"/>
      <c r="N103" s="252"/>
      <c r="O103" s="252"/>
      <c r="P103" s="252"/>
      <c r="Q103" s="252"/>
      <c r="R103" s="252"/>
      <c r="S103" s="252"/>
      <c r="T103" s="252"/>
      <c r="U103" s="252"/>
      <c r="V103" s="252"/>
      <c r="W103" s="252"/>
      <c r="X103" s="252"/>
    </row>
    <row r="104" spans="6:24" x14ac:dyDescent="0.2">
      <c r="F104" s="252"/>
      <c r="G104" s="252"/>
      <c r="H104" s="252"/>
      <c r="I104" s="252"/>
      <c r="J104" s="252"/>
      <c r="K104" s="252"/>
      <c r="L104" s="252"/>
      <c r="M104" s="252"/>
      <c r="N104" s="252"/>
      <c r="O104" s="252"/>
      <c r="P104" s="252"/>
      <c r="Q104" s="252"/>
      <c r="R104" s="252"/>
      <c r="S104" s="252"/>
      <c r="T104" s="252"/>
      <c r="U104" s="252"/>
      <c r="V104" s="252"/>
      <c r="W104" s="252"/>
      <c r="X104" s="252"/>
    </row>
    <row r="105" spans="6:24" x14ac:dyDescent="0.2">
      <c r="F105" s="252"/>
      <c r="G105" s="252"/>
      <c r="H105" s="252"/>
      <c r="I105" s="252"/>
      <c r="J105" s="252"/>
      <c r="K105" s="252"/>
      <c r="L105" s="252"/>
      <c r="M105" s="252"/>
      <c r="N105" s="252"/>
      <c r="O105" s="252"/>
      <c r="P105" s="252"/>
      <c r="Q105" s="252"/>
      <c r="R105" s="252"/>
      <c r="S105" s="252"/>
      <c r="T105" s="252"/>
      <c r="U105" s="252"/>
      <c r="V105" s="252"/>
      <c r="W105" s="252"/>
      <c r="X105" s="252"/>
    </row>
    <row r="106" spans="6:24" x14ac:dyDescent="0.2">
      <c r="F106" s="252"/>
      <c r="G106" s="252"/>
      <c r="H106" s="252"/>
      <c r="I106" s="252"/>
      <c r="J106" s="252"/>
      <c r="K106" s="252"/>
      <c r="L106" s="252"/>
      <c r="M106" s="252"/>
      <c r="N106" s="252"/>
      <c r="O106" s="252"/>
      <c r="P106" s="252"/>
      <c r="Q106" s="252"/>
      <c r="R106" s="252"/>
      <c r="S106" s="252"/>
      <c r="T106" s="252"/>
      <c r="U106" s="252"/>
      <c r="V106" s="252"/>
      <c r="W106" s="252"/>
      <c r="X106" s="252"/>
    </row>
    <row r="107" spans="6:24" x14ac:dyDescent="0.2">
      <c r="F107" s="252"/>
      <c r="G107" s="252"/>
      <c r="H107" s="252"/>
      <c r="I107" s="252"/>
      <c r="J107" s="252"/>
      <c r="K107" s="252"/>
      <c r="L107" s="252"/>
      <c r="M107" s="252"/>
      <c r="N107" s="252"/>
      <c r="O107" s="252"/>
      <c r="P107" s="252"/>
      <c r="Q107" s="252"/>
      <c r="R107" s="252"/>
      <c r="S107" s="252"/>
      <c r="T107" s="252"/>
      <c r="U107" s="252"/>
      <c r="V107" s="252"/>
      <c r="W107" s="252"/>
      <c r="X107" s="252"/>
    </row>
    <row r="108" spans="6:24" x14ac:dyDescent="0.2">
      <c r="F108" s="252"/>
      <c r="G108" s="252"/>
      <c r="H108" s="252"/>
      <c r="I108" s="252"/>
      <c r="J108" s="252"/>
      <c r="K108" s="252"/>
      <c r="L108" s="252"/>
      <c r="M108" s="252"/>
      <c r="N108" s="252"/>
      <c r="O108" s="252"/>
      <c r="P108" s="252"/>
      <c r="Q108" s="252"/>
      <c r="R108" s="252"/>
      <c r="S108" s="252"/>
      <c r="T108" s="252"/>
      <c r="U108" s="252"/>
      <c r="V108" s="252"/>
      <c r="W108" s="252"/>
      <c r="X108" s="252"/>
    </row>
    <row r="109" spans="6:24" x14ac:dyDescent="0.2">
      <c r="F109" s="252"/>
      <c r="G109" s="252"/>
      <c r="H109" s="252"/>
      <c r="I109" s="252"/>
      <c r="J109" s="252"/>
      <c r="K109" s="252"/>
      <c r="L109" s="252"/>
      <c r="M109" s="252"/>
      <c r="N109" s="252"/>
      <c r="O109" s="252"/>
      <c r="P109" s="252"/>
      <c r="Q109" s="252"/>
      <c r="R109" s="252"/>
      <c r="S109" s="252"/>
      <c r="T109" s="252"/>
      <c r="U109" s="252"/>
      <c r="V109" s="252"/>
      <c r="W109" s="252"/>
      <c r="X109" s="252"/>
    </row>
    <row r="110" spans="6:24" x14ac:dyDescent="0.2">
      <c r="F110" s="252"/>
      <c r="G110" s="252"/>
      <c r="H110" s="252"/>
      <c r="I110" s="252"/>
      <c r="J110" s="252"/>
      <c r="K110" s="252"/>
      <c r="L110" s="252"/>
      <c r="M110" s="252"/>
      <c r="N110" s="252"/>
      <c r="O110" s="252"/>
      <c r="P110" s="252"/>
      <c r="Q110" s="252"/>
      <c r="R110" s="252"/>
      <c r="S110" s="252"/>
      <c r="T110" s="252"/>
      <c r="U110" s="252"/>
      <c r="V110" s="252"/>
      <c r="W110" s="252"/>
      <c r="X110" s="252"/>
    </row>
    <row r="111" spans="6:24" x14ac:dyDescent="0.2">
      <c r="F111" s="252"/>
      <c r="G111" s="252"/>
      <c r="H111" s="252"/>
      <c r="I111" s="252"/>
      <c r="J111" s="252"/>
      <c r="K111" s="252"/>
      <c r="L111" s="252"/>
      <c r="M111" s="252"/>
      <c r="N111" s="252"/>
      <c r="O111" s="252"/>
      <c r="P111" s="252"/>
      <c r="Q111" s="252"/>
      <c r="R111" s="252"/>
      <c r="S111" s="252"/>
      <c r="T111" s="252"/>
      <c r="U111" s="252"/>
      <c r="V111" s="252"/>
      <c r="W111" s="252"/>
      <c r="X111" s="252"/>
    </row>
    <row r="112" spans="6:24" x14ac:dyDescent="0.2">
      <c r="F112" s="252"/>
      <c r="G112" s="252"/>
      <c r="H112" s="252"/>
      <c r="I112" s="252"/>
      <c r="J112" s="252"/>
      <c r="K112" s="252"/>
      <c r="L112" s="252"/>
      <c r="M112" s="252"/>
      <c r="N112" s="252"/>
      <c r="O112" s="252"/>
      <c r="P112" s="252"/>
      <c r="Q112" s="252"/>
      <c r="R112" s="252"/>
      <c r="S112" s="252"/>
      <c r="T112" s="252"/>
      <c r="U112" s="252"/>
      <c r="V112" s="252"/>
      <c r="W112" s="252"/>
      <c r="X112" s="252"/>
    </row>
    <row r="113" spans="6:24" x14ac:dyDescent="0.2">
      <c r="F113" s="252"/>
      <c r="G113" s="252"/>
      <c r="H113" s="252"/>
      <c r="I113" s="252"/>
      <c r="J113" s="252"/>
      <c r="K113" s="252"/>
      <c r="L113" s="252"/>
      <c r="M113" s="252"/>
      <c r="N113" s="252"/>
      <c r="O113" s="252"/>
      <c r="P113" s="252"/>
      <c r="Q113" s="252"/>
      <c r="R113" s="252"/>
      <c r="S113" s="252"/>
      <c r="T113" s="252"/>
      <c r="U113" s="252"/>
      <c r="V113" s="252"/>
      <c r="W113" s="252"/>
      <c r="X113" s="252"/>
    </row>
    <row r="114" spans="6:24" x14ac:dyDescent="0.2">
      <c r="F114" s="252"/>
      <c r="G114" s="252"/>
      <c r="H114" s="252"/>
      <c r="I114" s="252"/>
      <c r="J114" s="252"/>
      <c r="K114" s="252"/>
      <c r="L114" s="252"/>
      <c r="M114" s="252"/>
      <c r="N114" s="252"/>
      <c r="O114" s="252"/>
      <c r="P114" s="252"/>
      <c r="Q114" s="252"/>
      <c r="R114" s="252"/>
      <c r="S114" s="252"/>
      <c r="T114" s="252"/>
      <c r="U114" s="252"/>
      <c r="V114" s="252"/>
      <c r="W114" s="252"/>
      <c r="X114" s="252"/>
    </row>
    <row r="115" spans="6:24" x14ac:dyDescent="0.2">
      <c r="F115" s="252"/>
      <c r="G115" s="252"/>
      <c r="H115" s="252"/>
      <c r="I115" s="252"/>
      <c r="J115" s="252"/>
      <c r="K115" s="252"/>
      <c r="L115" s="252"/>
      <c r="M115" s="252"/>
      <c r="N115" s="252"/>
      <c r="O115" s="252"/>
      <c r="P115" s="252"/>
      <c r="Q115" s="252"/>
      <c r="R115" s="252"/>
      <c r="S115" s="252"/>
      <c r="T115" s="252"/>
      <c r="U115" s="252"/>
      <c r="V115" s="252"/>
      <c r="W115" s="252"/>
      <c r="X115" s="252"/>
    </row>
    <row r="116" spans="6:24" x14ac:dyDescent="0.2">
      <c r="F116" s="252"/>
      <c r="G116" s="252"/>
      <c r="H116" s="252"/>
      <c r="I116" s="252"/>
      <c r="J116" s="252"/>
      <c r="K116" s="252"/>
      <c r="L116" s="252"/>
      <c r="M116" s="252"/>
      <c r="N116" s="252"/>
      <c r="O116" s="252"/>
      <c r="P116" s="252"/>
      <c r="Q116" s="252"/>
      <c r="R116" s="252"/>
      <c r="S116" s="252"/>
      <c r="T116" s="252"/>
      <c r="U116" s="252"/>
      <c r="V116" s="252"/>
      <c r="W116" s="252"/>
      <c r="X116" s="252"/>
    </row>
    <row r="117" spans="6:24" x14ac:dyDescent="0.2">
      <c r="F117" s="252"/>
      <c r="G117" s="252"/>
      <c r="H117" s="252"/>
      <c r="I117" s="252"/>
      <c r="J117" s="252"/>
      <c r="K117" s="252"/>
      <c r="L117" s="252"/>
      <c r="M117" s="252"/>
      <c r="N117" s="252"/>
      <c r="O117" s="252"/>
      <c r="P117" s="252"/>
      <c r="Q117" s="252"/>
      <c r="R117" s="252"/>
      <c r="S117" s="252"/>
      <c r="T117" s="252"/>
      <c r="U117" s="252"/>
      <c r="V117" s="252"/>
      <c r="W117" s="252"/>
      <c r="X117" s="252"/>
    </row>
    <row r="118" spans="6:24" x14ac:dyDescent="0.2">
      <c r="F118" s="252"/>
      <c r="G118" s="252"/>
      <c r="H118" s="252"/>
      <c r="I118" s="252"/>
      <c r="J118" s="252"/>
      <c r="K118" s="252"/>
      <c r="L118" s="252"/>
      <c r="M118" s="252"/>
      <c r="N118" s="252"/>
      <c r="O118" s="252"/>
      <c r="P118" s="252"/>
      <c r="Q118" s="252"/>
      <c r="R118" s="252"/>
      <c r="S118" s="252"/>
      <c r="T118" s="252"/>
      <c r="U118" s="252"/>
      <c r="V118" s="252"/>
      <c r="W118" s="252"/>
      <c r="X118" s="252"/>
    </row>
    <row r="119" spans="6:24" x14ac:dyDescent="0.2">
      <c r="F119" s="252"/>
      <c r="G119" s="252"/>
      <c r="H119" s="252"/>
      <c r="I119" s="252"/>
      <c r="J119" s="252"/>
      <c r="K119" s="252"/>
      <c r="L119" s="252"/>
      <c r="M119" s="252"/>
      <c r="N119" s="252"/>
      <c r="O119" s="252"/>
      <c r="P119" s="252"/>
      <c r="Q119" s="252"/>
      <c r="R119" s="252"/>
      <c r="S119" s="252"/>
      <c r="T119" s="252"/>
      <c r="U119" s="252"/>
      <c r="V119" s="252"/>
      <c r="W119" s="252"/>
      <c r="X119" s="252"/>
    </row>
    <row r="120" spans="6:24" x14ac:dyDescent="0.2">
      <c r="F120" s="252"/>
      <c r="G120" s="252"/>
      <c r="H120" s="252"/>
      <c r="I120" s="252"/>
      <c r="J120" s="252"/>
      <c r="K120" s="252"/>
      <c r="L120" s="252"/>
      <c r="M120" s="252"/>
      <c r="N120" s="252"/>
      <c r="O120" s="252"/>
      <c r="P120" s="252"/>
      <c r="Q120" s="252"/>
      <c r="R120" s="252"/>
      <c r="S120" s="252"/>
      <c r="T120" s="252"/>
      <c r="U120" s="252"/>
      <c r="V120" s="252"/>
      <c r="W120" s="252"/>
      <c r="X120" s="252"/>
    </row>
    <row r="121" spans="6:24" x14ac:dyDescent="0.2">
      <c r="F121" s="252"/>
      <c r="G121" s="252"/>
      <c r="H121" s="252"/>
      <c r="I121" s="252"/>
      <c r="J121" s="252"/>
      <c r="K121" s="252"/>
      <c r="L121" s="252"/>
      <c r="M121" s="252"/>
      <c r="N121" s="252"/>
      <c r="O121" s="252"/>
      <c r="P121" s="252"/>
      <c r="Q121" s="252"/>
      <c r="R121" s="252"/>
      <c r="S121" s="252"/>
      <c r="T121" s="252"/>
      <c r="U121" s="252"/>
      <c r="V121" s="252"/>
      <c r="W121" s="252"/>
      <c r="X121" s="252"/>
    </row>
    <row r="122" spans="6:24" x14ac:dyDescent="0.2">
      <c r="F122" s="252"/>
      <c r="G122" s="252"/>
      <c r="H122" s="252"/>
      <c r="I122" s="252"/>
      <c r="J122" s="252"/>
      <c r="K122" s="252"/>
      <c r="L122" s="252"/>
      <c r="M122" s="252"/>
      <c r="N122" s="252"/>
      <c r="O122" s="252"/>
      <c r="P122" s="252"/>
      <c r="Q122" s="252"/>
      <c r="R122" s="252"/>
      <c r="S122" s="252"/>
      <c r="T122" s="252"/>
      <c r="U122" s="252"/>
      <c r="V122" s="252"/>
      <c r="W122" s="252"/>
      <c r="X122" s="252"/>
    </row>
    <row r="123" spans="6:24" x14ac:dyDescent="0.2">
      <c r="F123" s="252"/>
      <c r="G123" s="252"/>
      <c r="H123" s="252"/>
      <c r="I123" s="252"/>
      <c r="J123" s="252"/>
      <c r="K123" s="252"/>
      <c r="L123" s="252"/>
      <c r="M123" s="252"/>
      <c r="N123" s="252"/>
      <c r="O123" s="252"/>
      <c r="P123" s="252"/>
      <c r="Q123" s="252"/>
      <c r="R123" s="252"/>
      <c r="S123" s="252"/>
      <c r="T123" s="252"/>
      <c r="U123" s="252"/>
      <c r="V123" s="252"/>
      <c r="W123" s="252"/>
      <c r="X123" s="252"/>
    </row>
    <row r="124" spans="6:24" x14ac:dyDescent="0.2">
      <c r="F124" s="252"/>
      <c r="G124" s="252"/>
      <c r="H124" s="252"/>
      <c r="I124" s="252"/>
      <c r="J124" s="252"/>
      <c r="K124" s="252"/>
      <c r="L124" s="252"/>
      <c r="M124" s="252"/>
      <c r="N124" s="252"/>
      <c r="O124" s="252"/>
      <c r="P124" s="252"/>
      <c r="Q124" s="252"/>
      <c r="R124" s="252"/>
      <c r="S124" s="252"/>
      <c r="T124" s="252"/>
      <c r="U124" s="252"/>
      <c r="V124" s="252"/>
      <c r="W124" s="252"/>
      <c r="X124" s="252"/>
    </row>
    <row r="125" spans="6:24" x14ac:dyDescent="0.2">
      <c r="F125" s="252"/>
      <c r="G125" s="252"/>
      <c r="H125" s="252"/>
      <c r="I125" s="252"/>
      <c r="J125" s="252"/>
      <c r="K125" s="252"/>
      <c r="L125" s="252"/>
      <c r="M125" s="252"/>
      <c r="N125" s="252"/>
      <c r="O125" s="252"/>
      <c r="P125" s="252"/>
      <c r="Q125" s="252"/>
      <c r="R125" s="252"/>
      <c r="S125" s="252"/>
      <c r="T125" s="252"/>
      <c r="U125" s="252"/>
      <c r="V125" s="252"/>
      <c r="W125" s="252"/>
      <c r="X125" s="252"/>
    </row>
    <row r="126" spans="6:24" x14ac:dyDescent="0.2">
      <c r="F126" s="252"/>
      <c r="G126" s="252"/>
      <c r="H126" s="252"/>
      <c r="I126" s="252"/>
      <c r="J126" s="252"/>
      <c r="K126" s="252"/>
      <c r="L126" s="252"/>
      <c r="M126" s="252"/>
      <c r="N126" s="252"/>
      <c r="O126" s="252"/>
      <c r="P126" s="252"/>
      <c r="Q126" s="252"/>
      <c r="R126" s="252"/>
      <c r="S126" s="252"/>
      <c r="T126" s="252"/>
      <c r="U126" s="252"/>
      <c r="V126" s="252"/>
      <c r="W126" s="252"/>
      <c r="X126" s="252"/>
    </row>
    <row r="127" spans="6:24" x14ac:dyDescent="0.2">
      <c r="F127" s="252"/>
      <c r="G127" s="252"/>
      <c r="H127" s="252"/>
      <c r="I127" s="252"/>
      <c r="J127" s="252"/>
      <c r="K127" s="252"/>
      <c r="L127" s="252"/>
      <c r="M127" s="252"/>
      <c r="N127" s="252"/>
      <c r="O127" s="252"/>
      <c r="P127" s="252"/>
      <c r="Q127" s="252"/>
      <c r="R127" s="252"/>
      <c r="S127" s="252"/>
      <c r="T127" s="252"/>
      <c r="U127" s="252"/>
      <c r="V127" s="252"/>
      <c r="W127" s="252"/>
      <c r="X127" s="252"/>
    </row>
    <row r="128" spans="6:24" x14ac:dyDescent="0.2">
      <c r="F128" s="252"/>
      <c r="G128" s="252"/>
      <c r="H128" s="252"/>
      <c r="I128" s="252"/>
      <c r="J128" s="252"/>
      <c r="K128" s="252"/>
      <c r="L128" s="252"/>
      <c r="M128" s="252"/>
      <c r="N128" s="252"/>
      <c r="O128" s="252"/>
      <c r="P128" s="252"/>
      <c r="Q128" s="252"/>
      <c r="R128" s="252"/>
      <c r="S128" s="252"/>
      <c r="T128" s="252"/>
      <c r="U128" s="252"/>
      <c r="V128" s="252"/>
      <c r="W128" s="252"/>
      <c r="X128" s="252"/>
    </row>
    <row r="129" spans="6:24" x14ac:dyDescent="0.2">
      <c r="F129" s="252"/>
      <c r="G129" s="252"/>
      <c r="H129" s="252"/>
      <c r="I129" s="252"/>
      <c r="J129" s="252"/>
      <c r="K129" s="252"/>
      <c r="L129" s="252"/>
      <c r="M129" s="252"/>
      <c r="N129" s="252"/>
      <c r="O129" s="252"/>
      <c r="P129" s="252"/>
      <c r="Q129" s="252"/>
      <c r="R129" s="252"/>
      <c r="S129" s="252"/>
      <c r="T129" s="252"/>
      <c r="U129" s="252"/>
      <c r="V129" s="252"/>
      <c r="W129" s="252"/>
      <c r="X129" s="252"/>
    </row>
    <row r="130" spans="6:24" x14ac:dyDescent="0.2">
      <c r="F130" s="252"/>
      <c r="G130" s="252"/>
      <c r="H130" s="252"/>
      <c r="I130" s="252"/>
      <c r="J130" s="252"/>
      <c r="K130" s="252"/>
      <c r="L130" s="252"/>
      <c r="M130" s="252"/>
      <c r="N130" s="252"/>
      <c r="O130" s="252"/>
      <c r="P130" s="252"/>
      <c r="Q130" s="252"/>
      <c r="R130" s="252"/>
      <c r="S130" s="252"/>
      <c r="T130" s="252"/>
      <c r="U130" s="252"/>
      <c r="V130" s="252"/>
      <c r="W130" s="252"/>
      <c r="X130" s="252"/>
    </row>
    <row r="131" spans="6:24" x14ac:dyDescent="0.2">
      <c r="F131" s="252"/>
      <c r="G131" s="252"/>
      <c r="H131" s="252"/>
      <c r="I131" s="252"/>
      <c r="J131" s="252"/>
      <c r="K131" s="252"/>
      <c r="L131" s="252"/>
      <c r="M131" s="252"/>
      <c r="N131" s="252"/>
      <c r="O131" s="252"/>
      <c r="P131" s="252"/>
      <c r="Q131" s="252"/>
      <c r="R131" s="252"/>
      <c r="S131" s="252"/>
      <c r="T131" s="252"/>
      <c r="U131" s="252"/>
      <c r="V131" s="252"/>
      <c r="W131" s="252"/>
      <c r="X131" s="252"/>
    </row>
    <row r="132" spans="6:24" x14ac:dyDescent="0.2">
      <c r="F132" s="252"/>
      <c r="G132" s="252"/>
      <c r="H132" s="252"/>
      <c r="I132" s="252"/>
      <c r="J132" s="252"/>
      <c r="K132" s="252"/>
      <c r="L132" s="252"/>
      <c r="M132" s="252"/>
      <c r="N132" s="252"/>
      <c r="O132" s="252"/>
      <c r="P132" s="252"/>
      <c r="Q132" s="252"/>
      <c r="R132" s="252"/>
      <c r="S132" s="252"/>
      <c r="T132" s="252"/>
      <c r="U132" s="252"/>
      <c r="V132" s="252"/>
      <c r="W132" s="252"/>
      <c r="X132" s="252"/>
    </row>
    <row r="133" spans="6:24" x14ac:dyDescent="0.2">
      <c r="F133" s="252"/>
      <c r="G133" s="252"/>
      <c r="H133" s="252"/>
      <c r="I133" s="252"/>
      <c r="J133" s="252"/>
      <c r="K133" s="252"/>
      <c r="L133" s="252"/>
      <c r="M133" s="252"/>
      <c r="N133" s="252"/>
      <c r="O133" s="252"/>
      <c r="P133" s="252"/>
      <c r="Q133" s="252"/>
      <c r="R133" s="252"/>
      <c r="S133" s="252"/>
      <c r="T133" s="252"/>
      <c r="U133" s="252"/>
      <c r="V133" s="252"/>
      <c r="W133" s="252"/>
      <c r="X133" s="252"/>
    </row>
    <row r="134" spans="6:24" x14ac:dyDescent="0.2">
      <c r="F134" s="252"/>
      <c r="G134" s="252"/>
      <c r="H134" s="252"/>
      <c r="I134" s="252"/>
      <c r="J134" s="252"/>
      <c r="K134" s="252"/>
      <c r="L134" s="252"/>
      <c r="M134" s="252"/>
      <c r="N134" s="252"/>
      <c r="O134" s="252"/>
      <c r="P134" s="252"/>
      <c r="Q134" s="252"/>
      <c r="R134" s="252"/>
      <c r="S134" s="252"/>
      <c r="T134" s="252"/>
      <c r="U134" s="252"/>
      <c r="V134" s="252"/>
      <c r="W134" s="252"/>
      <c r="X134" s="252"/>
    </row>
    <row r="135" spans="6:24" x14ac:dyDescent="0.2">
      <c r="F135" s="252"/>
      <c r="G135" s="252"/>
      <c r="H135" s="252"/>
      <c r="I135" s="252"/>
      <c r="J135" s="252"/>
      <c r="K135" s="252"/>
      <c r="L135" s="252"/>
      <c r="M135" s="252"/>
      <c r="N135" s="252"/>
      <c r="O135" s="252"/>
      <c r="P135" s="252"/>
      <c r="Q135" s="252"/>
      <c r="R135" s="252"/>
      <c r="S135" s="252"/>
      <c r="T135" s="252"/>
      <c r="U135" s="252"/>
      <c r="V135" s="252"/>
      <c r="W135" s="252"/>
      <c r="X135" s="252"/>
    </row>
    <row r="136" spans="6:24" x14ac:dyDescent="0.2">
      <c r="F136" s="252"/>
      <c r="G136" s="252"/>
      <c r="H136" s="252"/>
      <c r="I136" s="252"/>
      <c r="J136" s="252"/>
      <c r="K136" s="252"/>
      <c r="L136" s="252"/>
      <c r="M136" s="252"/>
      <c r="N136" s="252"/>
      <c r="O136" s="252"/>
      <c r="P136" s="252"/>
      <c r="Q136" s="252"/>
      <c r="R136" s="252"/>
      <c r="S136" s="252"/>
      <c r="T136" s="252"/>
      <c r="U136" s="252"/>
      <c r="V136" s="252"/>
      <c r="W136" s="252"/>
      <c r="X136" s="252"/>
    </row>
    <row r="137" spans="6:24" x14ac:dyDescent="0.2">
      <c r="F137" s="252"/>
      <c r="G137" s="252"/>
      <c r="H137" s="252"/>
      <c r="I137" s="252"/>
      <c r="J137" s="252"/>
      <c r="K137" s="252"/>
      <c r="L137" s="252"/>
      <c r="M137" s="252"/>
      <c r="N137" s="252"/>
      <c r="O137" s="252"/>
      <c r="P137" s="252"/>
      <c r="Q137" s="252"/>
      <c r="R137" s="252"/>
      <c r="S137" s="252"/>
      <c r="T137" s="252"/>
      <c r="U137" s="252"/>
      <c r="V137" s="252"/>
      <c r="W137" s="252"/>
      <c r="X137" s="252"/>
    </row>
    <row r="138" spans="6:24" x14ac:dyDescent="0.2">
      <c r="F138" s="252"/>
      <c r="G138" s="252"/>
      <c r="H138" s="252"/>
      <c r="I138" s="252"/>
      <c r="J138" s="252"/>
      <c r="K138" s="252"/>
      <c r="L138" s="252"/>
      <c r="M138" s="252"/>
      <c r="N138" s="252"/>
      <c r="O138" s="252"/>
      <c r="P138" s="252"/>
      <c r="Q138" s="252"/>
      <c r="R138" s="252"/>
      <c r="S138" s="252"/>
      <c r="T138" s="252"/>
      <c r="U138" s="252"/>
      <c r="V138" s="252"/>
      <c r="W138" s="252"/>
      <c r="X138" s="252"/>
    </row>
    <row r="139" spans="6:24" x14ac:dyDescent="0.2">
      <c r="F139" s="252"/>
      <c r="G139" s="252"/>
      <c r="H139" s="252"/>
      <c r="I139" s="252"/>
      <c r="J139" s="252"/>
      <c r="K139" s="252"/>
      <c r="L139" s="252"/>
      <c r="M139" s="252"/>
      <c r="N139" s="252"/>
      <c r="O139" s="252"/>
      <c r="P139" s="252"/>
      <c r="Q139" s="252"/>
      <c r="R139" s="252"/>
      <c r="S139" s="252"/>
      <c r="T139" s="252"/>
      <c r="U139" s="252"/>
      <c r="V139" s="252"/>
      <c r="W139" s="252"/>
      <c r="X139" s="252"/>
    </row>
    <row r="140" spans="6:24" x14ac:dyDescent="0.2">
      <c r="F140" s="252"/>
      <c r="G140" s="252"/>
      <c r="H140" s="252"/>
      <c r="I140" s="252"/>
      <c r="J140" s="252"/>
      <c r="K140" s="252"/>
      <c r="L140" s="252"/>
      <c r="M140" s="252"/>
      <c r="N140" s="252"/>
      <c r="O140" s="252"/>
      <c r="P140" s="252"/>
      <c r="Q140" s="252"/>
      <c r="R140" s="252"/>
      <c r="S140" s="252"/>
      <c r="T140" s="252"/>
      <c r="U140" s="252"/>
      <c r="V140" s="252"/>
      <c r="W140" s="252"/>
      <c r="X140" s="252"/>
    </row>
    <row r="141" spans="6:24" x14ac:dyDescent="0.2">
      <c r="F141" s="252"/>
      <c r="G141" s="252"/>
      <c r="H141" s="252"/>
      <c r="I141" s="252"/>
      <c r="J141" s="252"/>
      <c r="K141" s="252"/>
      <c r="L141" s="252"/>
      <c r="M141" s="252"/>
      <c r="N141" s="252"/>
      <c r="O141" s="252"/>
      <c r="P141" s="252"/>
      <c r="Q141" s="252"/>
      <c r="R141" s="252"/>
      <c r="S141" s="252"/>
      <c r="T141" s="252"/>
      <c r="U141" s="252"/>
      <c r="V141" s="252"/>
      <c r="W141" s="252"/>
      <c r="X141" s="252"/>
    </row>
    <row r="142" spans="6:24" x14ac:dyDescent="0.2">
      <c r="F142" s="252"/>
      <c r="G142" s="252"/>
      <c r="H142" s="252"/>
      <c r="I142" s="252"/>
      <c r="J142" s="252"/>
      <c r="K142" s="252"/>
      <c r="L142" s="252"/>
      <c r="M142" s="252"/>
      <c r="N142" s="252"/>
      <c r="O142" s="252"/>
      <c r="P142" s="252"/>
      <c r="Q142" s="252"/>
      <c r="R142" s="252"/>
      <c r="S142" s="252"/>
      <c r="T142" s="252"/>
      <c r="U142" s="252"/>
      <c r="V142" s="252"/>
      <c r="W142" s="252"/>
      <c r="X142" s="252"/>
    </row>
    <row r="143" spans="6:24" x14ac:dyDescent="0.2">
      <c r="F143" s="252"/>
      <c r="G143" s="252"/>
      <c r="H143" s="252"/>
      <c r="I143" s="252"/>
      <c r="J143" s="252"/>
      <c r="K143" s="252"/>
      <c r="L143" s="252"/>
      <c r="M143" s="252"/>
      <c r="N143" s="252"/>
      <c r="O143" s="252"/>
      <c r="P143" s="252"/>
      <c r="Q143" s="252"/>
      <c r="R143" s="252"/>
      <c r="S143" s="252"/>
      <c r="T143" s="252"/>
      <c r="U143" s="252"/>
      <c r="V143" s="252"/>
      <c r="W143" s="252"/>
      <c r="X143" s="252"/>
    </row>
    <row r="144" spans="6:24" x14ac:dyDescent="0.2">
      <c r="F144" s="252"/>
      <c r="G144" s="252"/>
      <c r="H144" s="252"/>
      <c r="I144" s="252"/>
      <c r="J144" s="252"/>
      <c r="K144" s="252"/>
      <c r="L144" s="252"/>
      <c r="M144" s="252"/>
      <c r="N144" s="252"/>
      <c r="O144" s="252"/>
      <c r="P144" s="252"/>
      <c r="Q144" s="252"/>
      <c r="R144" s="252"/>
      <c r="S144" s="252"/>
      <c r="T144" s="252"/>
      <c r="U144" s="252"/>
      <c r="V144" s="252"/>
      <c r="W144" s="252"/>
      <c r="X144" s="252"/>
    </row>
    <row r="145" spans="6:24" x14ac:dyDescent="0.2">
      <c r="F145" s="252"/>
      <c r="G145" s="252"/>
      <c r="H145" s="252"/>
      <c r="I145" s="252"/>
      <c r="J145" s="252"/>
      <c r="K145" s="252"/>
      <c r="L145" s="252"/>
      <c r="M145" s="252"/>
      <c r="N145" s="252"/>
      <c r="O145" s="252"/>
      <c r="P145" s="252"/>
      <c r="Q145" s="252"/>
      <c r="R145" s="252"/>
      <c r="S145" s="252"/>
      <c r="T145" s="252"/>
      <c r="U145" s="252"/>
      <c r="V145" s="252"/>
      <c r="W145" s="252"/>
      <c r="X145" s="252"/>
    </row>
    <row r="146" spans="6:24" x14ac:dyDescent="0.2">
      <c r="F146" s="252"/>
      <c r="G146" s="252"/>
      <c r="H146" s="252"/>
      <c r="I146" s="252"/>
      <c r="J146" s="252"/>
      <c r="K146" s="252"/>
      <c r="L146" s="252"/>
      <c r="M146" s="252"/>
      <c r="N146" s="252"/>
      <c r="O146" s="252"/>
      <c r="P146" s="252"/>
      <c r="Q146" s="252"/>
      <c r="R146" s="252"/>
      <c r="S146" s="252"/>
      <c r="T146" s="252"/>
      <c r="U146" s="252"/>
      <c r="V146" s="252"/>
      <c r="W146" s="252"/>
      <c r="X146" s="252"/>
    </row>
    <row r="147" spans="6:24" x14ac:dyDescent="0.2">
      <c r="F147" s="252"/>
      <c r="G147" s="252"/>
      <c r="H147" s="252"/>
      <c r="I147" s="252"/>
      <c r="J147" s="252"/>
      <c r="K147" s="252"/>
      <c r="L147" s="252"/>
      <c r="M147" s="252"/>
      <c r="N147" s="252"/>
      <c r="O147" s="252"/>
      <c r="P147" s="252"/>
      <c r="Q147" s="252"/>
      <c r="R147" s="252"/>
      <c r="S147" s="252"/>
      <c r="T147" s="252"/>
      <c r="U147" s="252"/>
      <c r="V147" s="252"/>
      <c r="W147" s="252"/>
      <c r="X147" s="252"/>
    </row>
    <row r="148" spans="6:24" x14ac:dyDescent="0.2">
      <c r="F148" s="252"/>
      <c r="G148" s="252"/>
      <c r="H148" s="252"/>
      <c r="I148" s="252"/>
      <c r="J148" s="252"/>
      <c r="K148" s="252"/>
      <c r="L148" s="252"/>
      <c r="M148" s="252"/>
      <c r="N148" s="252"/>
      <c r="O148" s="252"/>
      <c r="P148" s="252"/>
      <c r="Q148" s="252"/>
      <c r="R148" s="252"/>
      <c r="S148" s="252"/>
      <c r="T148" s="252"/>
      <c r="U148" s="252"/>
      <c r="V148" s="252"/>
      <c r="W148" s="252"/>
      <c r="X148" s="252"/>
    </row>
    <row r="149" spans="6:24" x14ac:dyDescent="0.2">
      <c r="F149" s="252"/>
      <c r="G149" s="252"/>
      <c r="H149" s="252"/>
      <c r="I149" s="252"/>
      <c r="J149" s="252"/>
      <c r="K149" s="252"/>
      <c r="L149" s="252"/>
      <c r="M149" s="252"/>
      <c r="N149" s="252"/>
      <c r="O149" s="252"/>
      <c r="P149" s="252"/>
      <c r="Q149" s="252"/>
      <c r="R149" s="252"/>
      <c r="S149" s="252"/>
      <c r="T149" s="252"/>
      <c r="U149" s="252"/>
      <c r="V149" s="252"/>
      <c r="W149" s="252"/>
      <c r="X149" s="252"/>
    </row>
    <row r="150" spans="6:24" x14ac:dyDescent="0.2">
      <c r="F150" s="252"/>
      <c r="G150" s="252"/>
      <c r="H150" s="252"/>
      <c r="I150" s="252"/>
      <c r="J150" s="252"/>
      <c r="K150" s="252"/>
      <c r="L150" s="252"/>
      <c r="M150" s="252"/>
      <c r="N150" s="252"/>
      <c r="O150" s="252"/>
      <c r="P150" s="252"/>
      <c r="Q150" s="252"/>
      <c r="R150" s="252"/>
      <c r="S150" s="252"/>
      <c r="T150" s="252"/>
      <c r="U150" s="252"/>
      <c r="V150" s="252"/>
      <c r="W150" s="252"/>
      <c r="X150" s="252"/>
    </row>
    <row r="151" spans="6:24" x14ac:dyDescent="0.2">
      <c r="F151" s="252"/>
      <c r="G151" s="252"/>
      <c r="H151" s="252"/>
      <c r="I151" s="252"/>
      <c r="J151" s="252"/>
      <c r="K151" s="252"/>
      <c r="L151" s="252"/>
      <c r="M151" s="252"/>
      <c r="N151" s="252"/>
      <c r="O151" s="252"/>
      <c r="P151" s="252"/>
      <c r="Q151" s="252"/>
      <c r="R151" s="252"/>
      <c r="S151" s="252"/>
      <c r="T151" s="252"/>
      <c r="U151" s="252"/>
      <c r="V151" s="252"/>
      <c r="W151" s="252"/>
      <c r="X151" s="252"/>
    </row>
    <row r="152" spans="6:24" x14ac:dyDescent="0.2">
      <c r="F152" s="252"/>
      <c r="G152" s="252"/>
      <c r="H152" s="252"/>
      <c r="I152" s="252"/>
      <c r="J152" s="252"/>
      <c r="K152" s="252"/>
      <c r="L152" s="252"/>
      <c r="M152" s="252"/>
      <c r="N152" s="252"/>
      <c r="O152" s="252"/>
      <c r="P152" s="252"/>
      <c r="Q152" s="252"/>
      <c r="R152" s="252"/>
      <c r="S152" s="252"/>
      <c r="T152" s="252"/>
      <c r="U152" s="252"/>
      <c r="V152" s="252"/>
      <c r="W152" s="252"/>
      <c r="X152" s="252"/>
    </row>
    <row r="153" spans="6:24" x14ac:dyDescent="0.2">
      <c r="F153" s="252"/>
      <c r="G153" s="252"/>
      <c r="H153" s="252"/>
      <c r="I153" s="252"/>
      <c r="J153" s="252"/>
      <c r="K153" s="252"/>
      <c r="L153" s="252"/>
      <c r="M153" s="252"/>
      <c r="N153" s="252"/>
      <c r="O153" s="252"/>
      <c r="P153" s="252"/>
      <c r="Q153" s="252"/>
      <c r="R153" s="252"/>
      <c r="S153" s="252"/>
      <c r="T153" s="252"/>
      <c r="U153" s="252"/>
      <c r="V153" s="252"/>
      <c r="W153" s="252"/>
      <c r="X153" s="252"/>
    </row>
    <row r="154" spans="6:24" x14ac:dyDescent="0.2">
      <c r="F154" s="252"/>
      <c r="G154" s="252"/>
      <c r="H154" s="252"/>
      <c r="I154" s="252"/>
      <c r="J154" s="252"/>
      <c r="K154" s="252"/>
      <c r="L154" s="252"/>
      <c r="M154" s="252"/>
      <c r="N154" s="252"/>
      <c r="O154" s="252"/>
      <c r="P154" s="252"/>
      <c r="Q154" s="252"/>
      <c r="R154" s="252"/>
      <c r="S154" s="252"/>
      <c r="T154" s="252"/>
      <c r="U154" s="252"/>
      <c r="V154" s="252"/>
      <c r="W154" s="252"/>
      <c r="X154" s="252"/>
    </row>
    <row r="155" spans="6:24" x14ac:dyDescent="0.2">
      <c r="F155" s="252"/>
      <c r="G155" s="252"/>
      <c r="H155" s="252"/>
      <c r="I155" s="252"/>
      <c r="J155" s="252"/>
      <c r="K155" s="252"/>
      <c r="L155" s="252"/>
      <c r="M155" s="252"/>
      <c r="N155" s="252"/>
      <c r="O155" s="252"/>
      <c r="P155" s="252"/>
      <c r="Q155" s="252"/>
      <c r="R155" s="252"/>
      <c r="S155" s="252"/>
      <c r="T155" s="252"/>
      <c r="U155" s="252"/>
      <c r="V155" s="252"/>
      <c r="W155" s="252"/>
      <c r="X155" s="252"/>
    </row>
    <row r="156" spans="6:24" x14ac:dyDescent="0.2">
      <c r="F156" s="252"/>
      <c r="G156" s="252"/>
      <c r="H156" s="252"/>
      <c r="I156" s="252"/>
      <c r="J156" s="252"/>
      <c r="K156" s="252"/>
      <c r="L156" s="252"/>
      <c r="M156" s="252"/>
      <c r="N156" s="252"/>
      <c r="O156" s="252"/>
      <c r="P156" s="252"/>
      <c r="Q156" s="252"/>
      <c r="R156" s="252"/>
      <c r="S156" s="252"/>
      <c r="T156" s="252"/>
      <c r="U156" s="252"/>
      <c r="V156" s="252"/>
      <c r="W156" s="252"/>
      <c r="X156" s="252"/>
    </row>
    <row r="157" spans="6:24" x14ac:dyDescent="0.2">
      <c r="F157" s="252"/>
      <c r="G157" s="252"/>
      <c r="H157" s="252"/>
      <c r="I157" s="252"/>
      <c r="J157" s="252"/>
      <c r="K157" s="252"/>
      <c r="L157" s="252"/>
      <c r="M157" s="252"/>
      <c r="N157" s="252"/>
      <c r="O157" s="252"/>
      <c r="P157" s="252"/>
      <c r="Q157" s="252"/>
      <c r="R157" s="252"/>
      <c r="S157" s="252"/>
      <c r="T157" s="252"/>
      <c r="U157" s="252"/>
      <c r="V157" s="252"/>
      <c r="W157" s="252"/>
      <c r="X157" s="252"/>
    </row>
    <row r="158" spans="6:24" x14ac:dyDescent="0.2">
      <c r="F158" s="252"/>
      <c r="G158" s="252"/>
      <c r="H158" s="252"/>
      <c r="I158" s="252"/>
      <c r="J158" s="252"/>
      <c r="K158" s="252"/>
      <c r="L158" s="252"/>
      <c r="M158" s="252"/>
      <c r="N158" s="252"/>
      <c r="O158" s="252"/>
      <c r="P158" s="252"/>
      <c r="Q158" s="252"/>
      <c r="R158" s="252"/>
      <c r="S158" s="252"/>
      <c r="T158" s="252"/>
      <c r="U158" s="252"/>
      <c r="V158" s="252"/>
      <c r="W158" s="252"/>
      <c r="X158" s="252"/>
    </row>
    <row r="159" spans="6:24" x14ac:dyDescent="0.2">
      <c r="F159" s="252"/>
      <c r="G159" s="252"/>
      <c r="H159" s="252"/>
      <c r="I159" s="252"/>
      <c r="J159" s="252"/>
      <c r="K159" s="252"/>
      <c r="L159" s="252"/>
      <c r="M159" s="252"/>
      <c r="N159" s="252"/>
      <c r="O159" s="252"/>
      <c r="P159" s="252"/>
      <c r="Q159" s="252"/>
      <c r="R159" s="252"/>
      <c r="S159" s="252"/>
      <c r="T159" s="252"/>
      <c r="U159" s="252"/>
      <c r="V159" s="252"/>
      <c r="W159" s="252"/>
      <c r="X159" s="252"/>
    </row>
    <row r="160" spans="6:24" x14ac:dyDescent="0.2">
      <c r="F160" s="252"/>
      <c r="G160" s="252"/>
      <c r="H160" s="252"/>
      <c r="I160" s="252"/>
      <c r="J160" s="252"/>
      <c r="K160" s="252"/>
      <c r="L160" s="252"/>
      <c r="M160" s="252"/>
      <c r="N160" s="252"/>
      <c r="O160" s="252"/>
      <c r="P160" s="252"/>
      <c r="Q160" s="252"/>
      <c r="R160" s="252"/>
      <c r="S160" s="252"/>
      <c r="T160" s="252"/>
      <c r="U160" s="252"/>
      <c r="V160" s="252"/>
      <c r="W160" s="252"/>
      <c r="X160" s="252"/>
    </row>
    <row r="161" spans="6:24" x14ac:dyDescent="0.2">
      <c r="F161" s="252"/>
      <c r="G161" s="252"/>
      <c r="H161" s="252"/>
      <c r="I161" s="252"/>
      <c r="J161" s="252"/>
      <c r="K161" s="252"/>
      <c r="L161" s="252"/>
      <c r="M161" s="252"/>
      <c r="N161" s="252"/>
      <c r="O161" s="252"/>
      <c r="P161" s="252"/>
      <c r="Q161" s="252"/>
      <c r="R161" s="252"/>
      <c r="S161" s="252"/>
      <c r="T161" s="252"/>
      <c r="U161" s="252"/>
      <c r="V161" s="252"/>
      <c r="W161" s="252"/>
      <c r="X161" s="252"/>
    </row>
    <row r="162" spans="6:24" x14ac:dyDescent="0.2">
      <c r="F162" s="252"/>
      <c r="G162" s="252"/>
      <c r="H162" s="252"/>
      <c r="I162" s="252"/>
      <c r="J162" s="252"/>
      <c r="K162" s="252"/>
      <c r="L162" s="252"/>
      <c r="M162" s="252"/>
      <c r="N162" s="252"/>
      <c r="O162" s="252"/>
      <c r="P162" s="252"/>
      <c r="Q162" s="252"/>
      <c r="R162" s="252"/>
      <c r="S162" s="252"/>
      <c r="T162" s="252"/>
      <c r="U162" s="252"/>
      <c r="V162" s="252"/>
      <c r="W162" s="252"/>
      <c r="X162" s="252"/>
    </row>
    <row r="163" spans="6:24" x14ac:dyDescent="0.2">
      <c r="F163" s="252"/>
      <c r="G163" s="252"/>
      <c r="H163" s="252"/>
      <c r="I163" s="252"/>
      <c r="J163" s="252"/>
      <c r="K163" s="252"/>
      <c r="L163" s="252"/>
      <c r="M163" s="252"/>
      <c r="N163" s="252"/>
      <c r="O163" s="252"/>
      <c r="P163" s="252"/>
      <c r="Q163" s="252"/>
      <c r="R163" s="252"/>
      <c r="S163" s="252"/>
      <c r="T163" s="252"/>
      <c r="U163" s="252"/>
      <c r="V163" s="252"/>
      <c r="W163" s="252"/>
      <c r="X163" s="252"/>
    </row>
    <row r="164" spans="6:24" x14ac:dyDescent="0.2">
      <c r="F164" s="252"/>
      <c r="G164" s="252"/>
      <c r="H164" s="252"/>
      <c r="I164" s="252"/>
      <c r="J164" s="252"/>
      <c r="K164" s="252"/>
      <c r="L164" s="252"/>
      <c r="M164" s="252"/>
      <c r="N164" s="252"/>
      <c r="O164" s="252"/>
      <c r="P164" s="252"/>
      <c r="Q164" s="252"/>
      <c r="R164" s="252"/>
      <c r="S164" s="252"/>
      <c r="T164" s="252"/>
      <c r="U164" s="252"/>
      <c r="V164" s="252"/>
      <c r="W164" s="252"/>
      <c r="X164" s="252"/>
    </row>
    <row r="165" spans="6:24" x14ac:dyDescent="0.2">
      <c r="F165" s="252"/>
      <c r="G165" s="252"/>
      <c r="H165" s="252"/>
      <c r="I165" s="252"/>
      <c r="J165" s="252"/>
      <c r="K165" s="252"/>
      <c r="L165" s="252"/>
      <c r="M165" s="252"/>
      <c r="N165" s="252"/>
      <c r="O165" s="252"/>
      <c r="P165" s="252"/>
      <c r="Q165" s="252"/>
      <c r="R165" s="252"/>
      <c r="S165" s="252"/>
      <c r="T165" s="252"/>
      <c r="U165" s="252"/>
      <c r="V165" s="252"/>
      <c r="W165" s="252"/>
      <c r="X165" s="252"/>
    </row>
    <row r="166" spans="6:24" x14ac:dyDescent="0.2">
      <c r="F166" s="252"/>
      <c r="G166" s="252"/>
      <c r="H166" s="252"/>
      <c r="I166" s="252"/>
      <c r="J166" s="252"/>
      <c r="K166" s="252"/>
      <c r="L166" s="252"/>
      <c r="M166" s="252"/>
      <c r="N166" s="252"/>
      <c r="O166" s="252"/>
      <c r="P166" s="252"/>
      <c r="Q166" s="252"/>
      <c r="R166" s="252"/>
      <c r="S166" s="252"/>
      <c r="T166" s="252"/>
      <c r="U166" s="252"/>
      <c r="V166" s="252"/>
      <c r="W166" s="252"/>
      <c r="X166" s="252"/>
    </row>
    <row r="167" spans="6:24" x14ac:dyDescent="0.2">
      <c r="F167" s="252"/>
      <c r="G167" s="252"/>
      <c r="H167" s="252"/>
      <c r="I167" s="252"/>
      <c r="J167" s="252"/>
      <c r="K167" s="252"/>
      <c r="L167" s="252"/>
      <c r="M167" s="252"/>
      <c r="N167" s="252"/>
      <c r="O167" s="252"/>
      <c r="P167" s="252"/>
      <c r="Q167" s="252"/>
      <c r="R167" s="252"/>
      <c r="S167" s="252"/>
      <c r="T167" s="252"/>
      <c r="U167" s="252"/>
      <c r="V167" s="252"/>
      <c r="W167" s="252"/>
      <c r="X167" s="252"/>
    </row>
    <row r="168" spans="6:24" x14ac:dyDescent="0.2">
      <c r="F168" s="252"/>
      <c r="G168" s="252"/>
      <c r="H168" s="252"/>
      <c r="I168" s="252"/>
      <c r="J168" s="252"/>
      <c r="K168" s="252"/>
      <c r="L168" s="252"/>
      <c r="M168" s="252"/>
      <c r="N168" s="252"/>
      <c r="O168" s="252"/>
      <c r="P168" s="252"/>
      <c r="Q168" s="252"/>
      <c r="R168" s="252"/>
      <c r="S168" s="252"/>
      <c r="T168" s="252"/>
      <c r="U168" s="252"/>
      <c r="V168" s="252"/>
      <c r="W168" s="252"/>
      <c r="X168" s="252"/>
    </row>
    <row r="169" spans="6:24" x14ac:dyDescent="0.2">
      <c r="F169" s="252"/>
      <c r="G169" s="252"/>
      <c r="H169" s="252"/>
      <c r="I169" s="252"/>
      <c r="J169" s="252"/>
      <c r="K169" s="252"/>
      <c r="L169" s="252"/>
      <c r="M169" s="252"/>
      <c r="N169" s="252"/>
      <c r="O169" s="252"/>
      <c r="P169" s="252"/>
      <c r="Q169" s="252"/>
      <c r="R169" s="252"/>
      <c r="S169" s="252"/>
      <c r="T169" s="252"/>
      <c r="U169" s="252"/>
      <c r="V169" s="252"/>
      <c r="W169" s="252"/>
      <c r="X169" s="252"/>
    </row>
    <row r="170" spans="6:24" x14ac:dyDescent="0.2">
      <c r="F170" s="252"/>
      <c r="G170" s="252"/>
      <c r="H170" s="252"/>
      <c r="I170" s="252"/>
      <c r="J170" s="252"/>
      <c r="K170" s="252"/>
      <c r="L170" s="252"/>
      <c r="M170" s="252"/>
      <c r="N170" s="252"/>
      <c r="O170" s="252"/>
      <c r="P170" s="252"/>
      <c r="Q170" s="252"/>
      <c r="R170" s="252"/>
      <c r="S170" s="252"/>
      <c r="T170" s="252"/>
      <c r="U170" s="252"/>
      <c r="V170" s="252"/>
      <c r="W170" s="252"/>
      <c r="X170" s="252"/>
    </row>
    <row r="171" spans="6:24" x14ac:dyDescent="0.2">
      <c r="F171" s="252"/>
      <c r="G171" s="252"/>
      <c r="H171" s="252"/>
      <c r="I171" s="252"/>
      <c r="J171" s="252"/>
      <c r="K171" s="252"/>
      <c r="L171" s="252"/>
      <c r="M171" s="252"/>
      <c r="N171" s="252"/>
      <c r="O171" s="252"/>
      <c r="P171" s="252"/>
      <c r="Q171" s="252"/>
      <c r="R171" s="252"/>
      <c r="S171" s="252"/>
      <c r="T171" s="252"/>
      <c r="U171" s="252"/>
      <c r="V171" s="252"/>
      <c r="W171" s="252"/>
      <c r="X171" s="252"/>
    </row>
    <row r="172" spans="6:24" x14ac:dyDescent="0.2">
      <c r="F172" s="252"/>
      <c r="G172" s="252"/>
      <c r="H172" s="252"/>
      <c r="I172" s="252"/>
      <c r="J172" s="252"/>
      <c r="K172" s="252"/>
      <c r="L172" s="252"/>
      <c r="M172" s="252"/>
      <c r="N172" s="252"/>
      <c r="O172" s="252"/>
      <c r="P172" s="252"/>
      <c r="Q172" s="252"/>
      <c r="R172" s="252"/>
      <c r="S172" s="252"/>
      <c r="T172" s="252"/>
      <c r="U172" s="252"/>
      <c r="V172" s="252"/>
      <c r="W172" s="252"/>
      <c r="X172" s="252"/>
    </row>
    <row r="173" spans="6:24" x14ac:dyDescent="0.2">
      <c r="F173" s="252"/>
      <c r="G173" s="252"/>
      <c r="H173" s="252"/>
      <c r="I173" s="252"/>
      <c r="J173" s="252"/>
      <c r="K173" s="252"/>
      <c r="L173" s="252"/>
      <c r="M173" s="252"/>
      <c r="N173" s="252"/>
      <c r="O173" s="252"/>
      <c r="P173" s="252"/>
      <c r="Q173" s="252"/>
      <c r="R173" s="252"/>
      <c r="S173" s="252"/>
      <c r="T173" s="252"/>
      <c r="U173" s="252"/>
      <c r="V173" s="252"/>
      <c r="W173" s="252"/>
      <c r="X173" s="252"/>
    </row>
    <row r="174" spans="6:24" x14ac:dyDescent="0.2">
      <c r="F174" s="252"/>
      <c r="G174" s="252"/>
      <c r="H174" s="252"/>
      <c r="I174" s="252"/>
      <c r="J174" s="252"/>
      <c r="K174" s="252"/>
      <c r="L174" s="252"/>
      <c r="M174" s="252"/>
      <c r="N174" s="252"/>
      <c r="O174" s="252"/>
      <c r="P174" s="252"/>
      <c r="Q174" s="252"/>
      <c r="R174" s="252"/>
      <c r="S174" s="252"/>
      <c r="T174" s="252"/>
      <c r="U174" s="252"/>
      <c r="V174" s="252"/>
      <c r="W174" s="252"/>
      <c r="X174" s="252"/>
    </row>
    <row r="175" spans="6:24" x14ac:dyDescent="0.2">
      <c r="F175" s="252"/>
      <c r="G175" s="252"/>
      <c r="H175" s="252"/>
      <c r="I175" s="252"/>
      <c r="J175" s="252"/>
      <c r="K175" s="252"/>
      <c r="L175" s="252"/>
      <c r="M175" s="252"/>
      <c r="N175" s="252"/>
      <c r="O175" s="252"/>
      <c r="P175" s="252"/>
      <c r="Q175" s="252"/>
      <c r="R175" s="252"/>
      <c r="S175" s="252"/>
      <c r="T175" s="252"/>
      <c r="U175" s="252"/>
      <c r="V175" s="252"/>
      <c r="W175" s="252"/>
      <c r="X175" s="252"/>
    </row>
    <row r="176" spans="6:24" x14ac:dyDescent="0.2">
      <c r="F176" s="252"/>
      <c r="G176" s="252"/>
      <c r="H176" s="252"/>
      <c r="I176" s="252"/>
      <c r="J176" s="252"/>
      <c r="K176" s="252"/>
      <c r="L176" s="252"/>
      <c r="M176" s="252"/>
      <c r="N176" s="252"/>
      <c r="O176" s="252"/>
      <c r="P176" s="252"/>
      <c r="Q176" s="252"/>
      <c r="R176" s="252"/>
      <c r="S176" s="252"/>
      <c r="T176" s="252"/>
      <c r="U176" s="252"/>
      <c r="V176" s="252"/>
      <c r="W176" s="252"/>
      <c r="X176" s="252"/>
    </row>
    <row r="177" spans="6:24" x14ac:dyDescent="0.2">
      <c r="F177" s="252"/>
      <c r="G177" s="252"/>
      <c r="H177" s="252"/>
      <c r="I177" s="252"/>
      <c r="J177" s="252"/>
      <c r="K177" s="252"/>
      <c r="L177" s="252"/>
      <c r="M177" s="252"/>
      <c r="N177" s="252"/>
      <c r="O177" s="252"/>
      <c r="P177" s="252"/>
      <c r="Q177" s="252"/>
      <c r="R177" s="252"/>
      <c r="S177" s="252"/>
      <c r="T177" s="252"/>
      <c r="U177" s="252"/>
      <c r="V177" s="252"/>
      <c r="W177" s="252"/>
      <c r="X177" s="252"/>
    </row>
    <row r="178" spans="6:24" x14ac:dyDescent="0.2">
      <c r="F178" s="252"/>
      <c r="G178" s="252"/>
      <c r="H178" s="252"/>
      <c r="I178" s="252"/>
      <c r="J178" s="252"/>
      <c r="K178" s="252"/>
      <c r="L178" s="252"/>
      <c r="M178" s="252"/>
      <c r="N178" s="252"/>
      <c r="O178" s="252"/>
      <c r="P178" s="252"/>
      <c r="Q178" s="252"/>
      <c r="R178" s="252"/>
      <c r="S178" s="252"/>
      <c r="T178" s="252"/>
      <c r="U178" s="252"/>
      <c r="V178" s="252"/>
      <c r="W178" s="252"/>
      <c r="X178" s="252"/>
    </row>
    <row r="179" spans="6:24" x14ac:dyDescent="0.2">
      <c r="F179" s="252"/>
      <c r="G179" s="252"/>
      <c r="H179" s="252"/>
      <c r="I179" s="252"/>
      <c r="J179" s="252"/>
      <c r="K179" s="252"/>
      <c r="L179" s="252"/>
      <c r="M179" s="252"/>
      <c r="N179" s="252"/>
      <c r="O179" s="252"/>
      <c r="P179" s="252"/>
      <c r="Q179" s="252"/>
      <c r="R179" s="252"/>
      <c r="S179" s="252"/>
      <c r="T179" s="252"/>
      <c r="U179" s="252"/>
      <c r="V179" s="252"/>
      <c r="W179" s="252"/>
      <c r="X179" s="252"/>
    </row>
    <row r="180" spans="6:24" x14ac:dyDescent="0.2">
      <c r="F180" s="252"/>
      <c r="G180" s="252"/>
      <c r="H180" s="252"/>
      <c r="I180" s="252"/>
      <c r="J180" s="252"/>
      <c r="K180" s="252"/>
      <c r="L180" s="252"/>
      <c r="M180" s="252"/>
      <c r="N180" s="252"/>
      <c r="O180" s="252"/>
      <c r="P180" s="252"/>
      <c r="Q180" s="252"/>
      <c r="R180" s="252"/>
      <c r="S180" s="252"/>
      <c r="T180" s="252"/>
      <c r="U180" s="252"/>
      <c r="V180" s="252"/>
      <c r="W180" s="252"/>
      <c r="X180" s="252"/>
    </row>
    <row r="181" spans="6:24" x14ac:dyDescent="0.2">
      <c r="F181" s="252"/>
      <c r="G181" s="252"/>
      <c r="H181" s="252"/>
      <c r="I181" s="252"/>
      <c r="J181" s="252"/>
      <c r="K181" s="252"/>
      <c r="L181" s="252"/>
      <c r="M181" s="252"/>
      <c r="N181" s="252"/>
      <c r="O181" s="252"/>
      <c r="P181" s="252"/>
      <c r="Q181" s="252"/>
      <c r="R181" s="252"/>
      <c r="S181" s="252"/>
      <c r="T181" s="252"/>
      <c r="U181" s="252"/>
      <c r="V181" s="252"/>
      <c r="W181" s="252"/>
      <c r="X181" s="252"/>
    </row>
    <row r="182" spans="6:24" x14ac:dyDescent="0.2">
      <c r="F182" s="252"/>
      <c r="G182" s="252"/>
      <c r="H182" s="252"/>
      <c r="I182" s="252"/>
      <c r="J182" s="252"/>
      <c r="K182" s="252"/>
      <c r="L182" s="252"/>
      <c r="M182" s="252"/>
      <c r="N182" s="252"/>
      <c r="O182" s="252"/>
      <c r="P182" s="252"/>
      <c r="Q182" s="252"/>
      <c r="R182" s="252"/>
      <c r="S182" s="252"/>
      <c r="T182" s="252"/>
      <c r="U182" s="252"/>
      <c r="V182" s="252"/>
      <c r="W182" s="252"/>
      <c r="X182" s="252"/>
    </row>
    <row r="183" spans="6:24" x14ac:dyDescent="0.2">
      <c r="F183" s="252"/>
      <c r="G183" s="252"/>
      <c r="H183" s="252"/>
      <c r="I183" s="252"/>
      <c r="J183" s="252"/>
      <c r="K183" s="252"/>
      <c r="L183" s="252"/>
      <c r="M183" s="252"/>
      <c r="N183" s="252"/>
      <c r="O183" s="252"/>
      <c r="P183" s="252"/>
      <c r="Q183" s="252"/>
      <c r="R183" s="252"/>
      <c r="S183" s="252"/>
      <c r="T183" s="252"/>
      <c r="U183" s="252"/>
      <c r="V183" s="252"/>
      <c r="W183" s="252"/>
      <c r="X183" s="252"/>
    </row>
    <row r="184" spans="6:24" x14ac:dyDescent="0.2">
      <c r="F184" s="252"/>
      <c r="G184" s="252"/>
      <c r="H184" s="252"/>
      <c r="I184" s="252"/>
      <c r="J184" s="252"/>
      <c r="K184" s="252"/>
      <c r="L184" s="252"/>
      <c r="M184" s="252"/>
      <c r="N184" s="252"/>
      <c r="O184" s="252"/>
      <c r="P184" s="252"/>
      <c r="Q184" s="252"/>
      <c r="R184" s="252"/>
      <c r="S184" s="252"/>
      <c r="T184" s="252"/>
      <c r="U184" s="252"/>
      <c r="V184" s="252"/>
      <c r="W184" s="252"/>
      <c r="X184" s="252"/>
    </row>
    <row r="185" spans="6:24" x14ac:dyDescent="0.2">
      <c r="F185" s="252"/>
      <c r="G185" s="252"/>
      <c r="H185" s="252"/>
      <c r="I185" s="252"/>
      <c r="J185" s="252"/>
      <c r="K185" s="252"/>
      <c r="L185" s="252"/>
      <c r="M185" s="252"/>
      <c r="N185" s="252"/>
      <c r="O185" s="252"/>
      <c r="P185" s="252"/>
      <c r="Q185" s="252"/>
      <c r="R185" s="252"/>
      <c r="S185" s="252"/>
      <c r="T185" s="252"/>
      <c r="U185" s="252"/>
      <c r="V185" s="252"/>
      <c r="W185" s="252"/>
      <c r="X185" s="252"/>
    </row>
    <row r="186" spans="6:24" x14ac:dyDescent="0.2">
      <c r="F186" s="252"/>
      <c r="G186" s="252"/>
      <c r="H186" s="252"/>
      <c r="I186" s="252"/>
      <c r="J186" s="252"/>
      <c r="K186" s="252"/>
      <c r="L186" s="252"/>
      <c r="M186" s="252"/>
      <c r="N186" s="252"/>
      <c r="O186" s="252"/>
      <c r="P186" s="252"/>
      <c r="Q186" s="252"/>
      <c r="R186" s="252"/>
      <c r="S186" s="252"/>
      <c r="T186" s="252"/>
      <c r="U186" s="252"/>
      <c r="V186" s="252"/>
      <c r="W186" s="252"/>
      <c r="X186" s="252"/>
    </row>
    <row r="187" spans="6:24" x14ac:dyDescent="0.2">
      <c r="F187" s="252"/>
      <c r="G187" s="252"/>
      <c r="H187" s="252"/>
      <c r="I187" s="252"/>
      <c r="J187" s="252"/>
      <c r="K187" s="252"/>
      <c r="L187" s="252"/>
      <c r="M187" s="252"/>
      <c r="N187" s="252"/>
      <c r="O187" s="252"/>
      <c r="P187" s="252"/>
      <c r="Q187" s="252"/>
      <c r="R187" s="252"/>
      <c r="S187" s="252"/>
      <c r="T187" s="252"/>
      <c r="U187" s="252"/>
      <c r="V187" s="252"/>
      <c r="W187" s="252"/>
      <c r="X187" s="252"/>
    </row>
    <row r="188" spans="6:24" x14ac:dyDescent="0.2">
      <c r="F188" s="252"/>
      <c r="G188" s="252"/>
      <c r="H188" s="252"/>
      <c r="I188" s="252"/>
      <c r="J188" s="252"/>
      <c r="K188" s="252"/>
      <c r="L188" s="252"/>
      <c r="M188" s="252"/>
      <c r="N188" s="252"/>
      <c r="O188" s="252"/>
      <c r="P188" s="252"/>
      <c r="Q188" s="252"/>
      <c r="R188" s="252"/>
      <c r="S188" s="252"/>
      <c r="T188" s="252"/>
      <c r="U188" s="252"/>
      <c r="V188" s="252"/>
      <c r="W188" s="252"/>
      <c r="X188" s="252"/>
    </row>
    <row r="189" spans="6:24" x14ac:dyDescent="0.2">
      <c r="F189" s="252"/>
      <c r="G189" s="252"/>
      <c r="H189" s="252"/>
      <c r="I189" s="252"/>
      <c r="J189" s="252"/>
      <c r="K189" s="252"/>
      <c r="L189" s="252"/>
      <c r="M189" s="252"/>
      <c r="N189" s="252"/>
      <c r="O189" s="252"/>
      <c r="P189" s="252"/>
      <c r="Q189" s="252"/>
      <c r="R189" s="252"/>
      <c r="S189" s="252"/>
      <c r="T189" s="252"/>
      <c r="U189" s="252"/>
      <c r="V189" s="252"/>
      <c r="W189" s="252"/>
      <c r="X189" s="252"/>
    </row>
    <row r="190" spans="6:24" x14ac:dyDescent="0.2">
      <c r="F190" s="252"/>
      <c r="G190" s="252"/>
      <c r="H190" s="252"/>
      <c r="I190" s="252"/>
      <c r="J190" s="252"/>
      <c r="K190" s="252"/>
      <c r="L190" s="252"/>
      <c r="M190" s="252"/>
      <c r="N190" s="252"/>
      <c r="O190" s="252"/>
      <c r="P190" s="252"/>
      <c r="Q190" s="252"/>
      <c r="R190" s="252"/>
      <c r="S190" s="252"/>
      <c r="T190" s="252"/>
      <c r="U190" s="252"/>
      <c r="V190" s="252"/>
      <c r="W190" s="252"/>
      <c r="X190" s="252"/>
    </row>
    <row r="191" spans="6:24" x14ac:dyDescent="0.2">
      <c r="F191" s="252"/>
      <c r="G191" s="252"/>
      <c r="H191" s="252"/>
      <c r="I191" s="252"/>
      <c r="J191" s="252"/>
      <c r="K191" s="252"/>
      <c r="L191" s="252"/>
      <c r="M191" s="252"/>
      <c r="N191" s="252"/>
      <c r="O191" s="252"/>
      <c r="P191" s="252"/>
      <c r="Q191" s="252"/>
      <c r="R191" s="252"/>
      <c r="S191" s="252"/>
      <c r="T191" s="252"/>
      <c r="U191" s="252"/>
      <c r="V191" s="252"/>
      <c r="W191" s="252"/>
      <c r="X191" s="252"/>
    </row>
    <row r="192" spans="6:24" x14ac:dyDescent="0.2">
      <c r="F192" s="252"/>
      <c r="G192" s="252"/>
      <c r="H192" s="252"/>
      <c r="I192" s="252"/>
      <c r="J192" s="252"/>
      <c r="K192" s="252"/>
      <c r="L192" s="252"/>
      <c r="M192" s="252"/>
      <c r="N192" s="252"/>
      <c r="O192" s="252"/>
      <c r="P192" s="252"/>
      <c r="Q192" s="252"/>
      <c r="R192" s="252"/>
      <c r="S192" s="252"/>
      <c r="T192" s="252"/>
      <c r="U192" s="252"/>
      <c r="V192" s="252"/>
      <c r="W192" s="252"/>
      <c r="X192" s="252"/>
    </row>
    <row r="193" spans="6:24" x14ac:dyDescent="0.2">
      <c r="F193" s="252"/>
      <c r="G193" s="252"/>
      <c r="H193" s="252"/>
      <c r="I193" s="252"/>
      <c r="J193" s="252"/>
      <c r="K193" s="252"/>
      <c r="L193" s="252"/>
      <c r="M193" s="252"/>
      <c r="N193" s="252"/>
      <c r="O193" s="252"/>
      <c r="P193" s="252"/>
      <c r="Q193" s="252"/>
      <c r="R193" s="252"/>
      <c r="S193" s="252"/>
      <c r="T193" s="252"/>
      <c r="U193" s="252"/>
      <c r="V193" s="252"/>
      <c r="W193" s="252"/>
      <c r="X193" s="252"/>
    </row>
    <row r="194" spans="6:24" x14ac:dyDescent="0.2">
      <c r="F194" s="252"/>
      <c r="G194" s="252"/>
      <c r="H194" s="252"/>
      <c r="I194" s="252"/>
      <c r="J194" s="252"/>
      <c r="K194" s="252"/>
      <c r="L194" s="252"/>
      <c r="M194" s="252"/>
      <c r="N194" s="252"/>
      <c r="O194" s="252"/>
      <c r="P194" s="252"/>
      <c r="Q194" s="252"/>
      <c r="R194" s="252"/>
      <c r="S194" s="252"/>
      <c r="T194" s="252"/>
      <c r="U194" s="252"/>
      <c r="V194" s="252"/>
      <c r="W194" s="252"/>
      <c r="X194" s="252"/>
    </row>
    <row r="195" spans="6:24" x14ac:dyDescent="0.2">
      <c r="F195" s="252"/>
      <c r="G195" s="252"/>
      <c r="H195" s="252"/>
      <c r="I195" s="252"/>
      <c r="J195" s="252"/>
      <c r="K195" s="252"/>
      <c r="L195" s="252"/>
      <c r="M195" s="252"/>
      <c r="N195" s="252"/>
      <c r="O195" s="252"/>
      <c r="P195" s="252"/>
      <c r="Q195" s="252"/>
      <c r="R195" s="252"/>
      <c r="S195" s="252"/>
      <c r="T195" s="252"/>
      <c r="U195" s="252"/>
      <c r="V195" s="252"/>
      <c r="W195" s="252"/>
      <c r="X195" s="252"/>
    </row>
    <row r="196" spans="6:24" x14ac:dyDescent="0.2">
      <c r="F196" s="252"/>
      <c r="G196" s="252"/>
      <c r="H196" s="252"/>
      <c r="I196" s="252"/>
      <c r="J196" s="252"/>
      <c r="K196" s="252"/>
      <c r="L196" s="252"/>
      <c r="M196" s="252"/>
      <c r="N196" s="252"/>
      <c r="O196" s="252"/>
      <c r="P196" s="252"/>
      <c r="Q196" s="252"/>
      <c r="R196" s="252"/>
      <c r="S196" s="252"/>
      <c r="T196" s="252"/>
      <c r="U196" s="252"/>
      <c r="V196" s="252"/>
      <c r="W196" s="252"/>
      <c r="X196" s="252"/>
    </row>
    <row r="197" spans="6:24" x14ac:dyDescent="0.2">
      <c r="F197" s="252"/>
      <c r="G197" s="252"/>
      <c r="H197" s="252"/>
      <c r="I197" s="252"/>
      <c r="J197" s="252"/>
      <c r="K197" s="252"/>
      <c r="L197" s="252"/>
      <c r="M197" s="252"/>
      <c r="N197" s="252"/>
      <c r="O197" s="252"/>
      <c r="P197" s="252"/>
      <c r="Q197" s="252"/>
      <c r="R197" s="252"/>
      <c r="S197" s="252"/>
      <c r="T197" s="252"/>
      <c r="U197" s="252"/>
      <c r="V197" s="252"/>
      <c r="W197" s="252"/>
      <c r="X197" s="252"/>
    </row>
    <row r="198" spans="6:24" x14ac:dyDescent="0.2">
      <c r="F198" s="252"/>
      <c r="G198" s="252"/>
      <c r="H198" s="252"/>
      <c r="I198" s="252"/>
      <c r="J198" s="252"/>
      <c r="K198" s="252"/>
      <c r="L198" s="252"/>
      <c r="M198" s="252"/>
      <c r="N198" s="252"/>
      <c r="O198" s="252"/>
      <c r="P198" s="252"/>
      <c r="Q198" s="252"/>
      <c r="R198" s="252"/>
      <c r="S198" s="252"/>
      <c r="T198" s="252"/>
      <c r="U198" s="252"/>
      <c r="V198" s="252"/>
      <c r="W198" s="252"/>
      <c r="X198" s="252"/>
    </row>
    <row r="199" spans="6:24" x14ac:dyDescent="0.2">
      <c r="F199" s="252"/>
      <c r="G199" s="252"/>
      <c r="H199" s="252"/>
      <c r="I199" s="252"/>
      <c r="J199" s="252"/>
      <c r="K199" s="252"/>
      <c r="L199" s="252"/>
      <c r="M199" s="252"/>
      <c r="N199" s="252"/>
      <c r="O199" s="252"/>
      <c r="P199" s="252"/>
      <c r="Q199" s="252"/>
      <c r="R199" s="252"/>
      <c r="S199" s="252"/>
      <c r="T199" s="252"/>
      <c r="U199" s="252"/>
      <c r="V199" s="252"/>
      <c r="W199" s="252"/>
      <c r="X199" s="252"/>
    </row>
    <row r="200" spans="6:24" x14ac:dyDescent="0.2">
      <c r="F200" s="252"/>
      <c r="G200" s="252"/>
      <c r="H200" s="252"/>
      <c r="I200" s="252"/>
      <c r="J200" s="252"/>
      <c r="K200" s="252"/>
      <c r="L200" s="252"/>
      <c r="M200" s="252"/>
      <c r="N200" s="252"/>
      <c r="O200" s="252"/>
      <c r="P200" s="252"/>
      <c r="Q200" s="252"/>
      <c r="R200" s="252"/>
      <c r="S200" s="252"/>
      <c r="T200" s="252"/>
      <c r="U200" s="252"/>
      <c r="V200" s="252"/>
      <c r="W200" s="252"/>
      <c r="X200" s="252"/>
    </row>
    <row r="201" spans="6:24" x14ac:dyDescent="0.2">
      <c r="F201" s="252"/>
      <c r="G201" s="252"/>
      <c r="H201" s="252"/>
      <c r="I201" s="252"/>
      <c r="J201" s="252"/>
      <c r="K201" s="252"/>
      <c r="L201" s="252"/>
      <c r="M201" s="252"/>
      <c r="N201" s="252"/>
      <c r="O201" s="252"/>
      <c r="P201" s="252"/>
      <c r="Q201" s="252"/>
      <c r="R201" s="252"/>
      <c r="S201" s="252"/>
      <c r="T201" s="252"/>
      <c r="U201" s="252"/>
      <c r="V201" s="252"/>
      <c r="W201" s="252"/>
      <c r="X201" s="252"/>
    </row>
    <row r="202" spans="6:24" x14ac:dyDescent="0.2">
      <c r="F202" s="252"/>
      <c r="G202" s="252"/>
      <c r="H202" s="252"/>
      <c r="I202" s="252"/>
      <c r="J202" s="252"/>
      <c r="K202" s="252"/>
      <c r="L202" s="252"/>
      <c r="M202" s="252"/>
      <c r="N202" s="252"/>
      <c r="O202" s="252"/>
      <c r="P202" s="252"/>
      <c r="Q202" s="252"/>
      <c r="R202" s="252"/>
      <c r="S202" s="252"/>
      <c r="T202" s="252"/>
      <c r="U202" s="252"/>
      <c r="V202" s="252"/>
      <c r="W202" s="252"/>
      <c r="X202" s="252"/>
    </row>
    <row r="203" spans="6:24" x14ac:dyDescent="0.2">
      <c r="F203" s="252"/>
      <c r="G203" s="252"/>
      <c r="H203" s="252"/>
      <c r="I203" s="252"/>
      <c r="J203" s="252"/>
      <c r="K203" s="252"/>
      <c r="L203" s="252"/>
      <c r="M203" s="252"/>
      <c r="N203" s="252"/>
      <c r="O203" s="252"/>
      <c r="P203" s="252"/>
      <c r="Q203" s="252"/>
      <c r="R203" s="252"/>
      <c r="S203" s="252"/>
      <c r="T203" s="252"/>
      <c r="U203" s="252"/>
      <c r="V203" s="252"/>
      <c r="W203" s="252"/>
      <c r="X203" s="252"/>
    </row>
    <row r="204" spans="6:24" x14ac:dyDescent="0.2">
      <c r="F204" s="252"/>
      <c r="G204" s="252"/>
      <c r="H204" s="252"/>
      <c r="I204" s="252"/>
      <c r="J204" s="252"/>
      <c r="K204" s="252"/>
      <c r="L204" s="252"/>
      <c r="M204" s="252"/>
      <c r="N204" s="252"/>
      <c r="O204" s="252"/>
      <c r="P204" s="252"/>
      <c r="Q204" s="252"/>
      <c r="R204" s="252"/>
      <c r="S204" s="252"/>
      <c r="T204" s="252"/>
      <c r="U204" s="252"/>
      <c r="V204" s="252"/>
      <c r="W204" s="252"/>
      <c r="X204" s="252"/>
    </row>
    <row r="205" spans="6:24" x14ac:dyDescent="0.2">
      <c r="F205" s="252"/>
      <c r="G205" s="252"/>
      <c r="H205" s="252"/>
      <c r="I205" s="252"/>
      <c r="J205" s="252"/>
      <c r="K205" s="252"/>
      <c r="L205" s="252"/>
      <c r="M205" s="252"/>
      <c r="N205" s="252"/>
      <c r="O205" s="252"/>
      <c r="P205" s="252"/>
      <c r="Q205" s="252"/>
      <c r="R205" s="252"/>
      <c r="S205" s="252"/>
      <c r="T205" s="252"/>
      <c r="U205" s="252"/>
      <c r="V205" s="252"/>
      <c r="W205" s="252"/>
      <c r="X205" s="252"/>
    </row>
    <row r="206" spans="6:24" x14ac:dyDescent="0.2">
      <c r="F206" s="252"/>
      <c r="G206" s="252"/>
      <c r="H206" s="252"/>
      <c r="I206" s="252"/>
      <c r="J206" s="252"/>
      <c r="K206" s="252"/>
      <c r="L206" s="252"/>
      <c r="M206" s="252"/>
      <c r="N206" s="252"/>
      <c r="O206" s="252"/>
      <c r="P206" s="252"/>
      <c r="Q206" s="252"/>
      <c r="R206" s="252"/>
      <c r="S206" s="252"/>
      <c r="T206" s="252"/>
      <c r="U206" s="252"/>
      <c r="V206" s="252"/>
      <c r="W206" s="252"/>
      <c r="X206" s="252"/>
    </row>
    <row r="207" spans="6:24" x14ac:dyDescent="0.2">
      <c r="F207" s="252"/>
      <c r="G207" s="252"/>
      <c r="H207" s="252"/>
      <c r="I207" s="252"/>
      <c r="J207" s="252"/>
      <c r="K207" s="252"/>
      <c r="L207" s="252"/>
      <c r="M207" s="252"/>
      <c r="N207" s="252"/>
      <c r="O207" s="252"/>
      <c r="P207" s="252"/>
      <c r="Q207" s="252"/>
      <c r="R207" s="252"/>
      <c r="S207" s="252"/>
      <c r="T207" s="252"/>
      <c r="U207" s="252"/>
      <c r="V207" s="252"/>
      <c r="W207" s="252"/>
      <c r="X207" s="252"/>
    </row>
    <row r="208" spans="6:24" x14ac:dyDescent="0.2">
      <c r="F208" s="252"/>
      <c r="G208" s="252"/>
      <c r="H208" s="252"/>
      <c r="I208" s="252"/>
      <c r="J208" s="252"/>
      <c r="K208" s="252"/>
      <c r="L208" s="252"/>
      <c r="M208" s="252"/>
      <c r="N208" s="252"/>
      <c r="O208" s="252"/>
      <c r="P208" s="252"/>
      <c r="Q208" s="252"/>
      <c r="R208" s="252"/>
      <c r="S208" s="252"/>
      <c r="T208" s="252"/>
      <c r="U208" s="252"/>
      <c r="V208" s="252"/>
      <c r="W208" s="252"/>
      <c r="X208" s="252"/>
    </row>
    <row r="209" spans="6:24" x14ac:dyDescent="0.2">
      <c r="F209" s="252"/>
      <c r="G209" s="252"/>
      <c r="H209" s="252"/>
      <c r="I209" s="252"/>
      <c r="J209" s="252"/>
      <c r="K209" s="252"/>
      <c r="L209" s="252"/>
      <c r="M209" s="252"/>
      <c r="N209" s="252"/>
      <c r="O209" s="252"/>
      <c r="P209" s="252"/>
      <c r="Q209" s="252"/>
      <c r="R209" s="252"/>
      <c r="S209" s="252"/>
      <c r="T209" s="252"/>
      <c r="U209" s="252"/>
      <c r="V209" s="252"/>
      <c r="W209" s="252"/>
      <c r="X209" s="252"/>
    </row>
    <row r="210" spans="6:24" x14ac:dyDescent="0.2">
      <c r="F210" s="252"/>
      <c r="G210" s="252"/>
      <c r="H210" s="252"/>
      <c r="I210" s="252"/>
      <c r="J210" s="252"/>
      <c r="K210" s="252"/>
      <c r="L210" s="252"/>
      <c r="M210" s="252"/>
      <c r="N210" s="252"/>
      <c r="O210" s="252"/>
      <c r="P210" s="252"/>
      <c r="Q210" s="252"/>
      <c r="R210" s="252"/>
      <c r="S210" s="252"/>
      <c r="T210" s="252"/>
      <c r="U210" s="252"/>
      <c r="V210" s="252"/>
      <c r="W210" s="252"/>
      <c r="X210" s="252"/>
    </row>
    <row r="211" spans="6:24" x14ac:dyDescent="0.2">
      <c r="F211" s="252"/>
      <c r="G211" s="252"/>
      <c r="H211" s="252"/>
      <c r="I211" s="252"/>
      <c r="J211" s="252"/>
      <c r="K211" s="252"/>
      <c r="L211" s="252"/>
      <c r="M211" s="252"/>
      <c r="N211" s="252"/>
      <c r="O211" s="252"/>
      <c r="P211" s="252"/>
      <c r="Q211" s="252"/>
      <c r="R211" s="252"/>
      <c r="S211" s="252"/>
      <c r="T211" s="252"/>
      <c r="U211" s="252"/>
      <c r="V211" s="252"/>
      <c r="W211" s="252"/>
      <c r="X211" s="252"/>
    </row>
    <row r="212" spans="6:24" x14ac:dyDescent="0.2">
      <c r="F212" s="252"/>
      <c r="G212" s="252"/>
      <c r="H212" s="252"/>
      <c r="I212" s="252"/>
      <c r="J212" s="252"/>
      <c r="K212" s="252"/>
      <c r="L212" s="252"/>
      <c r="M212" s="252"/>
      <c r="N212" s="252"/>
      <c r="O212" s="252"/>
      <c r="P212" s="252"/>
      <c r="Q212" s="252"/>
      <c r="R212" s="252"/>
      <c r="S212" s="252"/>
      <c r="T212" s="252"/>
      <c r="U212" s="252"/>
      <c r="V212" s="252"/>
      <c r="W212" s="252"/>
      <c r="X212" s="252"/>
    </row>
    <row r="213" spans="6:24" x14ac:dyDescent="0.2">
      <c r="F213" s="252"/>
      <c r="G213" s="252"/>
      <c r="H213" s="252"/>
      <c r="I213" s="252"/>
      <c r="J213" s="252"/>
      <c r="K213" s="252"/>
      <c r="L213" s="252"/>
      <c r="M213" s="252"/>
      <c r="N213" s="252"/>
      <c r="O213" s="252"/>
      <c r="P213" s="252"/>
      <c r="Q213" s="252"/>
      <c r="R213" s="252"/>
      <c r="S213" s="252"/>
      <c r="T213" s="252"/>
      <c r="U213" s="252"/>
      <c r="V213" s="252"/>
      <c r="W213" s="252"/>
      <c r="X213" s="252"/>
    </row>
    <row r="214" spans="6:24" x14ac:dyDescent="0.2">
      <c r="F214" s="252"/>
      <c r="G214" s="252"/>
      <c r="H214" s="252"/>
      <c r="I214" s="252"/>
      <c r="J214" s="252"/>
      <c r="K214" s="252"/>
      <c r="L214" s="252"/>
      <c r="M214" s="252"/>
      <c r="N214" s="252"/>
      <c r="O214" s="252"/>
      <c r="P214" s="252"/>
      <c r="Q214" s="252"/>
      <c r="R214" s="252"/>
      <c r="S214" s="252"/>
      <c r="T214" s="252"/>
      <c r="U214" s="252"/>
      <c r="V214" s="252"/>
      <c r="W214" s="252"/>
      <c r="X214" s="252"/>
    </row>
    <row r="215" spans="6:24" x14ac:dyDescent="0.2">
      <c r="F215" s="252"/>
      <c r="G215" s="252"/>
      <c r="H215" s="252"/>
      <c r="I215" s="252"/>
      <c r="J215" s="252"/>
      <c r="K215" s="252"/>
      <c r="L215" s="252"/>
      <c r="M215" s="252"/>
      <c r="N215" s="252"/>
      <c r="O215" s="252"/>
      <c r="P215" s="252"/>
      <c r="Q215" s="252"/>
      <c r="R215" s="252"/>
      <c r="S215" s="252"/>
      <c r="T215" s="252"/>
      <c r="U215" s="252"/>
      <c r="V215" s="252"/>
      <c r="W215" s="252"/>
      <c r="X215" s="252"/>
    </row>
    <row r="216" spans="6:24" x14ac:dyDescent="0.2">
      <c r="F216" s="252"/>
      <c r="G216" s="252"/>
      <c r="H216" s="252"/>
      <c r="I216" s="252"/>
      <c r="J216" s="252"/>
      <c r="K216" s="252"/>
      <c r="L216" s="252"/>
      <c r="M216" s="252"/>
      <c r="N216" s="252"/>
      <c r="O216" s="252"/>
      <c r="P216" s="252"/>
      <c r="Q216" s="252"/>
      <c r="R216" s="252"/>
      <c r="S216" s="252"/>
      <c r="T216" s="252"/>
      <c r="U216" s="252"/>
      <c r="V216" s="252"/>
      <c r="W216" s="252"/>
      <c r="X216" s="252"/>
    </row>
    <row r="217" spans="6:24" x14ac:dyDescent="0.2">
      <c r="F217" s="252"/>
      <c r="G217" s="252"/>
      <c r="H217" s="252"/>
      <c r="I217" s="252"/>
      <c r="J217" s="252"/>
      <c r="K217" s="252"/>
      <c r="L217" s="252"/>
      <c r="M217" s="252"/>
      <c r="N217" s="252"/>
      <c r="O217" s="252"/>
      <c r="P217" s="252"/>
      <c r="Q217" s="252"/>
      <c r="R217" s="252"/>
      <c r="S217" s="252"/>
      <c r="T217" s="252"/>
      <c r="U217" s="252"/>
      <c r="V217" s="252"/>
      <c r="W217" s="252"/>
      <c r="X217" s="252"/>
    </row>
    <row r="218" spans="6:24" x14ac:dyDescent="0.2">
      <c r="F218" s="252"/>
      <c r="G218" s="252"/>
      <c r="H218" s="252"/>
      <c r="I218" s="252"/>
      <c r="J218" s="252"/>
      <c r="K218" s="252"/>
      <c r="L218" s="252"/>
      <c r="M218" s="252"/>
      <c r="N218" s="252"/>
      <c r="O218" s="252"/>
      <c r="P218" s="252"/>
      <c r="Q218" s="252"/>
      <c r="R218" s="252"/>
      <c r="S218" s="252"/>
      <c r="T218" s="252"/>
      <c r="U218" s="252"/>
      <c r="V218" s="252"/>
      <c r="W218" s="252"/>
      <c r="X218" s="252"/>
    </row>
    <row r="219" spans="6:24" x14ac:dyDescent="0.2">
      <c r="F219" s="252"/>
      <c r="G219" s="252"/>
      <c r="H219" s="252"/>
      <c r="I219" s="252"/>
      <c r="J219" s="252"/>
      <c r="K219" s="252"/>
      <c r="L219" s="252"/>
      <c r="M219" s="252"/>
      <c r="N219" s="252"/>
      <c r="O219" s="252"/>
      <c r="P219" s="252"/>
      <c r="Q219" s="252"/>
      <c r="R219" s="252"/>
      <c r="S219" s="252"/>
      <c r="T219" s="252"/>
      <c r="U219" s="252"/>
      <c r="V219" s="252"/>
      <c r="W219" s="252"/>
      <c r="X219" s="252"/>
    </row>
    <row r="220" spans="6:24" x14ac:dyDescent="0.2">
      <c r="F220" s="252"/>
      <c r="G220" s="252"/>
      <c r="H220" s="252"/>
      <c r="I220" s="252"/>
      <c r="J220" s="252"/>
      <c r="K220" s="252"/>
      <c r="L220" s="252"/>
      <c r="M220" s="252"/>
      <c r="N220" s="252"/>
      <c r="O220" s="252"/>
      <c r="P220" s="252"/>
      <c r="Q220" s="252"/>
      <c r="R220" s="252"/>
      <c r="S220" s="252"/>
      <c r="T220" s="252"/>
      <c r="U220" s="252"/>
      <c r="V220" s="252"/>
      <c r="W220" s="252"/>
      <c r="X220" s="252"/>
    </row>
    <row r="221" spans="6:24" x14ac:dyDescent="0.2">
      <c r="F221" s="252"/>
      <c r="G221" s="252"/>
      <c r="H221" s="252"/>
      <c r="I221" s="252"/>
      <c r="J221" s="252"/>
      <c r="K221" s="252"/>
      <c r="L221" s="252"/>
      <c r="M221" s="252"/>
      <c r="N221" s="252"/>
      <c r="O221" s="252"/>
      <c r="P221" s="252"/>
      <c r="Q221" s="252"/>
      <c r="R221" s="252"/>
      <c r="S221" s="252"/>
      <c r="T221" s="252"/>
      <c r="U221" s="252"/>
      <c r="V221" s="252"/>
      <c r="W221" s="252"/>
      <c r="X221" s="252"/>
    </row>
    <row r="222" spans="6:24" x14ac:dyDescent="0.2">
      <c r="F222" s="252"/>
      <c r="G222" s="252"/>
      <c r="H222" s="252"/>
      <c r="I222" s="252"/>
      <c r="J222" s="252"/>
      <c r="K222" s="252"/>
      <c r="L222" s="252"/>
      <c r="M222" s="252"/>
      <c r="N222" s="252"/>
      <c r="O222" s="252"/>
      <c r="P222" s="252"/>
      <c r="Q222" s="252"/>
      <c r="R222" s="252"/>
      <c r="S222" s="252"/>
      <c r="T222" s="252"/>
      <c r="U222" s="252"/>
      <c r="V222" s="252"/>
      <c r="W222" s="252"/>
      <c r="X222" s="252"/>
    </row>
    <row r="223" spans="6:24" x14ac:dyDescent="0.2">
      <c r="F223" s="252"/>
      <c r="G223" s="252"/>
      <c r="H223" s="252"/>
      <c r="I223" s="252"/>
      <c r="J223" s="252"/>
      <c r="K223" s="252"/>
      <c r="L223" s="252"/>
      <c r="M223" s="252"/>
      <c r="N223" s="252"/>
      <c r="O223" s="252"/>
      <c r="P223" s="252"/>
      <c r="Q223" s="252"/>
      <c r="R223" s="252"/>
      <c r="S223" s="252"/>
      <c r="T223" s="252"/>
      <c r="U223" s="252"/>
      <c r="V223" s="252"/>
      <c r="W223" s="252"/>
      <c r="X223" s="252"/>
    </row>
    <row r="224" spans="6:24" x14ac:dyDescent="0.2">
      <c r="F224" s="252"/>
      <c r="G224" s="252"/>
      <c r="H224" s="252"/>
      <c r="I224" s="252"/>
      <c r="J224" s="252"/>
      <c r="K224" s="252"/>
      <c r="L224" s="252"/>
      <c r="M224" s="252"/>
      <c r="N224" s="252"/>
      <c r="O224" s="252"/>
      <c r="P224" s="252"/>
      <c r="Q224" s="252"/>
      <c r="R224" s="252"/>
      <c r="S224" s="252"/>
      <c r="T224" s="252"/>
      <c r="U224" s="252"/>
      <c r="V224" s="252"/>
      <c r="W224" s="252"/>
      <c r="X224" s="252"/>
    </row>
    <row r="225" spans="6:24" x14ac:dyDescent="0.2">
      <c r="F225" s="252"/>
      <c r="G225" s="252"/>
      <c r="H225" s="252"/>
      <c r="I225" s="252"/>
      <c r="J225" s="252"/>
      <c r="K225" s="252"/>
      <c r="L225" s="252"/>
      <c r="M225" s="252"/>
      <c r="N225" s="252"/>
      <c r="O225" s="252"/>
      <c r="P225" s="252"/>
      <c r="Q225" s="252"/>
      <c r="R225" s="252"/>
      <c r="S225" s="252"/>
      <c r="T225" s="252"/>
      <c r="U225" s="252"/>
      <c r="V225" s="252"/>
      <c r="W225" s="252"/>
      <c r="X225" s="252"/>
    </row>
    <row r="226" spans="6:24" x14ac:dyDescent="0.2">
      <c r="F226" s="252"/>
      <c r="G226" s="252"/>
      <c r="H226" s="252"/>
      <c r="I226" s="252"/>
      <c r="J226" s="252"/>
      <c r="K226" s="252"/>
      <c r="L226" s="252"/>
      <c r="M226" s="252"/>
      <c r="N226" s="252"/>
      <c r="O226" s="252"/>
      <c r="P226" s="252"/>
      <c r="Q226" s="252"/>
      <c r="R226" s="252"/>
      <c r="S226" s="252"/>
      <c r="T226" s="252"/>
      <c r="U226" s="252"/>
      <c r="V226" s="252"/>
      <c r="W226" s="252"/>
      <c r="X226" s="252"/>
    </row>
    <row r="227" spans="6:24" x14ac:dyDescent="0.2">
      <c r="F227" s="252"/>
      <c r="G227" s="252"/>
      <c r="H227" s="252"/>
      <c r="I227" s="252"/>
      <c r="J227" s="252"/>
      <c r="K227" s="252"/>
      <c r="L227" s="252"/>
      <c r="M227" s="252"/>
      <c r="N227" s="252"/>
      <c r="O227" s="252"/>
      <c r="P227" s="252"/>
      <c r="Q227" s="252"/>
      <c r="R227" s="252"/>
      <c r="S227" s="252"/>
      <c r="T227" s="252"/>
      <c r="U227" s="252"/>
      <c r="V227" s="252"/>
      <c r="W227" s="252"/>
      <c r="X227" s="252"/>
    </row>
    <row r="228" spans="6:24" x14ac:dyDescent="0.2">
      <c r="F228" s="252"/>
      <c r="G228" s="252"/>
      <c r="H228" s="252"/>
      <c r="I228" s="252"/>
      <c r="J228" s="252"/>
      <c r="K228" s="252"/>
      <c r="L228" s="252"/>
      <c r="M228" s="252"/>
      <c r="N228" s="252"/>
      <c r="O228" s="252"/>
      <c r="P228" s="252"/>
      <c r="Q228" s="252"/>
      <c r="R228" s="252"/>
      <c r="S228" s="252"/>
      <c r="T228" s="252"/>
      <c r="U228" s="252"/>
      <c r="V228" s="252"/>
      <c r="W228" s="252"/>
      <c r="X228" s="252"/>
    </row>
    <row r="229" spans="6:24" x14ac:dyDescent="0.2">
      <c r="F229" s="252"/>
      <c r="G229" s="252"/>
      <c r="H229" s="252"/>
      <c r="I229" s="252"/>
      <c r="J229" s="252"/>
      <c r="K229" s="252"/>
      <c r="L229" s="252"/>
      <c r="M229" s="252"/>
      <c r="N229" s="252"/>
      <c r="O229" s="252"/>
      <c r="P229" s="252"/>
      <c r="Q229" s="252"/>
      <c r="R229" s="252"/>
      <c r="S229" s="252"/>
      <c r="T229" s="252"/>
      <c r="U229" s="252"/>
      <c r="V229" s="252"/>
      <c r="W229" s="252"/>
      <c r="X229" s="252"/>
    </row>
    <row r="230" spans="6:24" x14ac:dyDescent="0.2">
      <c r="F230" s="252"/>
      <c r="G230" s="252"/>
      <c r="H230" s="252"/>
      <c r="I230" s="252"/>
      <c r="J230" s="252"/>
      <c r="K230" s="252"/>
      <c r="L230" s="252"/>
      <c r="M230" s="252"/>
      <c r="N230" s="252"/>
      <c r="O230" s="252"/>
      <c r="P230" s="252"/>
      <c r="Q230" s="252"/>
      <c r="R230" s="252"/>
      <c r="S230" s="252"/>
      <c r="T230" s="252"/>
      <c r="U230" s="252"/>
      <c r="V230" s="252"/>
      <c r="W230" s="252"/>
      <c r="X230" s="252"/>
    </row>
    <row r="231" spans="6:24" x14ac:dyDescent="0.2">
      <c r="F231" s="252"/>
      <c r="G231" s="252"/>
      <c r="H231" s="252"/>
      <c r="I231" s="252"/>
      <c r="J231" s="252"/>
      <c r="K231" s="252"/>
      <c r="L231" s="252"/>
      <c r="M231" s="252"/>
      <c r="N231" s="252"/>
      <c r="O231" s="252"/>
      <c r="P231" s="252"/>
      <c r="Q231" s="252"/>
      <c r="R231" s="252"/>
      <c r="S231" s="252"/>
      <c r="T231" s="252"/>
      <c r="U231" s="252"/>
      <c r="V231" s="252"/>
      <c r="W231" s="252"/>
      <c r="X231" s="252"/>
    </row>
    <row r="232" spans="6:24" x14ac:dyDescent="0.2">
      <c r="F232" s="252"/>
      <c r="G232" s="252"/>
      <c r="H232" s="252"/>
      <c r="I232" s="252"/>
      <c r="J232" s="252"/>
      <c r="K232" s="252"/>
      <c r="L232" s="252"/>
      <c r="M232" s="252"/>
      <c r="N232" s="252"/>
      <c r="O232" s="252"/>
      <c r="P232" s="252"/>
      <c r="Q232" s="252"/>
      <c r="R232" s="252"/>
      <c r="S232" s="252"/>
      <c r="T232" s="252"/>
      <c r="U232" s="252"/>
      <c r="V232" s="252"/>
      <c r="W232" s="252"/>
      <c r="X232" s="252"/>
    </row>
    <row r="233" spans="6:24" x14ac:dyDescent="0.2">
      <c r="F233" s="252"/>
      <c r="G233" s="252"/>
      <c r="H233" s="252"/>
      <c r="I233" s="252"/>
      <c r="J233" s="252"/>
      <c r="K233" s="252"/>
      <c r="L233" s="252"/>
      <c r="M233" s="252"/>
      <c r="N233" s="252"/>
      <c r="O233" s="252"/>
      <c r="P233" s="252"/>
      <c r="Q233" s="252"/>
      <c r="R233" s="252"/>
      <c r="S233" s="252"/>
      <c r="T233" s="252"/>
      <c r="U233" s="252"/>
      <c r="V233" s="252"/>
      <c r="W233" s="252"/>
      <c r="X233" s="252"/>
    </row>
    <row r="234" spans="6:24" x14ac:dyDescent="0.2">
      <c r="F234" s="252"/>
      <c r="G234" s="252"/>
      <c r="H234" s="252"/>
      <c r="I234" s="252"/>
      <c r="J234" s="252"/>
      <c r="K234" s="252"/>
      <c r="L234" s="252"/>
      <c r="M234" s="252"/>
      <c r="N234" s="252"/>
      <c r="O234" s="252"/>
      <c r="P234" s="252"/>
      <c r="Q234" s="252"/>
      <c r="R234" s="252"/>
      <c r="S234" s="252"/>
      <c r="T234" s="252"/>
      <c r="U234" s="252"/>
      <c r="V234" s="252"/>
      <c r="W234" s="252"/>
      <c r="X234" s="252"/>
    </row>
    <row r="235" spans="6:24" x14ac:dyDescent="0.2">
      <c r="F235" s="252"/>
      <c r="G235" s="252"/>
      <c r="H235" s="252"/>
      <c r="I235" s="252"/>
      <c r="J235" s="252"/>
      <c r="K235" s="252"/>
      <c r="L235" s="252"/>
      <c r="M235" s="252"/>
      <c r="N235" s="252"/>
      <c r="O235" s="252"/>
      <c r="P235" s="252"/>
      <c r="Q235" s="252"/>
      <c r="R235" s="252"/>
      <c r="S235" s="252"/>
      <c r="T235" s="252"/>
      <c r="U235" s="252"/>
      <c r="V235" s="252"/>
      <c r="W235" s="252"/>
      <c r="X235" s="252"/>
    </row>
    <row r="236" spans="6:24" x14ac:dyDescent="0.2">
      <c r="F236" s="252"/>
      <c r="G236" s="252"/>
      <c r="H236" s="252"/>
      <c r="I236" s="252"/>
      <c r="J236" s="252"/>
      <c r="K236" s="252"/>
      <c r="L236" s="252"/>
      <c r="M236" s="252"/>
      <c r="N236" s="252"/>
      <c r="O236" s="252"/>
      <c r="P236" s="252"/>
      <c r="Q236" s="252"/>
      <c r="R236" s="252"/>
      <c r="S236" s="252"/>
      <c r="T236" s="252"/>
      <c r="U236" s="252"/>
      <c r="V236" s="252"/>
      <c r="W236" s="252"/>
      <c r="X236" s="252"/>
    </row>
    <row r="237" spans="6:24" x14ac:dyDescent="0.2">
      <c r="F237" s="252"/>
      <c r="G237" s="252"/>
      <c r="H237" s="252"/>
      <c r="I237" s="252"/>
      <c r="J237" s="252"/>
      <c r="K237" s="252"/>
      <c r="L237" s="252"/>
      <c r="M237" s="252"/>
      <c r="N237" s="252"/>
      <c r="O237" s="252"/>
      <c r="P237" s="252"/>
      <c r="Q237" s="252"/>
      <c r="R237" s="252"/>
      <c r="S237" s="252"/>
      <c r="T237" s="252"/>
      <c r="U237" s="252"/>
      <c r="V237" s="252"/>
      <c r="W237" s="252"/>
      <c r="X237" s="252"/>
    </row>
    <row r="238" spans="6:24" x14ac:dyDescent="0.2">
      <c r="F238" s="252"/>
      <c r="G238" s="252"/>
      <c r="H238" s="252"/>
      <c r="I238" s="252"/>
      <c r="J238" s="252"/>
      <c r="K238" s="252"/>
      <c r="L238" s="252"/>
      <c r="M238" s="252"/>
      <c r="N238" s="252"/>
      <c r="O238" s="252"/>
      <c r="P238" s="252"/>
      <c r="Q238" s="252"/>
      <c r="R238" s="252"/>
      <c r="S238" s="252"/>
      <c r="T238" s="252"/>
      <c r="U238" s="252"/>
      <c r="V238" s="252"/>
      <c r="W238" s="252"/>
      <c r="X238" s="252"/>
    </row>
    <row r="239" spans="6:24" x14ac:dyDescent="0.2">
      <c r="F239" s="252"/>
      <c r="G239" s="252"/>
      <c r="H239" s="252"/>
      <c r="I239" s="252"/>
      <c r="J239" s="252"/>
      <c r="K239" s="252"/>
      <c r="L239" s="252"/>
      <c r="M239" s="252"/>
      <c r="N239" s="252"/>
      <c r="O239" s="252"/>
      <c r="P239" s="252"/>
      <c r="Q239" s="252"/>
      <c r="R239" s="252"/>
      <c r="S239" s="252"/>
      <c r="T239" s="252"/>
      <c r="U239" s="252"/>
      <c r="V239" s="252"/>
      <c r="W239" s="252"/>
      <c r="X239" s="252"/>
    </row>
    <row r="240" spans="6:24" x14ac:dyDescent="0.2">
      <c r="F240" s="252"/>
      <c r="G240" s="252"/>
      <c r="H240" s="252"/>
      <c r="I240" s="252"/>
      <c r="J240" s="252"/>
      <c r="K240" s="252"/>
      <c r="L240" s="252"/>
      <c r="M240" s="252"/>
      <c r="N240" s="252"/>
      <c r="O240" s="252"/>
      <c r="P240" s="252"/>
      <c r="Q240" s="252"/>
      <c r="R240" s="252"/>
      <c r="S240" s="252"/>
      <c r="T240" s="252"/>
      <c r="U240" s="252"/>
      <c r="V240" s="252"/>
      <c r="W240" s="252"/>
      <c r="X240" s="252"/>
    </row>
    <row r="241" spans="6:24" x14ac:dyDescent="0.2">
      <c r="F241" s="252"/>
      <c r="G241" s="252"/>
      <c r="H241" s="252"/>
      <c r="I241" s="252"/>
      <c r="J241" s="252"/>
      <c r="K241" s="252"/>
      <c r="L241" s="252"/>
      <c r="M241" s="252"/>
      <c r="N241" s="252"/>
      <c r="O241" s="252"/>
      <c r="P241" s="252"/>
      <c r="Q241" s="252"/>
      <c r="R241" s="252"/>
      <c r="S241" s="252"/>
      <c r="T241" s="252"/>
      <c r="U241" s="252"/>
      <c r="V241" s="252"/>
      <c r="W241" s="252"/>
      <c r="X241" s="252"/>
    </row>
    <row r="242" spans="6:24" x14ac:dyDescent="0.2">
      <c r="F242" s="252"/>
      <c r="G242" s="252"/>
      <c r="H242" s="252"/>
      <c r="I242" s="252"/>
      <c r="J242" s="252"/>
      <c r="K242" s="252"/>
      <c r="L242" s="252"/>
      <c r="M242" s="252"/>
      <c r="N242" s="252"/>
      <c r="O242" s="252"/>
      <c r="P242" s="252"/>
      <c r="Q242" s="252"/>
      <c r="R242" s="252"/>
      <c r="S242" s="252"/>
      <c r="T242" s="252"/>
      <c r="U242" s="252"/>
      <c r="V242" s="252"/>
      <c r="W242" s="252"/>
      <c r="X242" s="252"/>
    </row>
    <row r="243" spans="6:24" x14ac:dyDescent="0.2">
      <c r="F243" s="252"/>
      <c r="G243" s="252"/>
      <c r="H243" s="252"/>
      <c r="I243" s="252"/>
      <c r="J243" s="252"/>
      <c r="K243" s="252"/>
      <c r="L243" s="252"/>
      <c r="M243" s="252"/>
      <c r="N243" s="252"/>
      <c r="O243" s="252"/>
      <c r="P243" s="252"/>
      <c r="Q243" s="252"/>
      <c r="R243" s="252"/>
      <c r="S243" s="252"/>
      <c r="T243" s="252"/>
      <c r="U243" s="252"/>
      <c r="V243" s="252"/>
      <c r="W243" s="252"/>
      <c r="X243" s="252"/>
    </row>
    <row r="244" spans="6:24" x14ac:dyDescent="0.2">
      <c r="F244" s="252"/>
      <c r="G244" s="252"/>
      <c r="H244" s="252"/>
      <c r="I244" s="252"/>
      <c r="J244" s="252"/>
      <c r="K244" s="252"/>
      <c r="L244" s="252"/>
      <c r="M244" s="252"/>
      <c r="N244" s="252"/>
      <c r="O244" s="252"/>
      <c r="P244" s="252"/>
      <c r="Q244" s="252"/>
      <c r="R244" s="252"/>
      <c r="S244" s="252"/>
      <c r="T244" s="252"/>
      <c r="U244" s="252"/>
      <c r="V244" s="252"/>
      <c r="W244" s="252"/>
      <c r="X244" s="252"/>
    </row>
    <row r="245" spans="6:24" x14ac:dyDescent="0.2">
      <c r="F245" s="252"/>
      <c r="G245" s="252"/>
      <c r="H245" s="252"/>
      <c r="I245" s="252"/>
      <c r="J245" s="252"/>
      <c r="K245" s="252"/>
      <c r="L245" s="252"/>
      <c r="M245" s="252"/>
      <c r="N245" s="252"/>
      <c r="O245" s="252"/>
      <c r="P245" s="252"/>
      <c r="Q245" s="252"/>
      <c r="R245" s="252"/>
      <c r="S245" s="252"/>
      <c r="T245" s="252"/>
      <c r="U245" s="252"/>
      <c r="V245" s="252"/>
      <c r="W245" s="252"/>
      <c r="X245" s="252"/>
    </row>
    <row r="246" spans="6:24" x14ac:dyDescent="0.2">
      <c r="F246" s="252"/>
      <c r="G246" s="252"/>
      <c r="H246" s="252"/>
      <c r="I246" s="252"/>
      <c r="J246" s="252"/>
      <c r="K246" s="252"/>
      <c r="L246" s="252"/>
      <c r="M246" s="252"/>
      <c r="N246" s="252"/>
      <c r="O246" s="252"/>
      <c r="P246" s="252"/>
      <c r="Q246" s="252"/>
      <c r="R246" s="252"/>
      <c r="S246" s="252"/>
      <c r="T246" s="252"/>
      <c r="U246" s="252"/>
      <c r="V246" s="252"/>
      <c r="W246" s="252"/>
      <c r="X246" s="252"/>
    </row>
    <row r="247" spans="6:24" x14ac:dyDescent="0.2">
      <c r="F247" s="252"/>
      <c r="G247" s="252"/>
      <c r="H247" s="252"/>
      <c r="I247" s="252"/>
      <c r="J247" s="252"/>
      <c r="K247" s="252"/>
      <c r="L247" s="252"/>
      <c r="M247" s="252"/>
      <c r="N247" s="252"/>
      <c r="O247" s="252"/>
      <c r="P247" s="252"/>
      <c r="Q247" s="252"/>
      <c r="R247" s="252"/>
      <c r="S247" s="252"/>
      <c r="T247" s="252"/>
      <c r="U247" s="252"/>
      <c r="V247" s="252"/>
      <c r="W247" s="252"/>
      <c r="X247" s="252"/>
    </row>
    <row r="248" spans="6:24" x14ac:dyDescent="0.2">
      <c r="F248" s="252"/>
      <c r="G248" s="252"/>
      <c r="H248" s="252"/>
      <c r="I248" s="252"/>
      <c r="J248" s="252"/>
      <c r="K248" s="252"/>
      <c r="L248" s="252"/>
      <c r="M248" s="252"/>
      <c r="N248" s="252"/>
      <c r="O248" s="252"/>
      <c r="P248" s="252"/>
      <c r="Q248" s="252"/>
      <c r="R248" s="252"/>
      <c r="S248" s="252"/>
      <c r="T248" s="252"/>
      <c r="U248" s="252"/>
      <c r="V248" s="252"/>
      <c r="W248" s="252"/>
      <c r="X248" s="252"/>
    </row>
    <row r="249" spans="6:24" x14ac:dyDescent="0.2">
      <c r="F249" s="252"/>
      <c r="G249" s="252"/>
      <c r="H249" s="252"/>
      <c r="I249" s="252"/>
      <c r="J249" s="252"/>
      <c r="K249" s="252"/>
      <c r="L249" s="252"/>
      <c r="M249" s="252"/>
      <c r="N249" s="252"/>
      <c r="O249" s="252"/>
      <c r="P249" s="252"/>
      <c r="Q249" s="252"/>
      <c r="R249" s="252"/>
      <c r="S249" s="252"/>
      <c r="T249" s="252"/>
      <c r="U249" s="252"/>
      <c r="V249" s="252"/>
      <c r="W249" s="252"/>
      <c r="X249" s="252"/>
    </row>
    <row r="250" spans="6:24" x14ac:dyDescent="0.2">
      <c r="F250" s="252"/>
      <c r="G250" s="252"/>
      <c r="H250" s="252"/>
      <c r="I250" s="252"/>
      <c r="J250" s="252"/>
      <c r="K250" s="252"/>
      <c r="L250" s="252"/>
      <c r="M250" s="252"/>
      <c r="N250" s="252"/>
      <c r="O250" s="252"/>
      <c r="P250" s="252"/>
      <c r="Q250" s="252"/>
      <c r="R250" s="252"/>
      <c r="S250" s="252"/>
      <c r="T250" s="252"/>
      <c r="U250" s="252"/>
      <c r="V250" s="252"/>
      <c r="W250" s="252"/>
      <c r="X250" s="252"/>
    </row>
    <row r="251" spans="6:24" x14ac:dyDescent="0.2">
      <c r="F251" s="252"/>
      <c r="G251" s="252"/>
      <c r="H251" s="252"/>
      <c r="I251" s="252"/>
      <c r="J251" s="252"/>
      <c r="K251" s="252"/>
      <c r="L251" s="252"/>
      <c r="M251" s="252"/>
      <c r="N251" s="252"/>
      <c r="O251" s="252"/>
      <c r="P251" s="252"/>
      <c r="Q251" s="252"/>
      <c r="R251" s="252"/>
      <c r="S251" s="252"/>
      <c r="T251" s="252"/>
      <c r="U251" s="252"/>
      <c r="V251" s="252"/>
      <c r="W251" s="252"/>
      <c r="X251" s="252"/>
    </row>
    <row r="252" spans="6:24" x14ac:dyDescent="0.2">
      <c r="F252" s="252"/>
      <c r="G252" s="252"/>
      <c r="H252" s="252"/>
      <c r="I252" s="252"/>
      <c r="J252" s="252"/>
      <c r="K252" s="252"/>
      <c r="L252" s="252"/>
      <c r="M252" s="252"/>
      <c r="N252" s="252"/>
      <c r="O252" s="252"/>
      <c r="P252" s="252"/>
      <c r="Q252" s="252"/>
      <c r="R252" s="252"/>
      <c r="S252" s="252"/>
      <c r="T252" s="252"/>
      <c r="U252" s="252"/>
      <c r="V252" s="252"/>
      <c r="W252" s="252"/>
      <c r="X252" s="252"/>
    </row>
    <row r="253" spans="6:24" x14ac:dyDescent="0.2">
      <c r="F253" s="252"/>
      <c r="G253" s="252"/>
      <c r="H253" s="252"/>
      <c r="I253" s="252"/>
      <c r="J253" s="252"/>
      <c r="K253" s="252"/>
      <c r="L253" s="252"/>
      <c r="M253" s="252"/>
      <c r="N253" s="252"/>
      <c r="O253" s="252"/>
      <c r="P253" s="252"/>
      <c r="Q253" s="252"/>
      <c r="R253" s="252"/>
      <c r="S253" s="252"/>
      <c r="T253" s="252"/>
      <c r="U253" s="252"/>
      <c r="V253" s="252"/>
      <c r="W253" s="252"/>
      <c r="X253" s="252"/>
    </row>
    <row r="254" spans="6:24" x14ac:dyDescent="0.2">
      <c r="F254" s="252"/>
      <c r="G254" s="252"/>
      <c r="H254" s="252"/>
      <c r="I254" s="252"/>
      <c r="J254" s="252"/>
      <c r="K254" s="252"/>
      <c r="L254" s="252"/>
      <c r="M254" s="252"/>
      <c r="N254" s="252"/>
      <c r="O254" s="252"/>
      <c r="P254" s="252"/>
      <c r="Q254" s="252"/>
      <c r="R254" s="252"/>
      <c r="S254" s="252"/>
      <c r="T254" s="252"/>
      <c r="U254" s="252"/>
      <c r="V254" s="252"/>
      <c r="W254" s="252"/>
      <c r="X254" s="252"/>
    </row>
    <row r="255" spans="6:24" x14ac:dyDescent="0.2">
      <c r="F255" s="252"/>
      <c r="G255" s="252"/>
      <c r="H255" s="252"/>
      <c r="I255" s="252"/>
      <c r="J255" s="252"/>
      <c r="K255" s="252"/>
      <c r="L255" s="252"/>
      <c r="M255" s="252"/>
      <c r="N255" s="252"/>
      <c r="O255" s="252"/>
      <c r="P255" s="252"/>
      <c r="Q255" s="252"/>
      <c r="R255" s="252"/>
      <c r="S255" s="252"/>
      <c r="T255" s="252"/>
      <c r="U255" s="252"/>
      <c r="V255" s="252"/>
      <c r="W255" s="252"/>
      <c r="X255" s="252"/>
    </row>
    <row r="256" spans="6:24" x14ac:dyDescent="0.2">
      <c r="F256" s="252"/>
      <c r="G256" s="252"/>
      <c r="H256" s="252"/>
      <c r="I256" s="252"/>
      <c r="J256" s="252"/>
      <c r="K256" s="252"/>
      <c r="L256" s="252"/>
      <c r="M256" s="252"/>
      <c r="N256" s="252"/>
      <c r="O256" s="252"/>
      <c r="P256" s="252"/>
      <c r="Q256" s="252"/>
      <c r="R256" s="252"/>
      <c r="S256" s="252"/>
      <c r="T256" s="252"/>
      <c r="U256" s="252"/>
      <c r="V256" s="252"/>
      <c r="W256" s="252"/>
      <c r="X256" s="252"/>
    </row>
    <row r="257" spans="6:24" x14ac:dyDescent="0.2">
      <c r="F257" s="252"/>
      <c r="G257" s="252"/>
      <c r="H257" s="252"/>
      <c r="I257" s="252"/>
      <c r="J257" s="252"/>
      <c r="K257" s="252"/>
      <c r="L257" s="252"/>
      <c r="M257" s="252"/>
      <c r="N257" s="252"/>
      <c r="O257" s="252"/>
      <c r="P257" s="252"/>
      <c r="Q257" s="252"/>
      <c r="R257" s="252"/>
      <c r="S257" s="252"/>
      <c r="T257" s="252"/>
      <c r="U257" s="252"/>
      <c r="V257" s="252"/>
      <c r="W257" s="252"/>
      <c r="X257" s="252"/>
    </row>
    <row r="258" spans="6:24" x14ac:dyDescent="0.2">
      <c r="F258" s="252"/>
      <c r="G258" s="252"/>
      <c r="H258" s="252"/>
      <c r="I258" s="252"/>
      <c r="J258" s="252"/>
      <c r="K258" s="252"/>
      <c r="L258" s="252"/>
      <c r="M258" s="252"/>
      <c r="N258" s="252"/>
      <c r="O258" s="252"/>
      <c r="P258" s="252"/>
      <c r="Q258" s="252"/>
      <c r="R258" s="252"/>
      <c r="S258" s="252"/>
      <c r="T258" s="252"/>
      <c r="U258" s="252"/>
      <c r="V258" s="252"/>
      <c r="W258" s="252"/>
      <c r="X258" s="252"/>
    </row>
    <row r="259" spans="6:24" x14ac:dyDescent="0.2">
      <c r="F259" s="252"/>
      <c r="G259" s="252"/>
      <c r="H259" s="252"/>
      <c r="I259" s="252"/>
      <c r="J259" s="252"/>
      <c r="K259" s="252"/>
      <c r="L259" s="252"/>
      <c r="M259" s="252"/>
      <c r="N259" s="252"/>
      <c r="O259" s="252"/>
      <c r="P259" s="252"/>
      <c r="Q259" s="252"/>
      <c r="R259" s="252"/>
      <c r="S259" s="252"/>
      <c r="T259" s="252"/>
      <c r="U259" s="252"/>
      <c r="V259" s="252"/>
      <c r="W259" s="252"/>
      <c r="X259" s="252"/>
    </row>
    <row r="260" spans="6:24" x14ac:dyDescent="0.2">
      <c r="F260" s="252"/>
      <c r="G260" s="252"/>
      <c r="H260" s="252"/>
      <c r="I260" s="252"/>
      <c r="J260" s="252"/>
      <c r="K260" s="252"/>
      <c r="L260" s="252"/>
      <c r="M260" s="252"/>
      <c r="N260" s="252"/>
      <c r="O260" s="252"/>
      <c r="P260" s="252"/>
      <c r="Q260" s="252"/>
      <c r="R260" s="252"/>
      <c r="S260" s="252"/>
      <c r="T260" s="252"/>
      <c r="U260" s="252"/>
      <c r="V260" s="252"/>
      <c r="W260" s="252"/>
      <c r="X260" s="252"/>
    </row>
    <row r="261" spans="6:24" x14ac:dyDescent="0.2">
      <c r="F261" s="252"/>
      <c r="G261" s="252"/>
      <c r="H261" s="252"/>
      <c r="I261" s="252"/>
      <c r="J261" s="252"/>
      <c r="K261" s="252"/>
      <c r="L261" s="252"/>
      <c r="M261" s="252"/>
      <c r="N261" s="252"/>
      <c r="O261" s="252"/>
      <c r="P261" s="252"/>
      <c r="Q261" s="252"/>
      <c r="R261" s="252"/>
      <c r="S261" s="252"/>
      <c r="T261" s="252"/>
      <c r="U261" s="252"/>
      <c r="V261" s="252"/>
      <c r="W261" s="252"/>
      <c r="X261" s="252"/>
    </row>
    <row r="262" spans="6:24" x14ac:dyDescent="0.2">
      <c r="F262" s="252"/>
      <c r="G262" s="252"/>
      <c r="H262" s="252"/>
      <c r="I262" s="252"/>
      <c r="J262" s="252"/>
      <c r="K262" s="252"/>
      <c r="L262" s="252"/>
      <c r="M262" s="252"/>
      <c r="N262" s="252"/>
      <c r="O262" s="252"/>
      <c r="P262" s="252"/>
      <c r="Q262" s="252"/>
      <c r="R262" s="252"/>
      <c r="S262" s="252"/>
      <c r="T262" s="252"/>
      <c r="U262" s="252"/>
      <c r="V262" s="252"/>
      <c r="W262" s="252"/>
      <c r="X262" s="252"/>
    </row>
    <row r="263" spans="6:24" x14ac:dyDescent="0.2">
      <c r="F263" s="252"/>
      <c r="G263" s="252"/>
      <c r="H263" s="252"/>
      <c r="I263" s="252"/>
      <c r="J263" s="252"/>
      <c r="K263" s="252"/>
      <c r="L263" s="252"/>
      <c r="M263" s="252"/>
      <c r="N263" s="252"/>
      <c r="O263" s="252"/>
      <c r="P263" s="252"/>
      <c r="Q263" s="252"/>
      <c r="R263" s="252"/>
      <c r="S263" s="252"/>
      <c r="T263" s="252"/>
      <c r="U263" s="252"/>
      <c r="V263" s="252"/>
      <c r="W263" s="252"/>
      <c r="X263" s="252"/>
    </row>
    <row r="264" spans="6:24" x14ac:dyDescent="0.2">
      <c r="F264" s="252"/>
      <c r="G264" s="252"/>
      <c r="H264" s="252"/>
      <c r="I264" s="252"/>
      <c r="J264" s="252"/>
      <c r="K264" s="252"/>
      <c r="L264" s="252"/>
      <c r="M264" s="252"/>
      <c r="N264" s="252"/>
      <c r="O264" s="252"/>
      <c r="P264" s="252"/>
      <c r="Q264" s="252"/>
      <c r="R264" s="252"/>
      <c r="S264" s="252"/>
      <c r="T264" s="252"/>
      <c r="U264" s="252"/>
      <c r="V264" s="252"/>
      <c r="W264" s="252"/>
      <c r="X264" s="252"/>
    </row>
    <row r="265" spans="6:24" x14ac:dyDescent="0.2">
      <c r="F265" s="252"/>
      <c r="G265" s="252"/>
      <c r="H265" s="252"/>
      <c r="I265" s="252"/>
      <c r="J265" s="252"/>
      <c r="K265" s="252"/>
      <c r="L265" s="252"/>
      <c r="M265" s="252"/>
      <c r="N265" s="252"/>
      <c r="O265" s="252"/>
      <c r="P265" s="252"/>
      <c r="Q265" s="252"/>
      <c r="R265" s="252"/>
      <c r="S265" s="252"/>
      <c r="T265" s="252"/>
      <c r="U265" s="252"/>
      <c r="V265" s="252"/>
      <c r="W265" s="252"/>
      <c r="X265" s="252"/>
    </row>
    <row r="266" spans="6:24" x14ac:dyDescent="0.2">
      <c r="F266" s="252"/>
      <c r="G266" s="252"/>
      <c r="H266" s="252"/>
      <c r="I266" s="252"/>
      <c r="J266" s="252"/>
      <c r="K266" s="252"/>
      <c r="L266" s="252"/>
      <c r="M266" s="252"/>
      <c r="N266" s="252"/>
      <c r="O266" s="252"/>
      <c r="P266" s="252"/>
      <c r="Q266" s="252"/>
      <c r="R266" s="252"/>
      <c r="S266" s="252"/>
      <c r="T266" s="252"/>
      <c r="U266" s="252"/>
      <c r="V266" s="252"/>
      <c r="W266" s="252"/>
      <c r="X266" s="252"/>
    </row>
    <row r="267" spans="6:24" x14ac:dyDescent="0.2">
      <c r="F267" s="252"/>
      <c r="G267" s="252"/>
      <c r="H267" s="252"/>
      <c r="I267" s="252"/>
      <c r="J267" s="252"/>
      <c r="K267" s="252"/>
      <c r="L267" s="252"/>
      <c r="M267" s="252"/>
      <c r="N267" s="252"/>
      <c r="O267" s="252"/>
      <c r="P267" s="252"/>
      <c r="Q267" s="252"/>
      <c r="R267" s="252"/>
      <c r="S267" s="252"/>
      <c r="T267" s="252"/>
      <c r="U267" s="252"/>
      <c r="V267" s="252"/>
      <c r="W267" s="252"/>
      <c r="X267" s="252"/>
    </row>
    <row r="268" spans="6:24" x14ac:dyDescent="0.2">
      <c r="F268" s="252"/>
      <c r="G268" s="252"/>
      <c r="H268" s="252"/>
      <c r="I268" s="252"/>
      <c r="J268" s="252"/>
      <c r="K268" s="252"/>
      <c r="L268" s="252"/>
      <c r="M268" s="252"/>
      <c r="N268" s="252"/>
      <c r="O268" s="252"/>
      <c r="P268" s="252"/>
      <c r="Q268" s="252"/>
      <c r="R268" s="252"/>
      <c r="S268" s="252"/>
      <c r="T268" s="252"/>
      <c r="U268" s="252"/>
      <c r="V268" s="252"/>
      <c r="W268" s="252"/>
      <c r="X268" s="252"/>
    </row>
    <row r="269" spans="6:24" x14ac:dyDescent="0.2">
      <c r="F269" s="252"/>
      <c r="G269" s="252"/>
      <c r="H269" s="252"/>
      <c r="I269" s="252"/>
      <c r="J269" s="252"/>
      <c r="K269" s="252"/>
      <c r="L269" s="252"/>
      <c r="M269" s="252"/>
      <c r="N269" s="252"/>
      <c r="O269" s="252"/>
      <c r="P269" s="252"/>
      <c r="Q269" s="252"/>
      <c r="R269" s="252"/>
      <c r="S269" s="252"/>
      <c r="T269" s="252"/>
      <c r="U269" s="252"/>
      <c r="V269" s="252"/>
      <c r="W269" s="252"/>
      <c r="X269" s="252"/>
    </row>
    <row r="270" spans="6:24" x14ac:dyDescent="0.2">
      <c r="F270" s="252"/>
      <c r="G270" s="252"/>
      <c r="H270" s="252"/>
      <c r="I270" s="252"/>
      <c r="J270" s="252"/>
      <c r="K270" s="252"/>
      <c r="L270" s="252"/>
      <c r="M270" s="252"/>
      <c r="N270" s="252"/>
      <c r="O270" s="252"/>
      <c r="P270" s="252"/>
      <c r="Q270" s="252"/>
      <c r="R270" s="252"/>
      <c r="S270" s="252"/>
      <c r="T270" s="252"/>
      <c r="U270" s="252"/>
      <c r="V270" s="252"/>
      <c r="W270" s="252"/>
      <c r="X270" s="252"/>
    </row>
    <row r="271" spans="6:24" x14ac:dyDescent="0.2">
      <c r="F271" s="252"/>
      <c r="G271" s="252"/>
      <c r="H271" s="252"/>
      <c r="I271" s="252"/>
      <c r="J271" s="252"/>
      <c r="K271" s="252"/>
      <c r="L271" s="252"/>
      <c r="M271" s="252"/>
      <c r="N271" s="252"/>
      <c r="O271" s="252"/>
      <c r="P271" s="252"/>
      <c r="Q271" s="252"/>
      <c r="R271" s="252"/>
      <c r="S271" s="252"/>
      <c r="T271" s="252"/>
      <c r="U271" s="252"/>
      <c r="V271" s="252"/>
      <c r="W271" s="252"/>
      <c r="X271" s="252"/>
    </row>
    <row r="272" spans="6:24" x14ac:dyDescent="0.2">
      <c r="F272" s="252"/>
      <c r="G272" s="252"/>
      <c r="H272" s="252"/>
      <c r="I272" s="252"/>
      <c r="J272" s="252"/>
      <c r="K272" s="252"/>
      <c r="L272" s="252"/>
      <c r="M272" s="252"/>
      <c r="N272" s="252"/>
      <c r="O272" s="252"/>
      <c r="P272" s="252"/>
      <c r="Q272" s="252"/>
      <c r="R272" s="252"/>
      <c r="S272" s="252"/>
      <c r="T272" s="252"/>
      <c r="U272" s="252"/>
      <c r="V272" s="252"/>
      <c r="W272" s="252"/>
      <c r="X272" s="252"/>
    </row>
    <row r="273" spans="6:24" x14ac:dyDescent="0.2">
      <c r="F273" s="252"/>
      <c r="G273" s="252"/>
      <c r="H273" s="252"/>
      <c r="I273" s="252"/>
      <c r="J273" s="252"/>
      <c r="K273" s="252"/>
      <c r="L273" s="252"/>
      <c r="M273" s="252"/>
      <c r="N273" s="252"/>
      <c r="O273" s="252"/>
      <c r="P273" s="252"/>
      <c r="Q273" s="252"/>
      <c r="R273" s="252"/>
      <c r="S273" s="252"/>
      <c r="T273" s="252"/>
      <c r="U273" s="252"/>
      <c r="V273" s="252"/>
      <c r="W273" s="252"/>
      <c r="X273" s="252"/>
    </row>
    <row r="274" spans="6:24" x14ac:dyDescent="0.2">
      <c r="F274" s="252"/>
      <c r="G274" s="252"/>
      <c r="H274" s="252"/>
      <c r="I274" s="252"/>
      <c r="J274" s="252"/>
      <c r="K274" s="252"/>
      <c r="L274" s="252"/>
      <c r="M274" s="252"/>
      <c r="N274" s="252"/>
      <c r="O274" s="252"/>
      <c r="P274" s="252"/>
      <c r="Q274" s="252"/>
      <c r="R274" s="252"/>
      <c r="S274" s="252"/>
      <c r="T274" s="252"/>
      <c r="U274" s="252"/>
      <c r="V274" s="252"/>
      <c r="W274" s="252"/>
      <c r="X274" s="252"/>
    </row>
    <row r="275" spans="6:24" x14ac:dyDescent="0.2">
      <c r="F275" s="252"/>
      <c r="G275" s="252"/>
      <c r="H275" s="252"/>
      <c r="I275" s="252"/>
      <c r="J275" s="252"/>
      <c r="K275" s="252"/>
      <c r="L275" s="252"/>
      <c r="M275" s="252"/>
      <c r="N275" s="252"/>
      <c r="O275" s="252"/>
      <c r="P275" s="252"/>
      <c r="Q275" s="252"/>
      <c r="R275" s="252"/>
      <c r="S275" s="252"/>
      <c r="T275" s="252"/>
      <c r="U275" s="252"/>
      <c r="V275" s="252"/>
      <c r="W275" s="252"/>
      <c r="X275" s="252"/>
    </row>
    <row r="276" spans="6:24" x14ac:dyDescent="0.2">
      <c r="F276" s="252"/>
      <c r="G276" s="252"/>
      <c r="H276" s="252"/>
      <c r="I276" s="252"/>
      <c r="J276" s="252"/>
      <c r="K276" s="252"/>
      <c r="L276" s="252"/>
      <c r="M276" s="252"/>
      <c r="N276" s="252"/>
      <c r="O276" s="252"/>
      <c r="P276" s="252"/>
      <c r="Q276" s="252"/>
      <c r="R276" s="252"/>
      <c r="S276" s="252"/>
      <c r="T276" s="252"/>
      <c r="U276" s="252"/>
      <c r="V276" s="252"/>
      <c r="W276" s="252"/>
      <c r="X276" s="252"/>
    </row>
    <row r="277" spans="6:24" x14ac:dyDescent="0.2">
      <c r="F277" s="252"/>
      <c r="G277" s="252"/>
      <c r="H277" s="252"/>
      <c r="I277" s="252"/>
      <c r="J277" s="252"/>
      <c r="K277" s="252"/>
      <c r="L277" s="252"/>
      <c r="M277" s="252"/>
      <c r="N277" s="252"/>
      <c r="O277" s="252"/>
      <c r="P277" s="252"/>
      <c r="Q277" s="252"/>
      <c r="R277" s="252"/>
      <c r="S277" s="252"/>
      <c r="T277" s="252"/>
      <c r="U277" s="252"/>
      <c r="V277" s="252"/>
      <c r="W277" s="252"/>
      <c r="X277" s="252"/>
    </row>
    <row r="278" spans="6:24" x14ac:dyDescent="0.2">
      <c r="F278" s="252"/>
      <c r="G278" s="252"/>
      <c r="H278" s="252"/>
      <c r="I278" s="252"/>
      <c r="J278" s="252"/>
      <c r="K278" s="252"/>
      <c r="L278" s="252"/>
      <c r="M278" s="252"/>
      <c r="N278" s="252"/>
      <c r="O278" s="252"/>
      <c r="P278" s="252"/>
      <c r="Q278" s="252"/>
      <c r="R278" s="252"/>
      <c r="S278" s="252"/>
      <c r="T278" s="252"/>
      <c r="U278" s="252"/>
      <c r="V278" s="252"/>
      <c r="W278" s="252"/>
      <c r="X278" s="252"/>
    </row>
    <row r="279" spans="6:24" x14ac:dyDescent="0.2">
      <c r="F279" s="252"/>
      <c r="G279" s="252"/>
      <c r="H279" s="252"/>
      <c r="I279" s="252"/>
      <c r="J279" s="252"/>
      <c r="K279" s="252"/>
      <c r="L279" s="252"/>
      <c r="M279" s="252"/>
      <c r="N279" s="252"/>
      <c r="O279" s="252"/>
      <c r="P279" s="252"/>
      <c r="Q279" s="252"/>
      <c r="R279" s="252"/>
      <c r="S279" s="252"/>
      <c r="T279" s="252"/>
      <c r="U279" s="252"/>
      <c r="V279" s="252"/>
      <c r="W279" s="252"/>
      <c r="X279" s="252"/>
    </row>
    <row r="280" spans="6:24" x14ac:dyDescent="0.2">
      <c r="F280" s="252"/>
      <c r="G280" s="252"/>
      <c r="H280" s="252"/>
      <c r="I280" s="252"/>
      <c r="J280" s="252"/>
      <c r="K280" s="252"/>
      <c r="L280" s="252"/>
      <c r="M280" s="252"/>
      <c r="N280" s="252"/>
      <c r="O280" s="252"/>
      <c r="P280" s="252"/>
      <c r="Q280" s="252"/>
      <c r="R280" s="252"/>
      <c r="S280" s="252"/>
      <c r="T280" s="252"/>
      <c r="U280" s="252"/>
      <c r="V280" s="252"/>
      <c r="W280" s="252"/>
      <c r="X280" s="252"/>
    </row>
    <row r="281" spans="6:24" x14ac:dyDescent="0.2">
      <c r="F281" s="252"/>
      <c r="G281" s="252"/>
      <c r="H281" s="252"/>
      <c r="I281" s="252"/>
      <c r="J281" s="252"/>
      <c r="K281" s="252"/>
      <c r="L281" s="252"/>
      <c r="M281" s="252"/>
      <c r="N281" s="252"/>
      <c r="O281" s="252"/>
      <c r="P281" s="252"/>
      <c r="Q281" s="252"/>
      <c r="R281" s="252"/>
      <c r="S281" s="252"/>
      <c r="T281" s="252"/>
      <c r="U281" s="252"/>
      <c r="V281" s="252"/>
      <c r="W281" s="252"/>
      <c r="X281" s="252"/>
    </row>
    <row r="282" spans="6:24" x14ac:dyDescent="0.2">
      <c r="F282" s="252"/>
      <c r="G282" s="252"/>
      <c r="H282" s="252"/>
      <c r="I282" s="252"/>
      <c r="J282" s="252"/>
      <c r="K282" s="252"/>
      <c r="L282" s="252"/>
      <c r="M282" s="252"/>
      <c r="N282" s="252"/>
      <c r="O282" s="252"/>
      <c r="P282" s="252"/>
      <c r="Q282" s="252"/>
      <c r="R282" s="252"/>
      <c r="S282" s="252"/>
      <c r="T282" s="252"/>
      <c r="U282" s="252"/>
      <c r="V282" s="252"/>
      <c r="W282" s="252"/>
      <c r="X282" s="252"/>
    </row>
    <row r="283" spans="6:24" x14ac:dyDescent="0.2">
      <c r="F283" s="252"/>
      <c r="G283" s="252"/>
      <c r="H283" s="252"/>
      <c r="I283" s="252"/>
      <c r="J283" s="252"/>
      <c r="K283" s="252"/>
      <c r="L283" s="252"/>
      <c r="M283" s="252"/>
      <c r="N283" s="252"/>
      <c r="O283" s="252"/>
      <c r="P283" s="252"/>
      <c r="Q283" s="252"/>
      <c r="R283" s="252"/>
      <c r="S283" s="252"/>
      <c r="T283" s="252"/>
      <c r="U283" s="252"/>
      <c r="V283" s="252"/>
      <c r="W283" s="252"/>
      <c r="X283" s="252"/>
    </row>
    <row r="284" spans="6:24" x14ac:dyDescent="0.2">
      <c r="F284" s="252"/>
      <c r="G284" s="252"/>
      <c r="H284" s="252"/>
      <c r="I284" s="252"/>
      <c r="J284" s="252"/>
      <c r="K284" s="252"/>
      <c r="L284" s="252"/>
      <c r="M284" s="252"/>
      <c r="N284" s="252"/>
      <c r="O284" s="252"/>
      <c r="P284" s="252"/>
      <c r="Q284" s="252"/>
      <c r="R284" s="252"/>
      <c r="S284" s="252"/>
      <c r="T284" s="252"/>
      <c r="U284" s="252"/>
      <c r="V284" s="252"/>
      <c r="W284" s="252"/>
      <c r="X284" s="252"/>
    </row>
    <row r="285" spans="6:24" x14ac:dyDescent="0.2">
      <c r="F285" s="252"/>
      <c r="G285" s="252"/>
      <c r="H285" s="252"/>
      <c r="I285" s="252"/>
      <c r="J285" s="252"/>
      <c r="K285" s="252"/>
      <c r="L285" s="252"/>
      <c r="M285" s="252"/>
      <c r="N285" s="252"/>
      <c r="O285" s="252"/>
      <c r="P285" s="252"/>
      <c r="Q285" s="252"/>
      <c r="R285" s="252"/>
      <c r="S285" s="252"/>
      <c r="T285" s="252"/>
      <c r="U285" s="252"/>
      <c r="V285" s="252"/>
      <c r="W285" s="252"/>
      <c r="X285" s="252"/>
    </row>
    <row r="286" spans="6:24" x14ac:dyDescent="0.2">
      <c r="F286" s="252"/>
      <c r="G286" s="252"/>
      <c r="H286" s="252"/>
      <c r="I286" s="252"/>
      <c r="J286" s="252"/>
      <c r="K286" s="252"/>
      <c r="L286" s="252"/>
      <c r="M286" s="252"/>
      <c r="N286" s="252"/>
      <c r="O286" s="252"/>
      <c r="P286" s="252"/>
      <c r="Q286" s="252"/>
      <c r="R286" s="252"/>
      <c r="S286" s="252"/>
      <c r="T286" s="252"/>
      <c r="U286" s="252"/>
      <c r="V286" s="252"/>
      <c r="W286" s="252"/>
      <c r="X286" s="252"/>
    </row>
    <row r="287" spans="6:24" x14ac:dyDescent="0.2">
      <c r="F287" s="252"/>
      <c r="G287" s="252"/>
      <c r="H287" s="252"/>
      <c r="I287" s="252"/>
      <c r="J287" s="252"/>
      <c r="K287" s="252"/>
      <c r="L287" s="252"/>
      <c r="M287" s="252"/>
      <c r="N287" s="252"/>
      <c r="O287" s="252"/>
      <c r="P287" s="252"/>
      <c r="Q287" s="252"/>
      <c r="R287" s="252"/>
      <c r="S287" s="252"/>
      <c r="T287" s="252"/>
      <c r="U287" s="252"/>
      <c r="V287" s="252"/>
      <c r="W287" s="252"/>
      <c r="X287" s="252"/>
    </row>
    <row r="288" spans="6:24" x14ac:dyDescent="0.2">
      <c r="F288" s="252"/>
      <c r="G288" s="252"/>
      <c r="H288" s="252"/>
      <c r="I288" s="252"/>
      <c r="J288" s="252"/>
      <c r="K288" s="252"/>
      <c r="L288" s="252"/>
      <c r="M288" s="252"/>
      <c r="N288" s="252"/>
      <c r="O288" s="252"/>
      <c r="P288" s="252"/>
      <c r="Q288" s="252"/>
      <c r="R288" s="252"/>
      <c r="S288" s="252"/>
      <c r="T288" s="252"/>
      <c r="U288" s="252"/>
      <c r="V288" s="252"/>
      <c r="W288" s="252"/>
      <c r="X288" s="252"/>
    </row>
    <row r="289" spans="6:24" x14ac:dyDescent="0.2">
      <c r="F289" s="252"/>
      <c r="G289" s="252"/>
      <c r="H289" s="252"/>
      <c r="I289" s="252"/>
      <c r="J289" s="252"/>
      <c r="K289" s="252"/>
      <c r="L289" s="252"/>
      <c r="M289" s="252"/>
      <c r="N289" s="252"/>
      <c r="O289" s="252"/>
      <c r="P289" s="252"/>
      <c r="Q289" s="252"/>
      <c r="R289" s="252"/>
      <c r="S289" s="252"/>
      <c r="T289" s="252"/>
      <c r="U289" s="252"/>
      <c r="V289" s="252"/>
      <c r="W289" s="252"/>
      <c r="X289" s="252"/>
    </row>
    <row r="290" spans="6:24" x14ac:dyDescent="0.2">
      <c r="F290" s="252"/>
      <c r="G290" s="252"/>
      <c r="H290" s="252"/>
      <c r="I290" s="252"/>
      <c r="J290" s="252"/>
      <c r="K290" s="252"/>
      <c r="L290" s="252"/>
      <c r="M290" s="252"/>
      <c r="N290" s="252"/>
      <c r="O290" s="252"/>
      <c r="P290" s="252"/>
      <c r="Q290" s="252"/>
      <c r="R290" s="252"/>
      <c r="S290" s="252"/>
      <c r="T290" s="252"/>
      <c r="U290" s="252"/>
      <c r="V290" s="252"/>
      <c r="W290" s="252"/>
      <c r="X290" s="252"/>
    </row>
    <row r="291" spans="6:24" x14ac:dyDescent="0.2">
      <c r="F291" s="252"/>
      <c r="G291" s="252"/>
      <c r="H291" s="252"/>
      <c r="I291" s="252"/>
      <c r="J291" s="252"/>
      <c r="K291" s="252"/>
      <c r="L291" s="252"/>
      <c r="M291" s="252"/>
      <c r="N291" s="252"/>
      <c r="O291" s="252"/>
      <c r="P291" s="252"/>
      <c r="Q291" s="252"/>
      <c r="R291" s="252"/>
      <c r="S291" s="252"/>
      <c r="T291" s="252"/>
      <c r="U291" s="252"/>
      <c r="V291" s="252"/>
      <c r="W291" s="252"/>
      <c r="X291" s="252"/>
    </row>
    <row r="292" spans="6:24" x14ac:dyDescent="0.2">
      <c r="F292" s="252"/>
      <c r="G292" s="252"/>
      <c r="H292" s="252"/>
      <c r="I292" s="252"/>
      <c r="J292" s="252"/>
      <c r="K292" s="252"/>
      <c r="L292" s="252"/>
      <c r="M292" s="252"/>
      <c r="N292" s="252"/>
      <c r="O292" s="252"/>
      <c r="P292" s="252"/>
      <c r="Q292" s="252"/>
      <c r="R292" s="252"/>
      <c r="S292" s="252"/>
      <c r="T292" s="252"/>
      <c r="U292" s="252"/>
      <c r="V292" s="252"/>
      <c r="W292" s="252"/>
      <c r="X292" s="252"/>
    </row>
    <row r="293" spans="6:24" x14ac:dyDescent="0.2">
      <c r="F293" s="252"/>
      <c r="G293" s="252"/>
      <c r="H293" s="252"/>
      <c r="I293" s="252"/>
      <c r="J293" s="252"/>
      <c r="K293" s="252"/>
      <c r="L293" s="252"/>
      <c r="M293" s="252"/>
      <c r="N293" s="252"/>
      <c r="O293" s="252"/>
      <c r="P293" s="252"/>
      <c r="Q293" s="252"/>
      <c r="R293" s="252"/>
      <c r="S293" s="252"/>
      <c r="T293" s="252"/>
      <c r="U293" s="252"/>
      <c r="V293" s="252"/>
      <c r="W293" s="252"/>
      <c r="X293" s="252"/>
    </row>
    <row r="294" spans="6:24" x14ac:dyDescent="0.2">
      <c r="F294" s="252"/>
      <c r="G294" s="252"/>
      <c r="H294" s="252"/>
      <c r="I294" s="252"/>
      <c r="J294" s="252"/>
      <c r="K294" s="252"/>
      <c r="L294" s="252"/>
      <c r="M294" s="252"/>
      <c r="N294" s="252"/>
      <c r="O294" s="252"/>
      <c r="P294" s="252"/>
      <c r="Q294" s="252"/>
      <c r="R294" s="252"/>
      <c r="S294" s="252"/>
      <c r="T294" s="252"/>
      <c r="U294" s="252"/>
      <c r="V294" s="252"/>
      <c r="W294" s="252"/>
      <c r="X294" s="252"/>
    </row>
    <row r="295" spans="6:24" x14ac:dyDescent="0.2">
      <c r="F295" s="252"/>
      <c r="G295" s="252"/>
      <c r="H295" s="252"/>
      <c r="I295" s="252"/>
      <c r="J295" s="252"/>
      <c r="K295" s="252"/>
      <c r="L295" s="252"/>
      <c r="M295" s="252"/>
      <c r="N295" s="252"/>
      <c r="O295" s="252"/>
      <c r="P295" s="252"/>
      <c r="Q295" s="252"/>
      <c r="R295" s="252"/>
      <c r="S295" s="252"/>
      <c r="T295" s="252"/>
      <c r="U295" s="252"/>
      <c r="V295" s="252"/>
      <c r="W295" s="252"/>
      <c r="X295" s="252"/>
    </row>
    <row r="296" spans="6:24" x14ac:dyDescent="0.2">
      <c r="F296" s="252"/>
      <c r="G296" s="252"/>
      <c r="H296" s="252"/>
      <c r="I296" s="252"/>
      <c r="J296" s="252"/>
      <c r="K296" s="252"/>
      <c r="L296" s="252"/>
      <c r="M296" s="252"/>
      <c r="N296" s="252"/>
      <c r="O296" s="252"/>
      <c r="P296" s="252"/>
      <c r="Q296" s="252"/>
      <c r="R296" s="252"/>
      <c r="S296" s="252"/>
      <c r="T296" s="252"/>
      <c r="U296" s="252"/>
      <c r="V296" s="252"/>
      <c r="W296" s="252"/>
      <c r="X296" s="252"/>
    </row>
    <row r="297" spans="6:24" x14ac:dyDescent="0.2">
      <c r="F297" s="252"/>
      <c r="G297" s="252"/>
      <c r="H297" s="252"/>
      <c r="I297" s="252"/>
      <c r="J297" s="252"/>
      <c r="K297" s="252"/>
      <c r="L297" s="252"/>
      <c r="M297" s="252"/>
      <c r="N297" s="252"/>
      <c r="O297" s="252"/>
      <c r="P297" s="252"/>
      <c r="Q297" s="252"/>
      <c r="R297" s="252"/>
      <c r="S297" s="252"/>
      <c r="T297" s="252"/>
      <c r="U297" s="252"/>
      <c r="V297" s="252"/>
      <c r="W297" s="252"/>
      <c r="X297" s="252"/>
    </row>
    <row r="298" spans="6:24" x14ac:dyDescent="0.2">
      <c r="F298" s="252"/>
      <c r="G298" s="252"/>
      <c r="H298" s="252"/>
      <c r="I298" s="252"/>
      <c r="J298" s="252"/>
      <c r="K298" s="252"/>
      <c r="L298" s="252"/>
      <c r="M298" s="252"/>
      <c r="N298" s="252"/>
      <c r="O298" s="252"/>
      <c r="P298" s="252"/>
      <c r="Q298" s="252"/>
      <c r="R298" s="252"/>
      <c r="S298" s="252"/>
      <c r="T298" s="252"/>
      <c r="U298" s="252"/>
      <c r="V298" s="252"/>
      <c r="W298" s="252"/>
      <c r="X298" s="252"/>
    </row>
    <row r="299" spans="6:24" x14ac:dyDescent="0.2">
      <c r="F299" s="252"/>
      <c r="G299" s="252"/>
      <c r="H299" s="252"/>
      <c r="I299" s="252"/>
      <c r="J299" s="252"/>
      <c r="K299" s="252"/>
      <c r="L299" s="252"/>
      <c r="M299" s="252"/>
      <c r="N299" s="252"/>
      <c r="O299" s="252"/>
      <c r="P299" s="252"/>
      <c r="Q299" s="252"/>
      <c r="R299" s="252"/>
      <c r="S299" s="252"/>
      <c r="T299" s="252"/>
      <c r="U299" s="252"/>
      <c r="V299" s="252"/>
      <c r="W299" s="252"/>
      <c r="X299" s="252"/>
    </row>
    <row r="300" spans="6:24" x14ac:dyDescent="0.2">
      <c r="F300" s="252"/>
      <c r="G300" s="252"/>
      <c r="H300" s="252"/>
      <c r="I300" s="252"/>
      <c r="J300" s="252"/>
      <c r="K300" s="252"/>
      <c r="L300" s="252"/>
      <c r="M300" s="252"/>
      <c r="N300" s="252"/>
      <c r="O300" s="252"/>
      <c r="P300" s="252"/>
      <c r="Q300" s="252"/>
      <c r="R300" s="252"/>
      <c r="S300" s="252"/>
      <c r="T300" s="252"/>
      <c r="U300" s="252"/>
      <c r="V300" s="252"/>
      <c r="W300" s="252"/>
      <c r="X300" s="252"/>
    </row>
  </sheetData>
  <mergeCells count="24">
    <mergeCell ref="CB1:CE2"/>
    <mergeCell ref="C1:CA1"/>
    <mergeCell ref="C2:CA2"/>
    <mergeCell ref="C3:CA3"/>
    <mergeCell ref="A1:B2"/>
    <mergeCell ref="A3:B3"/>
    <mergeCell ref="CB3:CE3"/>
    <mergeCell ref="A4:E4"/>
    <mergeCell ref="A12:E12"/>
    <mergeCell ref="CO4:CQ4"/>
    <mergeCell ref="CR4:CT4"/>
    <mergeCell ref="CU4:CW4"/>
    <mergeCell ref="DM4:DO4"/>
    <mergeCell ref="CX4:CZ4"/>
    <mergeCell ref="DA4:DC4"/>
    <mergeCell ref="F4:AI4"/>
    <mergeCell ref="AJ4:BG4"/>
    <mergeCell ref="BH4:CE4"/>
    <mergeCell ref="CF4:CH4"/>
    <mergeCell ref="CI4:CK4"/>
    <mergeCell ref="CL4:CN4"/>
    <mergeCell ref="DJ4:DL4"/>
    <mergeCell ref="DG4:DI4"/>
    <mergeCell ref="DD4:DF4"/>
  </mergeCells>
  <dataValidations count="46">
    <dataValidation type="decimal" operator="greaterThan" showInputMessage="1" showErrorMessage="1" error="Sólo puede ingresar números mayores o iguales a 0" prompt="Ingrese un número" sqref="CI6:CI300 CL6:CL300 CF6:CF300 CO6:CO11 CR6:CR11">
      <formula1>-0.00000001</formula1>
    </dataValidation>
    <dataValidation type="decimal" showInputMessage="1" showErrorMessage="1" error="Se debe ingresar números entre 0 y 100" prompt="Ingrese números entre 0 y 100" sqref="CJ6:CJ300 CM6:CM300 CG6:CG300 CP6:CP11 CS6:CS11">
      <formula1>0</formula1>
      <formula2>100</formula2>
    </dataValidation>
    <dataValidation type="textLength" showInputMessage="1" showErrorMessage="1" error="El largo de texto no corresponde a lo definido (3 a 2000 caracteres)" prompt="Registra mínimo 3 y máximo 2000 caracteres" sqref="CQ5:CQ11 CN5:CN11 CK5:CK300 CH5:CH300 CN12:CQ300 CR14:DO300 CT5:CT11 CW5 CZ5 DC5 DF5 DI5 DL5 DO5">
      <formula1>3</formula1>
      <formula2>2000</formula2>
    </dataValidation>
    <dataValidation type="textLength" showInputMessage="1" showErrorMessage="1" sqref="CL5:CM5 CO5:CP5 CR5:CS5 CU5:CV5 CX5:CY5 DA5:DB5 DD5:DE5 DG5:DH5 DJ5:DK5 DM5:DN5">
      <formula1>10</formula1>
      <formula2>1000</formula2>
    </dataValidation>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CD6:CD11">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CB6:CB11">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Z6:BZ11">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X6:BX11">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V6:BV11">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T6:BT11">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R6:BR11">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P6:BP11">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N6:BN11">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L6:BL11">
      <formula1>10</formula1>
      <formula2>1000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J6:BJ11">
      <formula1>10</formula1>
      <formula2>1000</formula2>
    </dataValidation>
    <dataValidation type="decimal" allowBlank="1" showInputMessage="1" showErrorMessage="1" errorTitle="Dato Inválido" error="Debe Registrar Valores Enteros y/o con Valores Decimales (Mayor a 0 e Inferior o Igual a 100)" sqref="CE6:CE11 CC6:CC11 CA6:CA11 BY6:BY11 BW6:BW11 BU6:BU11 BS6:BS11 BQ6:BQ11 BO6:BO11 BM6:BM11 BK6:BK11 BI6:BI11">
      <formula1>1</formula1>
      <formula2>100</formula2>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H6:BH11">
      <formula1>10</formula1>
      <formula2>1000</formula2>
    </dataValidation>
    <dataValidation type="list" errorStyle="warning" allowBlank="1" showInputMessage="1" showErrorMessage="1" errorTitle="Líder Responsable" error="Desea Ingresar Nuevo Líder Responsable?" sqref="BG6:BG11">
      <formula1>lider</formula1>
    </dataValidation>
    <dataValidation type="list" errorStyle="warning" allowBlank="1" showInputMessage="1" showErrorMessage="1" errorTitle="Meta Indicador de Resultado" error="Desea Ingresar Nueva Meta Indicador de Resultado?" sqref="BF6:BF11">
      <formula1>"No Aplica"</formula1>
    </dataValidation>
    <dataValidation type="list" errorStyle="warning" allowBlank="1" showInputMessage="1" showErrorMessage="1" errorTitle="Clasificación de Desempeño" error="Desea Ingresar Nueva Clasificación de Desempeño y Calidad?" sqref="BE6:BE11">
      <formula1>clasificacion_desempeño</formula1>
    </dataValidation>
    <dataValidation type="list" errorStyle="warning" allowBlank="1" showInputMessage="1" showErrorMessage="1" errorTitle="Municipio" error="Desea Ingresar Nuevo Municipio?" sqref="BC6:BC11">
      <formula1>municipio</formula1>
    </dataValidation>
    <dataValidation type="list" errorStyle="warning" allowBlank="1" showInputMessage="1" showErrorMessage="1" errorTitle="Departamento" error="Desea Ingresar Nuevo Departamento?" sqref="BA6:BA11">
      <formula1>departamento</formula1>
    </dataValidation>
    <dataValidation type="list" errorStyle="warning" allowBlank="1" showInputMessage="1" showErrorMessage="1" errorTitle="Región" error="Desea Ingresar Nueva Región?" sqref="AZ6:AZ11">
      <formula1>region</formula1>
    </dataValidation>
    <dataValidation type="list" errorStyle="warning" allowBlank="1" showInputMessage="1" showErrorMessage="1" errorTitle="Género" error="Desea Ingresar Nuevo Género?" sqref="AX6:AX11">
      <formula1>genero</formula1>
    </dataValidation>
    <dataValidation type="list" errorStyle="warning" allowBlank="1" showInputMessage="1" showErrorMessage="1" errorTitle="Grupo Poblacional" error="Desea Ingresar Nuevo Grupo Poblacional?" sqref="AW6:AW11">
      <formula1>grupo_poblacional</formula1>
    </dataValidation>
    <dataValidation type="list" errorStyle="warning" allowBlank="1" showInputMessage="1" showErrorMessage="1" errorTitle="Fuente Compromiso Étnico" error="Desea Ingresar Nueva Fuente Compromiso Étnico?" sqref="AV6:AV11">
      <formula1>compromiso_etnico</formula1>
    </dataValidation>
    <dataValidation type="list" errorStyle="warning" allowBlank="1" showInputMessage="1" showErrorMessage="1" errorTitle="Grupo Étnico" error="Desea Ingresar Nuevo Grupo Étnico?" sqref="AU6:AU11">
      <formula1>grupo_etnico</formula1>
    </dataValidation>
    <dataValidation type="list" allowBlank="1" showInputMessage="1" showErrorMessage="1" errorTitle="Dato Inválido" error="Debe Seleccionar Si Aplica o No Aplica?" sqref="AS6:AT11">
      <formula1>"Si Aplica,No Aplica"</formula1>
    </dataValidation>
    <dataValidation type="list" errorStyle="warning" allowBlank="1" showInputMessage="1" showErrorMessage="1" errorTitle="Acuerdos Internacionales" error="Desea Ingresar Nuevo Compromiso Acuerdo Internacional?" sqref="AR6:AR11">
      <formula1>"No Aplica"</formula1>
    </dataValidation>
    <dataValidation type="list" errorStyle="warning" allowBlank="1" showInputMessage="1" showErrorMessage="1" errorTitle="Política Ambiental" error="Desea Ingresar Nueva Política Ambiental?" sqref="AP6:AP11">
      <formula1>politica_ambiental</formula1>
    </dataValidation>
    <dataValidation type="list" errorStyle="warning" allowBlank="1" showInputMessage="1" showErrorMessage="1" errorTitle="Tablero Control Ministro" error="Desea Ingresar Nueva Meta Control Ministro?" sqref="AO6:AO11">
      <formula1>tablero_ministro</formula1>
    </dataValidation>
    <dataValidation type="list" errorStyle="warning" allowBlank="1" showInputMessage="1" showErrorMessage="1" errorTitle="Meta Grupo Étnico" error="Desea Ingresar Nueva Meta Grupo Étnico?" sqref="AN6:AN11">
      <formula1>meta_grupo_etnico</formula1>
    </dataValidation>
    <dataValidation type="list" errorStyle="warning" allowBlank="1" showInputMessage="1" showErrorMessage="1" errorTitle="Meta Sinergia Regional" error="Desea Ingresar Nueva Meta Sinergia Regional?" sqref="AM6:AM11">
      <formula1>meta_sinergia_regional</formula1>
    </dataValidation>
    <dataValidation type="list" errorStyle="warning" allowBlank="1" showInputMessage="1" showErrorMessage="1" errorTitle="Meta Sinergia Nacional" error="Desea Ingresar Nueva Meta Sinergia Nacional?" sqref="AL6:AL11">
      <formula1>meta_sinergia_nal</formula1>
    </dataValidation>
    <dataValidation type="list" errorStyle="warning" allowBlank="1" showInputMessage="1" showErrorMessage="1" errorTitle="Articulado PND" error="Desea Ingresar Nuevo Articulado PND?" sqref="AK6:AK11">
      <formula1>"No Aplica"</formula1>
    </dataValidation>
    <dataValidation type="list" errorStyle="warning" allowBlank="1" showInputMessage="1" showErrorMessage="1" errorTitle="Compromiso PND" error="Desea Ingresar Nuevo Compromiso PND?" sqref="AJ6:AJ11">
      <formula1>compromiso_PND</formula1>
    </dataValidation>
    <dataValidation type="decimal" allowBlank="1" showInputMessage="1" showErrorMessage="1" errorTitle="Dato Inválido" error="Debe Registrar Valores Enteros y/o con Valores Decimales" sqref="AY6:AY11 S6:S11">
      <formula1>0</formula1>
      <formula2>9.99999999999999E+24</formula2>
    </dataValidation>
    <dataValidation type="list" errorStyle="warning" allowBlank="1" showInputMessage="1" showErrorMessage="1" errorTitle="Unidad de Medida" error="Desea Ingresar Nueva Unidad de Medida?" sqref="U6:U11">
      <formula1>unidad_medida</formula1>
    </dataValidation>
    <dataValidation type="list" allowBlank="1" showInputMessage="1" showErrorMessage="1" errorTitle="Dato Inválido" error="Debe Registrar un Valor Entre 1 y 3" sqref="R6:R11">
      <formula1>peso</formula1>
    </dataValidation>
    <dataValidation type="list" errorStyle="warning" allowBlank="1" showInputMessage="1" showErrorMessage="1" errorTitle="Línea de Gestión PND" error="Desea Ingresar Nueva Línea de Gestión PND?" sqref="P6:P11">
      <formula1>linea_gestion</formula1>
    </dataValidation>
    <dataValidation type="list" errorStyle="warning" allowBlank="1" showInputMessage="1" showErrorMessage="1" errorTitle="Actividad Principal" error="Registrar Actividad Principal?" sqref="N6:N11">
      <formula1>"Inactivar"</formula1>
    </dataValidation>
    <dataValidation type="list" errorStyle="warning" allowBlank="1" showInputMessage="1" showErrorMessage="1" errorTitle="Estrategia Sectorial" error="Desea Ingresar Nueva Estrategia Sectorial?" sqref="M6:M11">
      <formula1>est_sec</formula1>
    </dataValidation>
    <dataValidation type="list" errorStyle="warning" allowBlank="1" showInputMessage="1" showErrorMessage="1" errorTitle="Objetivo Sectorial" error="Desea Ingresar Nuevo Objetivo Sectorial?" sqref="L6:L11">
      <formula1>obj_sec</formula1>
    </dataValidation>
    <dataValidation type="list" errorStyle="warning" allowBlank="1" showInputMessage="1" showErrorMessage="1" errorTitle="Línea de Gestión PND" error="Desea Ingresar Nueva Línea de Gestión PND?" sqref="Q6:Q11">
      <formula1>proceso</formula1>
    </dataValidation>
    <dataValidation type="list" errorStyle="warning" allowBlank="1" showInputMessage="1" showErrorMessage="1" errorTitle="Fuente Financiación" error="Desea Ingresar Nueva Fuente de Financiación?" sqref="W5:AI5">
      <formula1>fuente_financiacion</formula1>
    </dataValidation>
    <dataValidation type="list" errorStyle="warning" allowBlank="1" showInputMessage="1" showErrorMessage="1" errorTitle="Actividad Desagregada" error="Registrar Actividad Desagregada?" sqref="O6:O11">
      <formula1>"Inactivar"</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3366FF"/>
  </sheetPr>
  <dimension ref="A1:CE300"/>
  <sheetViews>
    <sheetView topLeftCell="BU1" zoomScale="64" zoomScaleNormal="64" workbookViewId="0">
      <selection activeCell="BZ6" sqref="BZ6:BZ300 CC6:CC300"/>
    </sheetView>
  </sheetViews>
  <sheetFormatPr baseColWidth="10" defaultRowHeight="12.75" x14ac:dyDescent="0.2"/>
  <cols>
    <col min="1" max="1" width="19.7109375" style="99" customWidth="1"/>
    <col min="2" max="2" width="11.5703125" style="99" customWidth="1"/>
    <col min="3" max="3" width="25.7109375" style="99" customWidth="1"/>
    <col min="4" max="4" width="16.7109375" style="99" customWidth="1"/>
    <col min="5" max="5" width="25.7109375" style="99" customWidth="1"/>
    <col min="6" max="6" width="16.140625" style="99" customWidth="1"/>
    <col min="7" max="8" width="39.28515625" style="99" customWidth="1"/>
    <col min="9" max="9" width="41.42578125" style="99" customWidth="1"/>
    <col min="10" max="10" width="39.28515625" style="99" customWidth="1"/>
    <col min="11" max="11" width="24.7109375" style="99" hidden="1" customWidth="1"/>
    <col min="12" max="12" width="20.140625" style="99" hidden="1" customWidth="1"/>
    <col min="13" max="13" width="12.28515625" style="99" hidden="1" customWidth="1"/>
    <col min="14" max="14" width="13.140625" style="99" customWidth="1"/>
    <col min="15" max="15" width="39.28515625" style="99" customWidth="1"/>
    <col min="16" max="16" width="20.28515625" style="99" customWidth="1"/>
    <col min="17" max="17" width="29.5703125" style="99" hidden="1" customWidth="1"/>
    <col min="18" max="18" width="39.28515625" style="99" customWidth="1"/>
    <col min="19" max="29" width="39.28515625" style="99" hidden="1" customWidth="1"/>
    <col min="30" max="30" width="27.85546875" style="99" customWidth="1"/>
    <col min="31" max="50" width="11.5703125" style="99" customWidth="1"/>
    <col min="51" max="51" width="17.140625" style="99" customWidth="1"/>
    <col min="52" max="52" width="11.7109375" style="99" customWidth="1"/>
    <col min="53" max="53" width="17.42578125" style="99" customWidth="1"/>
    <col min="54" max="54" width="19.7109375" style="99" customWidth="1"/>
    <col min="55" max="69" width="11.5703125" style="99" customWidth="1"/>
    <col min="70" max="70" width="16" style="99" customWidth="1"/>
    <col min="71" max="71" width="15.42578125" style="99" customWidth="1"/>
    <col min="72" max="72" width="11.5703125" style="99" customWidth="1"/>
    <col min="73" max="73" width="12.140625" style="99" customWidth="1"/>
    <col min="74" max="74" width="15.5703125" style="99" customWidth="1"/>
    <col min="75" max="75" width="15.7109375" style="99" customWidth="1"/>
    <col min="76" max="77" width="14.7109375" style="99" customWidth="1"/>
    <col min="78" max="79" width="40.7109375" style="99" customWidth="1"/>
    <col min="80" max="80" width="67.7109375" style="99" customWidth="1"/>
    <col min="81" max="82" width="40.7109375" style="99" customWidth="1"/>
    <col min="83" max="83" width="67.7109375" style="99" customWidth="1"/>
    <col min="84" max="16384" width="11.42578125" style="99"/>
  </cols>
  <sheetData>
    <row r="1" spans="1:83" s="177" customFormat="1" ht="50.1" customHeight="1" x14ac:dyDescent="0.2">
      <c r="A1" s="559"/>
      <c r="B1" s="560"/>
      <c r="C1" s="560"/>
      <c r="D1" s="561"/>
      <c r="E1" s="565" t="s">
        <v>1848</v>
      </c>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c r="BJ1" s="565"/>
      <c r="BK1" s="565"/>
      <c r="BL1" s="565"/>
      <c r="BM1" s="565"/>
      <c r="BN1" s="565"/>
      <c r="BO1" s="565"/>
      <c r="BP1" s="566"/>
      <c r="BQ1" s="567"/>
      <c r="BR1" s="568"/>
      <c r="BS1" s="568"/>
      <c r="BT1" s="568"/>
      <c r="BU1" s="568"/>
      <c r="BV1" s="568"/>
      <c r="BW1" s="568"/>
      <c r="BX1" s="568"/>
      <c r="BY1" s="569"/>
    </row>
    <row r="2" spans="1:83" s="177" customFormat="1" ht="50.1" customHeight="1" x14ac:dyDescent="0.2">
      <c r="A2" s="562"/>
      <c r="B2" s="563"/>
      <c r="C2" s="563"/>
      <c r="D2" s="564"/>
      <c r="E2" s="565" t="s">
        <v>1849</v>
      </c>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5"/>
      <c r="AW2" s="565"/>
      <c r="AX2" s="565"/>
      <c r="AY2" s="565"/>
      <c r="AZ2" s="565"/>
      <c r="BA2" s="565"/>
      <c r="BB2" s="565"/>
      <c r="BC2" s="565"/>
      <c r="BD2" s="565"/>
      <c r="BE2" s="565"/>
      <c r="BF2" s="565"/>
      <c r="BG2" s="565"/>
      <c r="BH2" s="565"/>
      <c r="BI2" s="565"/>
      <c r="BJ2" s="565"/>
      <c r="BK2" s="565"/>
      <c r="BL2" s="565"/>
      <c r="BM2" s="565"/>
      <c r="BN2" s="565"/>
      <c r="BO2" s="565"/>
      <c r="BP2" s="566"/>
      <c r="BQ2" s="570"/>
      <c r="BR2" s="571"/>
      <c r="BS2" s="571"/>
      <c r="BT2" s="571"/>
      <c r="BU2" s="571"/>
      <c r="BV2" s="571"/>
      <c r="BW2" s="571"/>
      <c r="BX2" s="571"/>
      <c r="BY2" s="572"/>
    </row>
    <row r="3" spans="1:83" s="177" customFormat="1" ht="50.1" customHeight="1" thickBot="1" x14ac:dyDescent="0.25">
      <c r="A3" s="562"/>
      <c r="B3" s="563"/>
      <c r="C3" s="563"/>
      <c r="D3" s="564"/>
      <c r="E3" s="573" t="s">
        <v>1850</v>
      </c>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4"/>
      <c r="BQ3" s="575" t="s">
        <v>1851</v>
      </c>
      <c r="BR3" s="576"/>
      <c r="BS3" s="576"/>
      <c r="BT3" s="576"/>
      <c r="BU3" s="576"/>
      <c r="BV3" s="576"/>
      <c r="BW3" s="576"/>
      <c r="BX3" s="576"/>
      <c r="BY3" s="577"/>
    </row>
    <row r="4" spans="1:83" s="159" customFormat="1" ht="50.1" customHeight="1" thickBot="1" x14ac:dyDescent="0.25">
      <c r="A4" s="578" t="s">
        <v>1852</v>
      </c>
      <c r="B4" s="579"/>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80" t="s">
        <v>1853</v>
      </c>
      <c r="AE4" s="580"/>
      <c r="AF4" s="580"/>
      <c r="AG4" s="580"/>
      <c r="AH4" s="580"/>
      <c r="AI4" s="580"/>
      <c r="AJ4" s="580"/>
      <c r="AK4" s="580"/>
      <c r="AL4" s="580"/>
      <c r="AM4" s="580"/>
      <c r="AN4" s="580"/>
      <c r="AO4" s="580"/>
      <c r="AP4" s="580"/>
      <c r="AQ4" s="580"/>
      <c r="AR4" s="580"/>
      <c r="AS4" s="580"/>
      <c r="AT4" s="580"/>
      <c r="AU4" s="580"/>
      <c r="AV4" s="580"/>
      <c r="AW4" s="580"/>
      <c r="AX4" s="580"/>
      <c r="AY4" s="580"/>
      <c r="AZ4" s="580"/>
      <c r="BA4" s="580"/>
      <c r="BB4" s="580" t="s">
        <v>1942</v>
      </c>
      <c r="BC4" s="580"/>
      <c r="BD4" s="580"/>
      <c r="BE4" s="580"/>
      <c r="BF4" s="580"/>
      <c r="BG4" s="580"/>
      <c r="BH4" s="580"/>
      <c r="BI4" s="580"/>
      <c r="BJ4" s="580"/>
      <c r="BK4" s="580"/>
      <c r="BL4" s="580"/>
      <c r="BM4" s="580"/>
      <c r="BN4" s="580"/>
      <c r="BO4" s="580"/>
      <c r="BP4" s="580"/>
      <c r="BQ4" s="580"/>
      <c r="BR4" s="580"/>
      <c r="BS4" s="580"/>
      <c r="BT4" s="580"/>
      <c r="BU4" s="580"/>
      <c r="BV4" s="580"/>
      <c r="BW4" s="580"/>
      <c r="BX4" s="580"/>
      <c r="BY4" s="581"/>
      <c r="BZ4" s="530" t="s">
        <v>3529</v>
      </c>
      <c r="CA4" s="531"/>
      <c r="CB4" s="531"/>
      <c r="CC4" s="531"/>
      <c r="CD4" s="531"/>
      <c r="CE4" s="532"/>
    </row>
    <row r="5" spans="1:83" s="159" customFormat="1" ht="90" thickBot="1" x14ac:dyDescent="0.25">
      <c r="A5" s="230" t="s">
        <v>1854</v>
      </c>
      <c r="B5" s="231" t="s">
        <v>1855</v>
      </c>
      <c r="C5" s="232" t="s">
        <v>1856</v>
      </c>
      <c r="D5" s="231" t="s">
        <v>1857</v>
      </c>
      <c r="E5" s="231" t="s">
        <v>1858</v>
      </c>
      <c r="F5" s="232" t="s">
        <v>1859</v>
      </c>
      <c r="G5" s="233" t="s">
        <v>1847</v>
      </c>
      <c r="H5" s="233" t="s">
        <v>1862</v>
      </c>
      <c r="I5" s="233" t="s">
        <v>1860</v>
      </c>
      <c r="J5" s="233" t="s">
        <v>1861</v>
      </c>
      <c r="K5" s="233" t="s">
        <v>1863</v>
      </c>
      <c r="L5" s="233" t="s">
        <v>1864</v>
      </c>
      <c r="M5" s="233" t="s">
        <v>1865</v>
      </c>
      <c r="N5" s="231" t="s">
        <v>1869</v>
      </c>
      <c r="O5" s="231" t="s">
        <v>1866</v>
      </c>
      <c r="P5" s="231" t="s">
        <v>1867</v>
      </c>
      <c r="Q5" s="233" t="s">
        <v>1868</v>
      </c>
      <c r="R5" s="253" t="s">
        <v>2172</v>
      </c>
      <c r="S5" s="73" t="s">
        <v>1925</v>
      </c>
      <c r="T5" s="73" t="s">
        <v>1925</v>
      </c>
      <c r="U5" s="73" t="s">
        <v>1925</v>
      </c>
      <c r="V5" s="73" t="s">
        <v>1925</v>
      </c>
      <c r="W5" s="73" t="s">
        <v>1925</v>
      </c>
      <c r="X5" s="73" t="s">
        <v>1925</v>
      </c>
      <c r="Y5" s="73" t="s">
        <v>1925</v>
      </c>
      <c r="Z5" s="73" t="s">
        <v>1925</v>
      </c>
      <c r="AA5" s="73" t="s">
        <v>1925</v>
      </c>
      <c r="AB5" s="73" t="s">
        <v>1925</v>
      </c>
      <c r="AC5" s="73" t="s">
        <v>1925</v>
      </c>
      <c r="AD5" s="72" t="s">
        <v>1870</v>
      </c>
      <c r="AE5" s="72" t="s">
        <v>1871</v>
      </c>
      <c r="AF5" s="72" t="s">
        <v>1872</v>
      </c>
      <c r="AG5" s="72" t="s">
        <v>1873</v>
      </c>
      <c r="AH5" s="72" t="s">
        <v>1874</v>
      </c>
      <c r="AI5" s="72" t="s">
        <v>1875</v>
      </c>
      <c r="AJ5" s="72" t="s">
        <v>1876</v>
      </c>
      <c r="AK5" s="72" t="s">
        <v>1877</v>
      </c>
      <c r="AL5" s="72" t="s">
        <v>1878</v>
      </c>
      <c r="AM5" s="72" t="s">
        <v>1879</v>
      </c>
      <c r="AN5" s="72" t="s">
        <v>1880</v>
      </c>
      <c r="AO5" s="72" t="s">
        <v>1881</v>
      </c>
      <c r="AP5" s="72" t="s">
        <v>1882</v>
      </c>
      <c r="AQ5" s="72" t="s">
        <v>1883</v>
      </c>
      <c r="AR5" s="72" t="s">
        <v>1884</v>
      </c>
      <c r="AS5" s="72" t="s">
        <v>1885</v>
      </c>
      <c r="AT5" s="72" t="s">
        <v>1886</v>
      </c>
      <c r="AU5" s="72" t="s">
        <v>1887</v>
      </c>
      <c r="AV5" s="72" t="s">
        <v>1888</v>
      </c>
      <c r="AW5" s="72" t="s">
        <v>1889</v>
      </c>
      <c r="AX5" s="72" t="s">
        <v>1890</v>
      </c>
      <c r="AY5" s="156" t="s">
        <v>1891</v>
      </c>
      <c r="AZ5" s="156" t="s">
        <v>1892</v>
      </c>
      <c r="BA5" s="46" t="s">
        <v>1893</v>
      </c>
      <c r="BB5" s="46" t="s">
        <v>1894</v>
      </c>
      <c r="BC5" s="156" t="s">
        <v>1895</v>
      </c>
      <c r="BD5" s="46" t="s">
        <v>1896</v>
      </c>
      <c r="BE5" s="156" t="s">
        <v>1897</v>
      </c>
      <c r="BF5" s="46" t="s">
        <v>1898</v>
      </c>
      <c r="BG5" s="156" t="s">
        <v>1899</v>
      </c>
      <c r="BH5" s="46" t="s">
        <v>1900</v>
      </c>
      <c r="BI5" s="156" t="s">
        <v>1901</v>
      </c>
      <c r="BJ5" s="46" t="s">
        <v>1902</v>
      </c>
      <c r="BK5" s="156" t="s">
        <v>1903</v>
      </c>
      <c r="BL5" s="46" t="s">
        <v>1904</v>
      </c>
      <c r="BM5" s="156" t="s">
        <v>1905</v>
      </c>
      <c r="BN5" s="46" t="s">
        <v>1906</v>
      </c>
      <c r="BO5" s="156" t="s">
        <v>1907</v>
      </c>
      <c r="BP5" s="46" t="s">
        <v>1908</v>
      </c>
      <c r="BQ5" s="156" t="s">
        <v>1909</v>
      </c>
      <c r="BR5" s="46" t="s">
        <v>1910</v>
      </c>
      <c r="BS5" s="156" t="s">
        <v>1911</v>
      </c>
      <c r="BT5" s="46" t="s">
        <v>1912</v>
      </c>
      <c r="BU5" s="156" t="s">
        <v>1913</v>
      </c>
      <c r="BV5" s="46" t="s">
        <v>1914</v>
      </c>
      <c r="BW5" s="156" t="s">
        <v>1915</v>
      </c>
      <c r="BX5" s="46" t="s">
        <v>1916</v>
      </c>
      <c r="BY5" s="175" t="s">
        <v>1917</v>
      </c>
      <c r="BZ5" s="178" t="s">
        <v>3526</v>
      </c>
      <c r="CA5" s="178" t="s">
        <v>3527</v>
      </c>
      <c r="CB5" s="178" t="s">
        <v>3528</v>
      </c>
      <c r="CC5" s="178" t="s">
        <v>3530</v>
      </c>
      <c r="CD5" s="178" t="s">
        <v>3531</v>
      </c>
      <c r="CE5" s="178" t="s">
        <v>3532</v>
      </c>
    </row>
    <row r="6" spans="1:83" ht="84.95" customHeight="1" x14ac:dyDescent="0.2">
      <c r="A6" s="254" t="s">
        <v>0</v>
      </c>
      <c r="B6" s="255">
        <v>2017</v>
      </c>
      <c r="C6" s="255" t="s">
        <v>2</v>
      </c>
      <c r="D6" s="255" t="s">
        <v>20</v>
      </c>
      <c r="E6" s="255" t="s">
        <v>1918</v>
      </c>
      <c r="F6" s="256" t="s">
        <v>2105</v>
      </c>
      <c r="G6" s="242" t="s">
        <v>1447</v>
      </c>
      <c r="H6" s="242" t="s">
        <v>1454</v>
      </c>
      <c r="I6" s="280" t="s">
        <v>2106</v>
      </c>
      <c r="J6" s="242"/>
      <c r="K6" s="242" t="s">
        <v>28</v>
      </c>
      <c r="L6" s="242" t="s">
        <v>3549</v>
      </c>
      <c r="M6" s="258">
        <v>1</v>
      </c>
      <c r="N6" s="241">
        <v>10</v>
      </c>
      <c r="O6" s="242" t="s">
        <v>2107</v>
      </c>
      <c r="P6" s="242" t="s">
        <v>1920</v>
      </c>
      <c r="Q6" s="259"/>
      <c r="R6" s="281"/>
      <c r="S6" s="78"/>
      <c r="T6" s="78"/>
      <c r="U6" s="78"/>
      <c r="V6" s="78"/>
      <c r="W6" s="78"/>
      <c r="X6" s="78"/>
      <c r="Y6" s="78"/>
      <c r="Z6" s="78"/>
      <c r="AA6" s="78"/>
      <c r="AB6" s="78"/>
      <c r="AC6" s="79"/>
      <c r="AD6" s="160" t="s">
        <v>115</v>
      </c>
      <c r="AE6" s="160" t="s">
        <v>1834</v>
      </c>
      <c r="AF6" s="160" t="s">
        <v>1432</v>
      </c>
      <c r="AG6" s="160" t="s">
        <v>1444</v>
      </c>
      <c r="AH6" s="160" t="s">
        <v>195</v>
      </c>
      <c r="AI6" s="160" t="s">
        <v>1432</v>
      </c>
      <c r="AJ6" s="160" t="s">
        <v>201</v>
      </c>
      <c r="AK6" s="160" t="s">
        <v>2887</v>
      </c>
      <c r="AL6" s="160" t="s">
        <v>1834</v>
      </c>
      <c r="AM6" s="160" t="s">
        <v>1834</v>
      </c>
      <c r="AN6" s="160" t="s">
        <v>1834</v>
      </c>
      <c r="AO6" s="160" t="s">
        <v>195</v>
      </c>
      <c r="AP6" s="160" t="s">
        <v>195</v>
      </c>
      <c r="AQ6" s="160" t="s">
        <v>195</v>
      </c>
      <c r="AR6" s="160" t="s">
        <v>195</v>
      </c>
      <c r="AS6" s="77"/>
      <c r="AT6" s="160" t="s">
        <v>278</v>
      </c>
      <c r="AU6" s="160" t="s">
        <v>195</v>
      </c>
      <c r="AV6" s="160"/>
      <c r="AW6" s="160" t="s">
        <v>195</v>
      </c>
      <c r="AX6" s="160"/>
      <c r="AY6" s="161" t="s">
        <v>1378</v>
      </c>
      <c r="AZ6" s="160" t="s">
        <v>195</v>
      </c>
      <c r="BA6" s="82" t="s">
        <v>2108</v>
      </c>
      <c r="BB6" s="92" t="s">
        <v>3550</v>
      </c>
      <c r="BC6" s="93">
        <v>5</v>
      </c>
      <c r="BD6" s="92" t="s">
        <v>3550</v>
      </c>
      <c r="BE6" s="93">
        <v>5</v>
      </c>
      <c r="BF6" s="92" t="s">
        <v>3550</v>
      </c>
      <c r="BG6" s="93">
        <v>5</v>
      </c>
      <c r="BH6" s="92" t="s">
        <v>3551</v>
      </c>
      <c r="BI6" s="93">
        <v>10</v>
      </c>
      <c r="BJ6" s="92" t="s">
        <v>3552</v>
      </c>
      <c r="BK6" s="93">
        <v>20</v>
      </c>
      <c r="BL6" s="92" t="s">
        <v>3553</v>
      </c>
      <c r="BM6" s="93">
        <v>40</v>
      </c>
      <c r="BN6" s="92" t="s">
        <v>3552</v>
      </c>
      <c r="BO6" s="93">
        <v>50</v>
      </c>
      <c r="BP6" s="92" t="s">
        <v>3553</v>
      </c>
      <c r="BQ6" s="93">
        <v>60</v>
      </c>
      <c r="BR6" s="92" t="s">
        <v>3552</v>
      </c>
      <c r="BS6" s="93">
        <v>70</v>
      </c>
      <c r="BT6" s="92" t="s">
        <v>3552</v>
      </c>
      <c r="BU6" s="93">
        <v>80</v>
      </c>
      <c r="BV6" s="92" t="s">
        <v>3552</v>
      </c>
      <c r="BW6" s="93">
        <v>95</v>
      </c>
      <c r="BX6" s="92" t="s">
        <v>3554</v>
      </c>
      <c r="BY6" s="94">
        <v>100</v>
      </c>
      <c r="BZ6" s="179"/>
      <c r="CA6" s="180"/>
      <c r="CB6" s="181"/>
      <c r="CC6" s="179"/>
      <c r="CD6" s="180"/>
      <c r="CE6" s="181"/>
    </row>
    <row r="7" spans="1:83" ht="84.95" customHeight="1" x14ac:dyDescent="0.2">
      <c r="A7" s="254" t="s">
        <v>0</v>
      </c>
      <c r="B7" s="255">
        <v>2017</v>
      </c>
      <c r="C7" s="255" t="s">
        <v>2</v>
      </c>
      <c r="D7" s="255" t="s">
        <v>20</v>
      </c>
      <c r="E7" s="255" t="s">
        <v>1918</v>
      </c>
      <c r="F7" s="256" t="s">
        <v>2105</v>
      </c>
      <c r="G7" s="247" t="s">
        <v>1447</v>
      </c>
      <c r="H7" s="247" t="s">
        <v>1454</v>
      </c>
      <c r="I7" s="264" t="s">
        <v>2106</v>
      </c>
      <c r="J7" s="247" t="s">
        <v>2109</v>
      </c>
      <c r="K7" s="247" t="s">
        <v>28</v>
      </c>
      <c r="L7" s="247" t="s">
        <v>3549</v>
      </c>
      <c r="M7" s="265">
        <v>1</v>
      </c>
      <c r="N7" s="246">
        <v>10</v>
      </c>
      <c r="O7" s="247" t="s">
        <v>2110</v>
      </c>
      <c r="P7" s="247" t="s">
        <v>1920</v>
      </c>
      <c r="Q7" s="266"/>
      <c r="R7" s="282">
        <v>600000000</v>
      </c>
      <c r="S7" s="87"/>
      <c r="T7" s="87"/>
      <c r="U7" s="87"/>
      <c r="V7" s="87"/>
      <c r="W7" s="87"/>
      <c r="X7" s="87"/>
      <c r="Y7" s="87"/>
      <c r="Z7" s="87"/>
      <c r="AA7" s="87"/>
      <c r="AB7" s="87"/>
      <c r="AC7" s="88"/>
      <c r="AD7" s="162" t="s">
        <v>115</v>
      </c>
      <c r="AE7" s="162" t="s">
        <v>1834</v>
      </c>
      <c r="AF7" s="162" t="s">
        <v>1432</v>
      </c>
      <c r="AG7" s="162" t="s">
        <v>3035</v>
      </c>
      <c r="AH7" s="162" t="s">
        <v>195</v>
      </c>
      <c r="AI7" s="162" t="s">
        <v>1432</v>
      </c>
      <c r="AJ7" s="162" t="s">
        <v>201</v>
      </c>
      <c r="AK7" s="162" t="s">
        <v>2887</v>
      </c>
      <c r="AL7" s="162" t="s">
        <v>1834</v>
      </c>
      <c r="AM7" s="162" t="s">
        <v>1834</v>
      </c>
      <c r="AN7" s="162" t="s">
        <v>1834</v>
      </c>
      <c r="AO7" s="162" t="s">
        <v>195</v>
      </c>
      <c r="AP7" s="162" t="s">
        <v>195</v>
      </c>
      <c r="AQ7" s="162" t="s">
        <v>195</v>
      </c>
      <c r="AR7" s="162" t="s">
        <v>195</v>
      </c>
      <c r="AS7" s="86"/>
      <c r="AT7" s="162" t="s">
        <v>278</v>
      </c>
      <c r="AU7" s="162" t="s">
        <v>195</v>
      </c>
      <c r="AV7" s="162"/>
      <c r="AW7" s="162" t="s">
        <v>195</v>
      </c>
      <c r="AX7" s="162"/>
      <c r="AY7" s="164" t="s">
        <v>1378</v>
      </c>
      <c r="AZ7" s="162" t="s">
        <v>2111</v>
      </c>
      <c r="BA7" s="91" t="s">
        <v>2108</v>
      </c>
      <c r="BB7" s="92" t="s">
        <v>3550</v>
      </c>
      <c r="BC7" s="93">
        <v>5</v>
      </c>
      <c r="BD7" s="92" t="s">
        <v>3550</v>
      </c>
      <c r="BE7" s="93">
        <v>5</v>
      </c>
      <c r="BF7" s="92" t="s">
        <v>3550</v>
      </c>
      <c r="BG7" s="93">
        <v>5</v>
      </c>
      <c r="BH7" s="92" t="s">
        <v>3551</v>
      </c>
      <c r="BI7" s="93">
        <v>10</v>
      </c>
      <c r="BJ7" s="92" t="s">
        <v>3552</v>
      </c>
      <c r="BK7" s="93">
        <v>20</v>
      </c>
      <c r="BL7" s="92" t="s">
        <v>3553</v>
      </c>
      <c r="BM7" s="93">
        <v>40</v>
      </c>
      <c r="BN7" s="92" t="s">
        <v>3552</v>
      </c>
      <c r="BO7" s="93">
        <v>50</v>
      </c>
      <c r="BP7" s="92" t="s">
        <v>3553</v>
      </c>
      <c r="BQ7" s="93">
        <v>60</v>
      </c>
      <c r="BR7" s="92" t="s">
        <v>3552</v>
      </c>
      <c r="BS7" s="93">
        <v>70</v>
      </c>
      <c r="BT7" s="92" t="s">
        <v>3552</v>
      </c>
      <c r="BU7" s="93">
        <v>80</v>
      </c>
      <c r="BV7" s="92" t="s">
        <v>3552</v>
      </c>
      <c r="BW7" s="93">
        <v>90</v>
      </c>
      <c r="BX7" s="92" t="s">
        <v>3554</v>
      </c>
      <c r="BY7" s="94">
        <v>100</v>
      </c>
      <c r="BZ7" s="182"/>
      <c r="CA7" s="183"/>
      <c r="CB7" s="184"/>
      <c r="CC7" s="182"/>
      <c r="CD7" s="183"/>
      <c r="CE7" s="184"/>
    </row>
    <row r="8" spans="1:83" ht="84.95" customHeight="1" x14ac:dyDescent="0.2">
      <c r="A8" s="254" t="s">
        <v>0</v>
      </c>
      <c r="B8" s="255">
        <v>2017</v>
      </c>
      <c r="C8" s="255" t="s">
        <v>2</v>
      </c>
      <c r="D8" s="255" t="s">
        <v>20</v>
      </c>
      <c r="E8" s="255" t="s">
        <v>1918</v>
      </c>
      <c r="F8" s="256" t="s">
        <v>2105</v>
      </c>
      <c r="G8" s="247" t="s">
        <v>1447</v>
      </c>
      <c r="H8" s="247" t="s">
        <v>1454</v>
      </c>
      <c r="I8" s="264" t="s">
        <v>2106</v>
      </c>
      <c r="J8" s="247" t="s">
        <v>2112</v>
      </c>
      <c r="K8" s="247" t="s">
        <v>28</v>
      </c>
      <c r="L8" s="247" t="s">
        <v>3549</v>
      </c>
      <c r="M8" s="265">
        <v>3</v>
      </c>
      <c r="N8" s="246">
        <v>1</v>
      </c>
      <c r="O8" s="247" t="s">
        <v>2113</v>
      </c>
      <c r="P8" s="247" t="s">
        <v>1920</v>
      </c>
      <c r="Q8" s="283"/>
      <c r="R8" s="282">
        <v>350000000</v>
      </c>
      <c r="S8" s="87"/>
      <c r="T8" s="87"/>
      <c r="U8" s="87"/>
      <c r="V8" s="87"/>
      <c r="W8" s="87"/>
      <c r="X8" s="87"/>
      <c r="Y8" s="87"/>
      <c r="Z8" s="87"/>
      <c r="AA8" s="87"/>
      <c r="AB8" s="87"/>
      <c r="AC8" s="88"/>
      <c r="AD8" s="162" t="s">
        <v>195</v>
      </c>
      <c r="AE8" s="162" t="s">
        <v>1834</v>
      </c>
      <c r="AF8" s="162" t="s">
        <v>195</v>
      </c>
      <c r="AG8" s="162" t="s">
        <v>195</v>
      </c>
      <c r="AH8" s="162" t="s">
        <v>195</v>
      </c>
      <c r="AI8" s="162" t="s">
        <v>195</v>
      </c>
      <c r="AJ8" s="162" t="s">
        <v>201</v>
      </c>
      <c r="AK8" s="162" t="s">
        <v>2887</v>
      </c>
      <c r="AL8" s="162" t="s">
        <v>1834</v>
      </c>
      <c r="AM8" s="162" t="s">
        <v>1834</v>
      </c>
      <c r="AN8" s="162" t="s">
        <v>1834</v>
      </c>
      <c r="AO8" s="162" t="s">
        <v>195</v>
      </c>
      <c r="AP8" s="162" t="s">
        <v>195</v>
      </c>
      <c r="AQ8" s="162" t="s">
        <v>195</v>
      </c>
      <c r="AR8" s="162" t="s">
        <v>195</v>
      </c>
      <c r="AS8" s="86"/>
      <c r="AT8" s="162" t="s">
        <v>278</v>
      </c>
      <c r="AU8" s="162" t="s">
        <v>195</v>
      </c>
      <c r="AV8" s="162"/>
      <c r="AW8" s="162" t="s">
        <v>195</v>
      </c>
      <c r="AX8" s="162"/>
      <c r="AY8" s="164" t="s">
        <v>1378</v>
      </c>
      <c r="AZ8" s="162" t="s">
        <v>1834</v>
      </c>
      <c r="BA8" s="91" t="s">
        <v>2108</v>
      </c>
      <c r="BB8" s="92" t="s">
        <v>3555</v>
      </c>
      <c r="BC8" s="93"/>
      <c r="BD8" s="92" t="s">
        <v>3555</v>
      </c>
      <c r="BE8" s="93"/>
      <c r="BF8" s="92" t="s">
        <v>3555</v>
      </c>
      <c r="BG8" s="93"/>
      <c r="BH8" s="92" t="s">
        <v>3556</v>
      </c>
      <c r="BI8" s="93">
        <v>10</v>
      </c>
      <c r="BJ8" s="92" t="s">
        <v>3552</v>
      </c>
      <c r="BK8" s="93">
        <v>20</v>
      </c>
      <c r="BL8" s="92" t="s">
        <v>3553</v>
      </c>
      <c r="BM8" s="93">
        <v>40</v>
      </c>
      <c r="BN8" s="92" t="s">
        <v>3552</v>
      </c>
      <c r="BO8" s="93">
        <v>50</v>
      </c>
      <c r="BP8" s="92" t="s">
        <v>3553</v>
      </c>
      <c r="BQ8" s="93">
        <v>60</v>
      </c>
      <c r="BR8" s="92" t="s">
        <v>3552</v>
      </c>
      <c r="BS8" s="93">
        <v>70</v>
      </c>
      <c r="BT8" s="92" t="s">
        <v>3552</v>
      </c>
      <c r="BU8" s="93">
        <v>80</v>
      </c>
      <c r="BV8" s="92" t="s">
        <v>3557</v>
      </c>
      <c r="BW8" s="93">
        <v>100</v>
      </c>
      <c r="BX8" s="92"/>
      <c r="BY8" s="94"/>
      <c r="BZ8" s="182"/>
      <c r="CA8" s="183"/>
      <c r="CB8" s="184"/>
      <c r="CC8" s="182"/>
      <c r="CD8" s="183"/>
      <c r="CE8" s="184"/>
    </row>
    <row r="9" spans="1:83" ht="84.95" customHeight="1" x14ac:dyDescent="0.2">
      <c r="A9" s="254" t="s">
        <v>0</v>
      </c>
      <c r="B9" s="255">
        <v>2017</v>
      </c>
      <c r="C9" s="255" t="s">
        <v>2</v>
      </c>
      <c r="D9" s="255" t="s">
        <v>20</v>
      </c>
      <c r="E9" s="255" t="s">
        <v>1918</v>
      </c>
      <c r="F9" s="256" t="s">
        <v>2105</v>
      </c>
      <c r="G9" s="247" t="s">
        <v>1447</v>
      </c>
      <c r="H9" s="247" t="s">
        <v>1453</v>
      </c>
      <c r="I9" s="284" t="s">
        <v>2114</v>
      </c>
      <c r="J9" s="247"/>
      <c r="K9" s="247" t="s">
        <v>25</v>
      </c>
      <c r="L9" s="247" t="s">
        <v>3549</v>
      </c>
      <c r="M9" s="265">
        <v>2</v>
      </c>
      <c r="N9" s="246">
        <v>6</v>
      </c>
      <c r="O9" s="247" t="s">
        <v>2115</v>
      </c>
      <c r="P9" s="247" t="s">
        <v>1920</v>
      </c>
      <c r="Q9" s="283"/>
      <c r="R9" s="282"/>
      <c r="S9" s="87"/>
      <c r="T9" s="87"/>
      <c r="U9" s="87"/>
      <c r="V9" s="87"/>
      <c r="W9" s="87"/>
      <c r="X9" s="87"/>
      <c r="Y9" s="87"/>
      <c r="Z9" s="87"/>
      <c r="AA9" s="87"/>
      <c r="AB9" s="87"/>
      <c r="AC9" s="88"/>
      <c r="AD9" s="162" t="s">
        <v>93</v>
      </c>
      <c r="AE9" s="162" t="s">
        <v>1834</v>
      </c>
      <c r="AF9" s="162" t="s">
        <v>192</v>
      </c>
      <c r="AG9" s="162" t="s">
        <v>195</v>
      </c>
      <c r="AH9" s="162" t="s">
        <v>195</v>
      </c>
      <c r="AI9" s="162" t="s">
        <v>192</v>
      </c>
      <c r="AJ9" s="162" t="s">
        <v>201</v>
      </c>
      <c r="AK9" s="162" t="s">
        <v>2887</v>
      </c>
      <c r="AL9" s="162" t="s">
        <v>1834</v>
      </c>
      <c r="AM9" s="162" t="s">
        <v>1834</v>
      </c>
      <c r="AN9" s="162" t="s">
        <v>1834</v>
      </c>
      <c r="AO9" s="162" t="s">
        <v>195</v>
      </c>
      <c r="AP9" s="162" t="s">
        <v>195</v>
      </c>
      <c r="AQ9" s="162" t="s">
        <v>195</v>
      </c>
      <c r="AR9" s="162" t="s">
        <v>195</v>
      </c>
      <c r="AS9" s="86"/>
      <c r="AT9" s="162" t="s">
        <v>278</v>
      </c>
      <c r="AU9" s="162" t="s">
        <v>195</v>
      </c>
      <c r="AV9" s="162"/>
      <c r="AW9" s="162" t="s">
        <v>195</v>
      </c>
      <c r="AX9" s="162"/>
      <c r="AY9" s="164" t="s">
        <v>1378</v>
      </c>
      <c r="AZ9" s="162" t="s">
        <v>195</v>
      </c>
      <c r="BA9" s="91" t="s">
        <v>2108</v>
      </c>
      <c r="BB9" s="92" t="s">
        <v>3558</v>
      </c>
      <c r="BC9" s="93">
        <v>5</v>
      </c>
      <c r="BD9" s="92" t="s">
        <v>3559</v>
      </c>
      <c r="BE9" s="93">
        <v>6</v>
      </c>
      <c r="BF9" s="92" t="s">
        <v>3559</v>
      </c>
      <c r="BG9" s="93">
        <v>15</v>
      </c>
      <c r="BH9" s="92" t="s">
        <v>3559</v>
      </c>
      <c r="BI9" s="93">
        <v>15</v>
      </c>
      <c r="BJ9" s="92" t="s">
        <v>3559</v>
      </c>
      <c r="BK9" s="93">
        <v>20</v>
      </c>
      <c r="BL9" s="92" t="s">
        <v>3559</v>
      </c>
      <c r="BM9" s="93">
        <v>40</v>
      </c>
      <c r="BN9" s="92" t="s">
        <v>3559</v>
      </c>
      <c r="BO9" s="93">
        <v>50</v>
      </c>
      <c r="BP9" s="92" t="s">
        <v>3559</v>
      </c>
      <c r="BQ9" s="93">
        <v>60</v>
      </c>
      <c r="BR9" s="92" t="s">
        <v>3559</v>
      </c>
      <c r="BS9" s="93">
        <v>70</v>
      </c>
      <c r="BT9" s="92" t="s">
        <v>3559</v>
      </c>
      <c r="BU9" s="93">
        <v>80</v>
      </c>
      <c r="BV9" s="92" t="s">
        <v>3559</v>
      </c>
      <c r="BW9" s="93">
        <v>90</v>
      </c>
      <c r="BX9" s="92" t="s">
        <v>3560</v>
      </c>
      <c r="BY9" s="94">
        <v>100</v>
      </c>
      <c r="BZ9" s="182"/>
      <c r="CA9" s="183"/>
      <c r="CB9" s="184"/>
      <c r="CC9" s="182"/>
      <c r="CD9" s="183"/>
      <c r="CE9" s="184"/>
    </row>
    <row r="10" spans="1:83" ht="84.95" customHeight="1" x14ac:dyDescent="0.2">
      <c r="A10" s="254" t="s">
        <v>0</v>
      </c>
      <c r="B10" s="255">
        <v>2017</v>
      </c>
      <c r="C10" s="255" t="s">
        <v>2</v>
      </c>
      <c r="D10" s="255" t="s">
        <v>20</v>
      </c>
      <c r="E10" s="255" t="s">
        <v>1918</v>
      </c>
      <c r="F10" s="256" t="s">
        <v>2105</v>
      </c>
      <c r="G10" s="247" t="s">
        <v>1447</v>
      </c>
      <c r="H10" s="247" t="s">
        <v>1453</v>
      </c>
      <c r="I10" s="264" t="s">
        <v>2114</v>
      </c>
      <c r="J10" s="247" t="s">
        <v>2116</v>
      </c>
      <c r="K10" s="247" t="s">
        <v>25</v>
      </c>
      <c r="L10" s="247" t="s">
        <v>3549</v>
      </c>
      <c r="M10" s="265">
        <v>1</v>
      </c>
      <c r="N10" s="246">
        <v>4</v>
      </c>
      <c r="O10" s="247" t="s">
        <v>3561</v>
      </c>
      <c r="P10" s="247" t="s">
        <v>1920</v>
      </c>
      <c r="Q10" s="283" t="s">
        <v>3562</v>
      </c>
      <c r="R10" s="285">
        <f>973386728-43239479-4858105</f>
        <v>925289144</v>
      </c>
      <c r="S10" s="87"/>
      <c r="T10" s="87"/>
      <c r="U10" s="87"/>
      <c r="V10" s="87"/>
      <c r="W10" s="87"/>
      <c r="X10" s="87"/>
      <c r="Y10" s="87"/>
      <c r="Z10" s="87"/>
      <c r="AA10" s="87"/>
      <c r="AB10" s="87"/>
      <c r="AC10" s="88"/>
      <c r="AD10" s="162" t="s">
        <v>93</v>
      </c>
      <c r="AE10" s="162" t="s">
        <v>1834</v>
      </c>
      <c r="AF10" s="162" t="s">
        <v>192</v>
      </c>
      <c r="AG10" s="162" t="s">
        <v>195</v>
      </c>
      <c r="AH10" s="162" t="s">
        <v>195</v>
      </c>
      <c r="AI10" s="162" t="s">
        <v>192</v>
      </c>
      <c r="AJ10" s="162" t="s">
        <v>201</v>
      </c>
      <c r="AK10" s="162" t="s">
        <v>2887</v>
      </c>
      <c r="AL10" s="162" t="s">
        <v>1834</v>
      </c>
      <c r="AM10" s="162" t="s">
        <v>1834</v>
      </c>
      <c r="AN10" s="162" t="s">
        <v>1834</v>
      </c>
      <c r="AO10" s="162" t="s">
        <v>195</v>
      </c>
      <c r="AP10" s="162" t="s">
        <v>195</v>
      </c>
      <c r="AQ10" s="162" t="s">
        <v>195</v>
      </c>
      <c r="AR10" s="162" t="s">
        <v>195</v>
      </c>
      <c r="AS10" s="86"/>
      <c r="AT10" s="162" t="s">
        <v>278</v>
      </c>
      <c r="AU10" s="162" t="s">
        <v>195</v>
      </c>
      <c r="AV10" s="162"/>
      <c r="AW10" s="162" t="s">
        <v>195</v>
      </c>
      <c r="AX10" s="162"/>
      <c r="AY10" s="164" t="s">
        <v>1378</v>
      </c>
      <c r="AZ10" s="162" t="s">
        <v>1834</v>
      </c>
      <c r="BA10" s="91" t="s">
        <v>2117</v>
      </c>
      <c r="BB10" s="92" t="s">
        <v>3558</v>
      </c>
      <c r="BC10" s="93">
        <v>5</v>
      </c>
      <c r="BD10" s="92" t="s">
        <v>3558</v>
      </c>
      <c r="BE10" s="93">
        <v>5</v>
      </c>
      <c r="BF10" s="92" t="s">
        <v>3551</v>
      </c>
      <c r="BG10" s="93">
        <v>10</v>
      </c>
      <c r="BH10" s="92" t="s">
        <v>3563</v>
      </c>
      <c r="BI10" s="93">
        <v>15</v>
      </c>
      <c r="BJ10" s="92" t="s">
        <v>3564</v>
      </c>
      <c r="BK10" s="93">
        <v>20</v>
      </c>
      <c r="BL10" s="92" t="s">
        <v>3565</v>
      </c>
      <c r="BM10" s="93">
        <v>40</v>
      </c>
      <c r="BN10" s="92" t="s">
        <v>3564</v>
      </c>
      <c r="BO10" s="93">
        <v>50</v>
      </c>
      <c r="BP10" s="92" t="s">
        <v>3564</v>
      </c>
      <c r="BQ10" s="93">
        <v>60</v>
      </c>
      <c r="BR10" s="92" t="s">
        <v>3566</v>
      </c>
      <c r="BS10" s="93">
        <v>70</v>
      </c>
      <c r="BT10" s="92" t="s">
        <v>3564</v>
      </c>
      <c r="BU10" s="93">
        <v>80</v>
      </c>
      <c r="BV10" s="92" t="s">
        <v>3567</v>
      </c>
      <c r="BW10" s="93">
        <v>90</v>
      </c>
      <c r="BX10" s="92" t="s">
        <v>3568</v>
      </c>
      <c r="BY10" s="94">
        <v>100</v>
      </c>
      <c r="BZ10" s="182"/>
      <c r="CA10" s="183"/>
      <c r="CB10" s="184"/>
      <c r="CC10" s="182"/>
      <c r="CD10" s="183"/>
      <c r="CE10" s="184"/>
    </row>
    <row r="11" spans="1:83" ht="84.95" hidden="1" customHeight="1" x14ac:dyDescent="0.2">
      <c r="A11" s="254" t="s">
        <v>0</v>
      </c>
      <c r="B11" s="255">
        <v>2017</v>
      </c>
      <c r="C11" s="255" t="s">
        <v>2</v>
      </c>
      <c r="D11" s="255" t="s">
        <v>20</v>
      </c>
      <c r="E11" s="255" t="s">
        <v>1918</v>
      </c>
      <c r="F11" s="256" t="s">
        <v>2105</v>
      </c>
      <c r="G11" s="247" t="s">
        <v>1447</v>
      </c>
      <c r="H11" s="247" t="s">
        <v>1453</v>
      </c>
      <c r="I11" s="264" t="s">
        <v>2114</v>
      </c>
      <c r="J11" s="247" t="s">
        <v>2376</v>
      </c>
      <c r="K11" s="247"/>
      <c r="L11" s="247"/>
      <c r="M11" s="265"/>
      <c r="N11" s="246"/>
      <c r="O11" s="247"/>
      <c r="P11" s="247"/>
      <c r="Q11" s="283"/>
      <c r="R11" s="282"/>
      <c r="S11" s="87"/>
      <c r="T11" s="87"/>
      <c r="U11" s="87"/>
      <c r="V11" s="87"/>
      <c r="W11" s="87"/>
      <c r="X11" s="87"/>
      <c r="Y11" s="87"/>
      <c r="Z11" s="87"/>
      <c r="AA11" s="87"/>
      <c r="AB11" s="87"/>
      <c r="AC11" s="88"/>
      <c r="AD11" s="162"/>
      <c r="AE11" s="162"/>
      <c r="AF11" s="162"/>
      <c r="AG11" s="162"/>
      <c r="AH11" s="162"/>
      <c r="AI11" s="162"/>
      <c r="AJ11" s="162"/>
      <c r="AK11" s="162"/>
      <c r="AL11" s="162"/>
      <c r="AM11" s="162"/>
      <c r="AN11" s="162"/>
      <c r="AO11" s="162"/>
      <c r="AP11" s="162"/>
      <c r="AQ11" s="162"/>
      <c r="AR11" s="162"/>
      <c r="AS11" s="86"/>
      <c r="AT11" s="162"/>
      <c r="AU11" s="162"/>
      <c r="AV11" s="162"/>
      <c r="AW11" s="162"/>
      <c r="AX11" s="162"/>
      <c r="AY11" s="164"/>
      <c r="AZ11" s="162"/>
      <c r="BA11" s="91"/>
      <c r="BB11" s="92"/>
      <c r="BC11" s="93"/>
      <c r="BD11" s="92"/>
      <c r="BE11" s="93"/>
      <c r="BF11" s="92"/>
      <c r="BG11" s="93"/>
      <c r="BH11" s="92"/>
      <c r="BI11" s="93"/>
      <c r="BJ11" s="92"/>
      <c r="BK11" s="93"/>
      <c r="BL11" s="92"/>
      <c r="BM11" s="93"/>
      <c r="BN11" s="92"/>
      <c r="BO11" s="93"/>
      <c r="BP11" s="92"/>
      <c r="BQ11" s="93"/>
      <c r="BR11" s="92"/>
      <c r="BS11" s="93"/>
      <c r="BT11" s="92"/>
      <c r="BU11" s="93"/>
      <c r="BV11" s="92"/>
      <c r="BW11" s="93"/>
      <c r="BX11" s="92"/>
      <c r="BY11" s="94"/>
      <c r="BZ11" s="182"/>
      <c r="CA11" s="183"/>
      <c r="CB11" s="184"/>
      <c r="CC11" s="182"/>
      <c r="CD11" s="183"/>
      <c r="CE11" s="184"/>
    </row>
    <row r="12" spans="1:83" ht="84.95" customHeight="1" x14ac:dyDescent="0.2">
      <c r="A12" s="254" t="s">
        <v>0</v>
      </c>
      <c r="B12" s="255">
        <v>2017</v>
      </c>
      <c r="C12" s="255" t="s">
        <v>2</v>
      </c>
      <c r="D12" s="255" t="s">
        <v>20</v>
      </c>
      <c r="E12" s="255" t="s">
        <v>1918</v>
      </c>
      <c r="F12" s="256" t="s">
        <v>2105</v>
      </c>
      <c r="G12" s="247" t="s">
        <v>1447</v>
      </c>
      <c r="H12" s="247" t="s">
        <v>1453</v>
      </c>
      <c r="I12" s="264" t="s">
        <v>2114</v>
      </c>
      <c r="J12" s="247" t="s">
        <v>2118</v>
      </c>
      <c r="K12" s="247" t="s">
        <v>25</v>
      </c>
      <c r="L12" s="247" t="s">
        <v>1953</v>
      </c>
      <c r="M12" s="265">
        <v>2</v>
      </c>
      <c r="N12" s="246">
        <v>1</v>
      </c>
      <c r="O12" s="247" t="s">
        <v>2119</v>
      </c>
      <c r="P12" s="247" t="s">
        <v>1920</v>
      </c>
      <c r="Q12" s="283"/>
      <c r="R12" s="285">
        <f>83722000-41303866-3161600</f>
        <v>39256534</v>
      </c>
      <c r="S12" s="87"/>
      <c r="T12" s="87"/>
      <c r="U12" s="87"/>
      <c r="V12" s="87"/>
      <c r="W12" s="87"/>
      <c r="X12" s="87"/>
      <c r="Y12" s="87"/>
      <c r="Z12" s="87"/>
      <c r="AA12" s="87"/>
      <c r="AB12" s="87"/>
      <c r="AC12" s="88"/>
      <c r="AD12" s="162" t="s">
        <v>195</v>
      </c>
      <c r="AE12" s="162" t="s">
        <v>1834</v>
      </c>
      <c r="AF12" s="162" t="s">
        <v>195</v>
      </c>
      <c r="AG12" s="162" t="s">
        <v>195</v>
      </c>
      <c r="AH12" s="162" t="s">
        <v>195</v>
      </c>
      <c r="AI12" s="162" t="s">
        <v>195</v>
      </c>
      <c r="AJ12" s="162" t="s">
        <v>201</v>
      </c>
      <c r="AK12" s="162" t="s">
        <v>2887</v>
      </c>
      <c r="AL12" s="162" t="s">
        <v>1834</v>
      </c>
      <c r="AM12" s="162" t="s">
        <v>1834</v>
      </c>
      <c r="AN12" s="162" t="s">
        <v>1834</v>
      </c>
      <c r="AO12" s="162" t="s">
        <v>195</v>
      </c>
      <c r="AP12" s="162" t="s">
        <v>195</v>
      </c>
      <c r="AQ12" s="162" t="s">
        <v>195</v>
      </c>
      <c r="AR12" s="162" t="s">
        <v>195</v>
      </c>
      <c r="AS12" s="86"/>
      <c r="AT12" s="162" t="s">
        <v>195</v>
      </c>
      <c r="AU12" s="162" t="s">
        <v>195</v>
      </c>
      <c r="AV12" s="162"/>
      <c r="AW12" s="162" t="s">
        <v>195</v>
      </c>
      <c r="AX12" s="162"/>
      <c r="AY12" s="164" t="s">
        <v>1378</v>
      </c>
      <c r="AZ12" s="162" t="s">
        <v>1834</v>
      </c>
      <c r="BA12" s="91" t="s">
        <v>2108</v>
      </c>
      <c r="BB12" s="92" t="s">
        <v>3558</v>
      </c>
      <c r="BC12" s="93">
        <v>5</v>
      </c>
      <c r="BD12" s="92" t="s">
        <v>3559</v>
      </c>
      <c r="BE12" s="93">
        <v>10</v>
      </c>
      <c r="BF12" s="92" t="s">
        <v>3559</v>
      </c>
      <c r="BG12" s="93">
        <v>15</v>
      </c>
      <c r="BH12" s="92" t="s">
        <v>3559</v>
      </c>
      <c r="BI12" s="93">
        <v>20</v>
      </c>
      <c r="BJ12" s="92" t="s">
        <v>3559</v>
      </c>
      <c r="BK12" s="93">
        <v>30</v>
      </c>
      <c r="BL12" s="92" t="s">
        <v>3559</v>
      </c>
      <c r="BM12" s="93">
        <v>40</v>
      </c>
      <c r="BN12" s="92" t="s">
        <v>3559</v>
      </c>
      <c r="BO12" s="93">
        <v>50</v>
      </c>
      <c r="BP12" s="92" t="s">
        <v>3559</v>
      </c>
      <c r="BQ12" s="93">
        <v>60</v>
      </c>
      <c r="BR12" s="92" t="s">
        <v>3559</v>
      </c>
      <c r="BS12" s="93">
        <v>70</v>
      </c>
      <c r="BT12" s="92" t="s">
        <v>3559</v>
      </c>
      <c r="BU12" s="93">
        <v>80</v>
      </c>
      <c r="BV12" s="92" t="s">
        <v>3559</v>
      </c>
      <c r="BW12" s="93">
        <v>90</v>
      </c>
      <c r="BX12" s="92" t="s">
        <v>3569</v>
      </c>
      <c r="BY12" s="94">
        <v>100</v>
      </c>
      <c r="BZ12" s="182"/>
      <c r="CA12" s="183"/>
      <c r="CB12" s="184"/>
      <c r="CC12" s="182"/>
      <c r="CD12" s="183"/>
      <c r="CE12" s="184"/>
    </row>
    <row r="13" spans="1:83" ht="84.95" customHeight="1" x14ac:dyDescent="0.2">
      <c r="A13" s="254" t="s">
        <v>0</v>
      </c>
      <c r="B13" s="255">
        <v>2017</v>
      </c>
      <c r="C13" s="255" t="s">
        <v>2</v>
      </c>
      <c r="D13" s="255" t="s">
        <v>20</v>
      </c>
      <c r="E13" s="255" t="s">
        <v>1918</v>
      </c>
      <c r="F13" s="256" t="s">
        <v>2105</v>
      </c>
      <c r="G13" s="247" t="s">
        <v>1447</v>
      </c>
      <c r="H13" s="247" t="s">
        <v>1453</v>
      </c>
      <c r="I13" s="264" t="s">
        <v>2114</v>
      </c>
      <c r="J13" s="247" t="s">
        <v>3570</v>
      </c>
      <c r="K13" s="247" t="s">
        <v>25</v>
      </c>
      <c r="L13" s="247" t="s">
        <v>1953</v>
      </c>
      <c r="M13" s="265">
        <v>2</v>
      </c>
      <c r="N13" s="246">
        <v>1</v>
      </c>
      <c r="O13" s="247" t="s">
        <v>3571</v>
      </c>
      <c r="P13" s="247" t="s">
        <v>1920</v>
      </c>
      <c r="Q13" s="283" t="s">
        <v>3572</v>
      </c>
      <c r="R13" s="282">
        <v>130000000</v>
      </c>
      <c r="S13" s="87"/>
      <c r="T13" s="87"/>
      <c r="U13" s="87"/>
      <c r="V13" s="87"/>
      <c r="W13" s="87"/>
      <c r="X13" s="87"/>
      <c r="Y13" s="87"/>
      <c r="Z13" s="87"/>
      <c r="AA13" s="87"/>
      <c r="AB13" s="87"/>
      <c r="AC13" s="88"/>
      <c r="AD13" s="162" t="s">
        <v>195</v>
      </c>
      <c r="AE13" s="162" t="s">
        <v>1834</v>
      </c>
      <c r="AF13" s="162" t="s">
        <v>195</v>
      </c>
      <c r="AG13" s="162" t="s">
        <v>195</v>
      </c>
      <c r="AH13" s="162" t="s">
        <v>195</v>
      </c>
      <c r="AI13" s="162" t="s">
        <v>195</v>
      </c>
      <c r="AJ13" s="162" t="s">
        <v>201</v>
      </c>
      <c r="AK13" s="162" t="s">
        <v>2887</v>
      </c>
      <c r="AL13" s="162" t="s">
        <v>1834</v>
      </c>
      <c r="AM13" s="162" t="s">
        <v>1834</v>
      </c>
      <c r="AN13" s="162" t="s">
        <v>1834</v>
      </c>
      <c r="AO13" s="162" t="s">
        <v>263</v>
      </c>
      <c r="AP13" s="162" t="s">
        <v>195</v>
      </c>
      <c r="AQ13" s="162" t="s">
        <v>195</v>
      </c>
      <c r="AR13" s="162" t="s">
        <v>195</v>
      </c>
      <c r="AS13" s="86"/>
      <c r="AT13" s="162" t="s">
        <v>279</v>
      </c>
      <c r="AU13" s="162" t="s">
        <v>289</v>
      </c>
      <c r="AV13" s="162" t="s">
        <v>311</v>
      </c>
      <c r="AW13" s="162" t="s">
        <v>262</v>
      </c>
      <c r="AX13" s="162" t="s">
        <v>3573</v>
      </c>
      <c r="AY13" s="164" t="s">
        <v>1378</v>
      </c>
      <c r="AZ13" s="162" t="s">
        <v>2120</v>
      </c>
      <c r="BA13" s="91" t="s">
        <v>2121</v>
      </c>
      <c r="BB13" s="92" t="s">
        <v>3558</v>
      </c>
      <c r="BC13" s="93">
        <v>5</v>
      </c>
      <c r="BD13" s="92" t="s">
        <v>3574</v>
      </c>
      <c r="BE13" s="93">
        <v>5</v>
      </c>
      <c r="BF13" s="92" t="s">
        <v>3551</v>
      </c>
      <c r="BG13" s="93">
        <v>10</v>
      </c>
      <c r="BH13" s="92" t="s">
        <v>3552</v>
      </c>
      <c r="BI13" s="93">
        <v>15</v>
      </c>
      <c r="BJ13" s="92" t="s">
        <v>3552</v>
      </c>
      <c r="BK13" s="93">
        <v>20</v>
      </c>
      <c r="BL13" s="92" t="s">
        <v>3553</v>
      </c>
      <c r="BM13" s="93">
        <v>40</v>
      </c>
      <c r="BN13" s="92" t="s">
        <v>3552</v>
      </c>
      <c r="BO13" s="93">
        <v>50</v>
      </c>
      <c r="BP13" s="92" t="s">
        <v>3553</v>
      </c>
      <c r="BQ13" s="93">
        <v>60</v>
      </c>
      <c r="BR13" s="92" t="s">
        <v>3552</v>
      </c>
      <c r="BS13" s="93">
        <v>70</v>
      </c>
      <c r="BT13" s="92" t="s">
        <v>3552</v>
      </c>
      <c r="BU13" s="93">
        <v>80</v>
      </c>
      <c r="BV13" s="92" t="s">
        <v>3552</v>
      </c>
      <c r="BW13" s="93">
        <v>90</v>
      </c>
      <c r="BX13" s="92" t="s">
        <v>3571</v>
      </c>
      <c r="BY13" s="94">
        <v>100</v>
      </c>
      <c r="BZ13" s="182"/>
      <c r="CA13" s="183"/>
      <c r="CB13" s="184"/>
      <c r="CC13" s="182"/>
      <c r="CD13" s="183"/>
      <c r="CE13" s="184"/>
    </row>
    <row r="14" spans="1:83" ht="84.95" hidden="1" customHeight="1" x14ac:dyDescent="0.2">
      <c r="A14" s="254" t="s">
        <v>0</v>
      </c>
      <c r="B14" s="255">
        <v>2017</v>
      </c>
      <c r="C14" s="255" t="s">
        <v>2</v>
      </c>
      <c r="D14" s="255" t="s">
        <v>20</v>
      </c>
      <c r="E14" s="255" t="s">
        <v>1918</v>
      </c>
      <c r="F14" s="256" t="s">
        <v>2105</v>
      </c>
      <c r="G14" s="247" t="s">
        <v>1447</v>
      </c>
      <c r="H14" s="247" t="s">
        <v>1453</v>
      </c>
      <c r="I14" s="247" t="s">
        <v>2114</v>
      </c>
      <c r="J14" s="247" t="s">
        <v>2376</v>
      </c>
      <c r="K14" s="247"/>
      <c r="L14" s="247"/>
      <c r="M14" s="265"/>
      <c r="N14" s="246"/>
      <c r="O14" s="247"/>
      <c r="P14" s="247"/>
      <c r="Q14" s="283"/>
      <c r="R14" s="282"/>
      <c r="S14" s="87"/>
      <c r="T14" s="87"/>
      <c r="U14" s="87"/>
      <c r="V14" s="87"/>
      <c r="W14" s="87"/>
      <c r="X14" s="87"/>
      <c r="Y14" s="87"/>
      <c r="Z14" s="87"/>
      <c r="AA14" s="87"/>
      <c r="AB14" s="87"/>
      <c r="AC14" s="88"/>
      <c r="AD14" s="162"/>
      <c r="AE14" s="162"/>
      <c r="AF14" s="162"/>
      <c r="AG14" s="162"/>
      <c r="AH14" s="162"/>
      <c r="AI14" s="162"/>
      <c r="AJ14" s="162"/>
      <c r="AK14" s="162"/>
      <c r="AL14" s="162"/>
      <c r="AM14" s="162"/>
      <c r="AN14" s="162"/>
      <c r="AO14" s="162"/>
      <c r="AP14" s="162"/>
      <c r="AQ14" s="162"/>
      <c r="AR14" s="162"/>
      <c r="AS14" s="86"/>
      <c r="AT14" s="162"/>
      <c r="AU14" s="162"/>
      <c r="AV14" s="162"/>
      <c r="AW14" s="162"/>
      <c r="AX14" s="162"/>
      <c r="AY14" s="164"/>
      <c r="AZ14" s="162"/>
      <c r="BA14" s="91"/>
      <c r="BB14" s="92"/>
      <c r="BC14" s="93"/>
      <c r="BD14" s="92"/>
      <c r="BE14" s="93"/>
      <c r="BF14" s="92"/>
      <c r="BG14" s="93"/>
      <c r="BH14" s="92"/>
      <c r="BI14" s="93"/>
      <c r="BJ14" s="92"/>
      <c r="BK14" s="93"/>
      <c r="BL14" s="92"/>
      <c r="BM14" s="93"/>
      <c r="BN14" s="92"/>
      <c r="BO14" s="93"/>
      <c r="BP14" s="92"/>
      <c r="BQ14" s="93"/>
      <c r="BR14" s="92"/>
      <c r="BS14" s="93"/>
      <c r="BT14" s="92"/>
      <c r="BU14" s="93"/>
      <c r="BV14" s="92"/>
      <c r="BW14" s="93"/>
      <c r="BX14" s="92"/>
      <c r="BY14" s="94"/>
      <c r="BZ14" s="182"/>
      <c r="CA14" s="183"/>
      <c r="CB14" s="184"/>
      <c r="CC14" s="182"/>
      <c r="CD14" s="183"/>
      <c r="CE14" s="184"/>
    </row>
    <row r="15" spans="1:83" ht="84.95" hidden="1" customHeight="1" x14ac:dyDescent="0.2">
      <c r="A15" s="254" t="s">
        <v>0</v>
      </c>
      <c r="B15" s="255">
        <v>2017</v>
      </c>
      <c r="C15" s="255" t="s">
        <v>2</v>
      </c>
      <c r="D15" s="255" t="s">
        <v>20</v>
      </c>
      <c r="E15" s="255" t="s">
        <v>1918</v>
      </c>
      <c r="F15" s="256" t="s">
        <v>2105</v>
      </c>
      <c r="G15" s="247" t="s">
        <v>1447</v>
      </c>
      <c r="H15" s="247" t="s">
        <v>1453</v>
      </c>
      <c r="I15" s="247" t="s">
        <v>2114</v>
      </c>
      <c r="J15" s="247" t="s">
        <v>2376</v>
      </c>
      <c r="K15" s="247"/>
      <c r="L15" s="247"/>
      <c r="M15" s="265"/>
      <c r="N15" s="246"/>
      <c r="O15" s="247"/>
      <c r="P15" s="247"/>
      <c r="Q15" s="283"/>
      <c r="R15" s="282"/>
      <c r="S15" s="87"/>
      <c r="T15" s="87"/>
      <c r="U15" s="87"/>
      <c r="V15" s="87"/>
      <c r="W15" s="87"/>
      <c r="X15" s="87"/>
      <c r="Y15" s="87"/>
      <c r="Z15" s="87"/>
      <c r="AA15" s="87"/>
      <c r="AB15" s="87"/>
      <c r="AC15" s="88"/>
      <c r="AD15" s="162"/>
      <c r="AE15" s="162"/>
      <c r="AF15" s="162"/>
      <c r="AG15" s="162"/>
      <c r="AH15" s="162"/>
      <c r="AI15" s="162"/>
      <c r="AJ15" s="162"/>
      <c r="AK15" s="162"/>
      <c r="AL15" s="162"/>
      <c r="AM15" s="162"/>
      <c r="AN15" s="162"/>
      <c r="AO15" s="162"/>
      <c r="AP15" s="162"/>
      <c r="AQ15" s="162"/>
      <c r="AR15" s="162"/>
      <c r="AS15" s="86"/>
      <c r="AT15" s="162"/>
      <c r="AU15" s="162"/>
      <c r="AV15" s="162"/>
      <c r="AW15" s="162"/>
      <c r="AX15" s="162"/>
      <c r="AY15" s="164"/>
      <c r="AZ15" s="162"/>
      <c r="BA15" s="91"/>
      <c r="BB15" s="92"/>
      <c r="BC15" s="93"/>
      <c r="BD15" s="92"/>
      <c r="BE15" s="93"/>
      <c r="BF15" s="92"/>
      <c r="BG15" s="93"/>
      <c r="BH15" s="92"/>
      <c r="BI15" s="93"/>
      <c r="BJ15" s="92"/>
      <c r="BK15" s="93"/>
      <c r="BL15" s="92"/>
      <c r="BM15" s="93"/>
      <c r="BN15" s="92"/>
      <c r="BO15" s="93"/>
      <c r="BP15" s="92"/>
      <c r="BQ15" s="93"/>
      <c r="BR15" s="92"/>
      <c r="BS15" s="93"/>
      <c r="BT15" s="92"/>
      <c r="BU15" s="93"/>
      <c r="BV15" s="92"/>
      <c r="BW15" s="93"/>
      <c r="BX15" s="92"/>
      <c r="BY15" s="94"/>
      <c r="BZ15" s="182"/>
      <c r="CA15" s="183"/>
      <c r="CB15" s="184"/>
      <c r="CC15" s="182"/>
      <c r="CD15" s="183"/>
      <c r="CE15" s="184"/>
    </row>
    <row r="16" spans="1:83" ht="84.95" customHeight="1" x14ac:dyDescent="0.2">
      <c r="A16" s="254" t="s">
        <v>0</v>
      </c>
      <c r="B16" s="255">
        <v>2017</v>
      </c>
      <c r="C16" s="255" t="s">
        <v>2</v>
      </c>
      <c r="D16" s="255" t="s">
        <v>20</v>
      </c>
      <c r="E16" s="255" t="s">
        <v>1918</v>
      </c>
      <c r="F16" s="256" t="s">
        <v>2105</v>
      </c>
      <c r="G16" s="247" t="s">
        <v>1447</v>
      </c>
      <c r="H16" s="247" t="s">
        <v>1453</v>
      </c>
      <c r="I16" s="284" t="s">
        <v>2123</v>
      </c>
      <c r="J16" s="247"/>
      <c r="K16" s="247" t="s">
        <v>25</v>
      </c>
      <c r="L16" s="247" t="s">
        <v>3549</v>
      </c>
      <c r="M16" s="265">
        <v>2</v>
      </c>
      <c r="N16" s="246">
        <v>4</v>
      </c>
      <c r="O16" s="247" t="s">
        <v>2124</v>
      </c>
      <c r="P16" s="247" t="s">
        <v>1920</v>
      </c>
      <c r="Q16" s="283"/>
      <c r="R16" s="282"/>
      <c r="S16" s="87"/>
      <c r="T16" s="87"/>
      <c r="U16" s="87"/>
      <c r="V16" s="87"/>
      <c r="W16" s="87"/>
      <c r="X16" s="87"/>
      <c r="Y16" s="87"/>
      <c r="Z16" s="87"/>
      <c r="AA16" s="87"/>
      <c r="AB16" s="87"/>
      <c r="AC16" s="88"/>
      <c r="AD16" s="162" t="s">
        <v>195</v>
      </c>
      <c r="AE16" s="162" t="s">
        <v>1834</v>
      </c>
      <c r="AF16" s="162" t="s">
        <v>195</v>
      </c>
      <c r="AG16" s="162" t="s">
        <v>195</v>
      </c>
      <c r="AH16" s="162" t="s">
        <v>195</v>
      </c>
      <c r="AI16" s="162" t="s">
        <v>195</v>
      </c>
      <c r="AJ16" s="162" t="s">
        <v>201</v>
      </c>
      <c r="AK16" s="162" t="s">
        <v>2887</v>
      </c>
      <c r="AL16" s="162" t="s">
        <v>1834</v>
      </c>
      <c r="AM16" s="162" t="s">
        <v>1834</v>
      </c>
      <c r="AN16" s="162" t="s">
        <v>1834</v>
      </c>
      <c r="AO16" s="162" t="s">
        <v>195</v>
      </c>
      <c r="AP16" s="162" t="s">
        <v>195</v>
      </c>
      <c r="AQ16" s="162" t="s">
        <v>195</v>
      </c>
      <c r="AR16" s="162" t="s">
        <v>195</v>
      </c>
      <c r="AS16" s="86"/>
      <c r="AT16" s="162" t="s">
        <v>278</v>
      </c>
      <c r="AU16" s="162" t="s">
        <v>195</v>
      </c>
      <c r="AV16" s="162"/>
      <c r="AW16" s="162" t="s">
        <v>195</v>
      </c>
      <c r="AX16" s="162"/>
      <c r="AY16" s="164" t="s">
        <v>1378</v>
      </c>
      <c r="AZ16" s="162" t="s">
        <v>195</v>
      </c>
      <c r="BA16" s="91" t="s">
        <v>2108</v>
      </c>
      <c r="BB16" s="92" t="s">
        <v>3575</v>
      </c>
      <c r="BC16" s="93">
        <v>5</v>
      </c>
      <c r="BD16" s="92" t="s">
        <v>3576</v>
      </c>
      <c r="BE16" s="93">
        <v>10</v>
      </c>
      <c r="BF16" s="92" t="s">
        <v>3577</v>
      </c>
      <c r="BG16" s="93">
        <v>15</v>
      </c>
      <c r="BH16" s="92" t="s">
        <v>3564</v>
      </c>
      <c r="BI16" s="93">
        <v>20</v>
      </c>
      <c r="BJ16" s="92" t="s">
        <v>3565</v>
      </c>
      <c r="BK16" s="93">
        <v>30</v>
      </c>
      <c r="BL16" s="92" t="s">
        <v>3564</v>
      </c>
      <c r="BM16" s="93">
        <v>40</v>
      </c>
      <c r="BN16" s="92" t="s">
        <v>3564</v>
      </c>
      <c r="BO16" s="93">
        <v>50</v>
      </c>
      <c r="BP16" s="92" t="s">
        <v>3566</v>
      </c>
      <c r="BQ16" s="93">
        <v>60</v>
      </c>
      <c r="BR16" s="92" t="s">
        <v>3564</v>
      </c>
      <c r="BS16" s="93">
        <v>70</v>
      </c>
      <c r="BT16" s="92" t="s">
        <v>3564</v>
      </c>
      <c r="BU16" s="93">
        <v>80</v>
      </c>
      <c r="BV16" s="92" t="s">
        <v>3567</v>
      </c>
      <c r="BW16" s="93">
        <v>90</v>
      </c>
      <c r="BX16" s="92" t="s">
        <v>3578</v>
      </c>
      <c r="BY16" s="94">
        <v>100</v>
      </c>
      <c r="BZ16" s="182"/>
      <c r="CA16" s="183"/>
      <c r="CB16" s="184"/>
      <c r="CC16" s="182"/>
      <c r="CD16" s="183"/>
      <c r="CE16" s="184"/>
    </row>
    <row r="17" spans="1:77" ht="84.95" customHeight="1" x14ac:dyDescent="0.2">
      <c r="A17" s="254" t="s">
        <v>0</v>
      </c>
      <c r="B17" s="255">
        <v>2017</v>
      </c>
      <c r="C17" s="255" t="s">
        <v>2</v>
      </c>
      <c r="D17" s="255" t="s">
        <v>20</v>
      </c>
      <c r="E17" s="255" t="s">
        <v>1918</v>
      </c>
      <c r="F17" s="256" t="s">
        <v>2105</v>
      </c>
      <c r="G17" s="247" t="s">
        <v>1447</v>
      </c>
      <c r="H17" s="247" t="s">
        <v>1453</v>
      </c>
      <c r="I17" s="264" t="s">
        <v>2123</v>
      </c>
      <c r="J17" s="247" t="s">
        <v>2125</v>
      </c>
      <c r="K17" s="247" t="s">
        <v>25</v>
      </c>
      <c r="L17" s="247" t="s">
        <v>1953</v>
      </c>
      <c r="M17" s="265">
        <v>2</v>
      </c>
      <c r="N17" s="246">
        <v>1</v>
      </c>
      <c r="O17" s="247" t="s">
        <v>3579</v>
      </c>
      <c r="P17" s="247" t="s">
        <v>1920</v>
      </c>
      <c r="Q17" s="283"/>
      <c r="R17" s="282">
        <v>20000000</v>
      </c>
      <c r="S17" s="87"/>
      <c r="T17" s="87"/>
      <c r="U17" s="87"/>
      <c r="V17" s="87"/>
      <c r="W17" s="87"/>
      <c r="X17" s="87"/>
      <c r="Y17" s="87"/>
      <c r="Z17" s="87"/>
      <c r="AA17" s="87"/>
      <c r="AB17" s="87"/>
      <c r="AC17" s="88"/>
      <c r="AD17" s="162" t="s">
        <v>195</v>
      </c>
      <c r="AE17" s="162" t="s">
        <v>1834</v>
      </c>
      <c r="AF17" s="162" t="s">
        <v>195</v>
      </c>
      <c r="AG17" s="162" t="s">
        <v>195</v>
      </c>
      <c r="AH17" s="162" t="s">
        <v>195</v>
      </c>
      <c r="AI17" s="162" t="s">
        <v>195</v>
      </c>
      <c r="AJ17" s="162" t="s">
        <v>201</v>
      </c>
      <c r="AK17" s="162" t="s">
        <v>2887</v>
      </c>
      <c r="AL17" s="162" t="s">
        <v>1834</v>
      </c>
      <c r="AM17" s="162" t="s">
        <v>1834</v>
      </c>
      <c r="AN17" s="162" t="s">
        <v>1834</v>
      </c>
      <c r="AO17" s="162" t="s">
        <v>195</v>
      </c>
      <c r="AP17" s="162" t="s">
        <v>195</v>
      </c>
      <c r="AQ17" s="162" t="s">
        <v>195</v>
      </c>
      <c r="AR17" s="162" t="s">
        <v>195</v>
      </c>
      <c r="AS17" s="86"/>
      <c r="AT17" s="162" t="s">
        <v>278</v>
      </c>
      <c r="AU17" s="162" t="s">
        <v>195</v>
      </c>
      <c r="AV17" s="162"/>
      <c r="AW17" s="162" t="s">
        <v>195</v>
      </c>
      <c r="AX17" s="162"/>
      <c r="AY17" s="164" t="s">
        <v>1378</v>
      </c>
      <c r="AZ17" s="162" t="s">
        <v>1834</v>
      </c>
      <c r="BA17" s="91" t="s">
        <v>2126</v>
      </c>
      <c r="BB17" s="92" t="s">
        <v>3575</v>
      </c>
      <c r="BC17" s="93">
        <v>5</v>
      </c>
      <c r="BD17" s="92" t="s">
        <v>3576</v>
      </c>
      <c r="BE17" s="93">
        <v>10</v>
      </c>
      <c r="BF17" s="92" t="s">
        <v>3577</v>
      </c>
      <c r="BG17" s="93">
        <v>15</v>
      </c>
      <c r="BH17" s="92" t="s">
        <v>3564</v>
      </c>
      <c r="BI17" s="93">
        <v>20</v>
      </c>
      <c r="BJ17" s="92" t="s">
        <v>3565</v>
      </c>
      <c r="BK17" s="93">
        <v>30</v>
      </c>
      <c r="BL17" s="92" t="s">
        <v>3564</v>
      </c>
      <c r="BM17" s="93">
        <v>40</v>
      </c>
      <c r="BN17" s="92" t="s">
        <v>3564</v>
      </c>
      <c r="BO17" s="93">
        <v>50</v>
      </c>
      <c r="BP17" s="92" t="s">
        <v>3566</v>
      </c>
      <c r="BQ17" s="93">
        <v>60</v>
      </c>
      <c r="BR17" s="92" t="s">
        <v>3564</v>
      </c>
      <c r="BS17" s="93">
        <v>70</v>
      </c>
      <c r="BT17" s="92" t="s">
        <v>3564</v>
      </c>
      <c r="BU17" s="93">
        <v>80</v>
      </c>
      <c r="BV17" s="92" t="s">
        <v>3567</v>
      </c>
      <c r="BW17" s="93">
        <v>90</v>
      </c>
      <c r="BX17" s="92" t="s">
        <v>3580</v>
      </c>
      <c r="BY17" s="94">
        <v>100</v>
      </c>
    </row>
    <row r="18" spans="1:77" ht="84.95" customHeight="1" x14ac:dyDescent="0.2">
      <c r="A18" s="254" t="s">
        <v>0</v>
      </c>
      <c r="B18" s="255">
        <v>2017</v>
      </c>
      <c r="C18" s="255" t="s">
        <v>2</v>
      </c>
      <c r="D18" s="255" t="s">
        <v>20</v>
      </c>
      <c r="E18" s="255" t="s">
        <v>1918</v>
      </c>
      <c r="F18" s="256" t="s">
        <v>2105</v>
      </c>
      <c r="G18" s="247" t="s">
        <v>1447</v>
      </c>
      <c r="H18" s="247" t="s">
        <v>1453</v>
      </c>
      <c r="I18" s="264" t="s">
        <v>2123</v>
      </c>
      <c r="J18" s="247" t="s">
        <v>2127</v>
      </c>
      <c r="K18" s="247" t="s">
        <v>25</v>
      </c>
      <c r="L18" s="247" t="s">
        <v>1953</v>
      </c>
      <c r="M18" s="265">
        <v>2</v>
      </c>
      <c r="N18" s="246">
        <v>1</v>
      </c>
      <c r="O18" s="247" t="s">
        <v>3581</v>
      </c>
      <c r="P18" s="247" t="s">
        <v>1920</v>
      </c>
      <c r="Q18" s="283"/>
      <c r="R18" s="286">
        <f>86340460-6320080</f>
        <v>80020380</v>
      </c>
      <c r="S18" s="87"/>
      <c r="T18" s="87"/>
      <c r="U18" s="87"/>
      <c r="V18" s="87"/>
      <c r="W18" s="87"/>
      <c r="X18" s="87"/>
      <c r="Y18" s="87"/>
      <c r="Z18" s="87"/>
      <c r="AA18" s="87"/>
      <c r="AB18" s="87"/>
      <c r="AC18" s="88"/>
      <c r="AD18" s="162" t="s">
        <v>195</v>
      </c>
      <c r="AE18" s="162" t="s">
        <v>1834</v>
      </c>
      <c r="AF18" s="162" t="s">
        <v>195</v>
      </c>
      <c r="AG18" s="162" t="s">
        <v>195</v>
      </c>
      <c r="AH18" s="162" t="s">
        <v>195</v>
      </c>
      <c r="AI18" s="162" t="s">
        <v>195</v>
      </c>
      <c r="AJ18" s="162" t="s">
        <v>201</v>
      </c>
      <c r="AK18" s="162" t="s">
        <v>2887</v>
      </c>
      <c r="AL18" s="162" t="s">
        <v>1834</v>
      </c>
      <c r="AM18" s="162" t="s">
        <v>1834</v>
      </c>
      <c r="AN18" s="162" t="s">
        <v>1834</v>
      </c>
      <c r="AO18" s="162" t="s">
        <v>195</v>
      </c>
      <c r="AP18" s="162" t="s">
        <v>195</v>
      </c>
      <c r="AQ18" s="162" t="s">
        <v>195</v>
      </c>
      <c r="AR18" s="162" t="s">
        <v>195</v>
      </c>
      <c r="AS18" s="86"/>
      <c r="AT18" s="162" t="s">
        <v>278</v>
      </c>
      <c r="AU18" s="162" t="s">
        <v>195</v>
      </c>
      <c r="AV18" s="162"/>
      <c r="AW18" s="162" t="s">
        <v>195</v>
      </c>
      <c r="AX18" s="162"/>
      <c r="AY18" s="164" t="s">
        <v>1378</v>
      </c>
      <c r="AZ18" s="162" t="s">
        <v>1834</v>
      </c>
      <c r="BA18" s="91" t="s">
        <v>2126</v>
      </c>
      <c r="BB18" s="92" t="s">
        <v>3575</v>
      </c>
      <c r="BC18" s="93">
        <v>5</v>
      </c>
      <c r="BD18" s="92" t="s">
        <v>3576</v>
      </c>
      <c r="BE18" s="93">
        <v>10</v>
      </c>
      <c r="BF18" s="92" t="s">
        <v>3577</v>
      </c>
      <c r="BG18" s="93">
        <v>15</v>
      </c>
      <c r="BH18" s="92" t="s">
        <v>3564</v>
      </c>
      <c r="BI18" s="93">
        <v>20</v>
      </c>
      <c r="BJ18" s="92" t="s">
        <v>3565</v>
      </c>
      <c r="BK18" s="93">
        <v>30</v>
      </c>
      <c r="BL18" s="92" t="s">
        <v>3564</v>
      </c>
      <c r="BM18" s="93">
        <v>40</v>
      </c>
      <c r="BN18" s="92" t="s">
        <v>3564</v>
      </c>
      <c r="BO18" s="93">
        <v>50</v>
      </c>
      <c r="BP18" s="92" t="s">
        <v>3566</v>
      </c>
      <c r="BQ18" s="93">
        <v>60</v>
      </c>
      <c r="BR18" s="92" t="s">
        <v>3564</v>
      </c>
      <c r="BS18" s="93">
        <v>70</v>
      </c>
      <c r="BT18" s="92" t="s">
        <v>3564</v>
      </c>
      <c r="BU18" s="93">
        <v>80</v>
      </c>
      <c r="BV18" s="92" t="s">
        <v>3567</v>
      </c>
      <c r="BW18" s="93">
        <v>90</v>
      </c>
      <c r="BX18" s="92" t="s">
        <v>3581</v>
      </c>
      <c r="BY18" s="94">
        <v>100</v>
      </c>
    </row>
    <row r="19" spans="1:77" ht="84.95" customHeight="1" x14ac:dyDescent="0.2">
      <c r="A19" s="254" t="s">
        <v>0</v>
      </c>
      <c r="B19" s="255">
        <v>2017</v>
      </c>
      <c r="C19" s="255" t="s">
        <v>2</v>
      </c>
      <c r="D19" s="255" t="s">
        <v>20</v>
      </c>
      <c r="E19" s="255" t="s">
        <v>1918</v>
      </c>
      <c r="F19" s="256" t="s">
        <v>2105</v>
      </c>
      <c r="G19" s="247" t="s">
        <v>1447</v>
      </c>
      <c r="H19" s="247" t="s">
        <v>1453</v>
      </c>
      <c r="I19" s="264" t="s">
        <v>2123</v>
      </c>
      <c r="J19" s="247" t="s">
        <v>2128</v>
      </c>
      <c r="K19" s="247" t="s">
        <v>25</v>
      </c>
      <c r="L19" s="247" t="s">
        <v>1953</v>
      </c>
      <c r="M19" s="265">
        <v>2</v>
      </c>
      <c r="N19" s="246">
        <v>1</v>
      </c>
      <c r="O19" s="247" t="s">
        <v>2129</v>
      </c>
      <c r="P19" s="247" t="s">
        <v>1920</v>
      </c>
      <c r="Q19" s="283" t="s">
        <v>3582</v>
      </c>
      <c r="R19" s="285">
        <f>71760000+59880000-5760000</f>
        <v>125880000</v>
      </c>
      <c r="S19" s="87"/>
      <c r="T19" s="87"/>
      <c r="U19" s="87"/>
      <c r="V19" s="87"/>
      <c r="W19" s="87"/>
      <c r="X19" s="87"/>
      <c r="Y19" s="87"/>
      <c r="Z19" s="87"/>
      <c r="AA19" s="87"/>
      <c r="AB19" s="87"/>
      <c r="AC19" s="88"/>
      <c r="AD19" s="162" t="s">
        <v>195</v>
      </c>
      <c r="AE19" s="162" t="s">
        <v>1834</v>
      </c>
      <c r="AF19" s="162" t="s">
        <v>195</v>
      </c>
      <c r="AG19" s="162" t="s">
        <v>195</v>
      </c>
      <c r="AH19" s="162" t="s">
        <v>195</v>
      </c>
      <c r="AI19" s="162" t="s">
        <v>195</v>
      </c>
      <c r="AJ19" s="162" t="s">
        <v>201</v>
      </c>
      <c r="AK19" s="162" t="s">
        <v>2887</v>
      </c>
      <c r="AL19" s="162" t="s">
        <v>1834</v>
      </c>
      <c r="AM19" s="162" t="s">
        <v>1834</v>
      </c>
      <c r="AN19" s="162" t="s">
        <v>1834</v>
      </c>
      <c r="AO19" s="162" t="s">
        <v>195</v>
      </c>
      <c r="AP19" s="162" t="s">
        <v>195</v>
      </c>
      <c r="AQ19" s="162" t="s">
        <v>195</v>
      </c>
      <c r="AR19" s="162" t="s">
        <v>195</v>
      </c>
      <c r="AS19" s="86"/>
      <c r="AT19" s="162" t="s">
        <v>278</v>
      </c>
      <c r="AU19" s="162" t="s">
        <v>195</v>
      </c>
      <c r="AV19" s="162"/>
      <c r="AW19" s="162" t="s">
        <v>195</v>
      </c>
      <c r="AX19" s="162"/>
      <c r="AY19" s="164" t="s">
        <v>1378</v>
      </c>
      <c r="AZ19" s="162" t="s">
        <v>195</v>
      </c>
      <c r="BA19" s="91" t="s">
        <v>2126</v>
      </c>
      <c r="BB19" s="92" t="s">
        <v>3558</v>
      </c>
      <c r="BC19" s="93">
        <v>5</v>
      </c>
      <c r="BD19" s="92" t="s">
        <v>3559</v>
      </c>
      <c r="BE19" s="93">
        <v>10</v>
      </c>
      <c r="BF19" s="92" t="s">
        <v>3559</v>
      </c>
      <c r="BG19" s="93">
        <v>15</v>
      </c>
      <c r="BH19" s="92" t="s">
        <v>3559</v>
      </c>
      <c r="BI19" s="93">
        <v>20</v>
      </c>
      <c r="BJ19" s="92" t="s">
        <v>3559</v>
      </c>
      <c r="BK19" s="93">
        <v>30</v>
      </c>
      <c r="BL19" s="92" t="s">
        <v>3559</v>
      </c>
      <c r="BM19" s="93">
        <v>40</v>
      </c>
      <c r="BN19" s="92" t="s">
        <v>3559</v>
      </c>
      <c r="BO19" s="93">
        <v>50</v>
      </c>
      <c r="BP19" s="92" t="s">
        <v>3559</v>
      </c>
      <c r="BQ19" s="93">
        <v>60</v>
      </c>
      <c r="BR19" s="92" t="s">
        <v>3559</v>
      </c>
      <c r="BS19" s="93">
        <v>70</v>
      </c>
      <c r="BT19" s="92" t="s">
        <v>3559</v>
      </c>
      <c r="BU19" s="93">
        <v>80</v>
      </c>
      <c r="BV19" s="92" t="s">
        <v>3559</v>
      </c>
      <c r="BW19" s="93">
        <v>90</v>
      </c>
      <c r="BX19" s="92" t="s">
        <v>2129</v>
      </c>
      <c r="BY19" s="94">
        <v>100</v>
      </c>
    </row>
    <row r="20" spans="1:77" ht="84.95" hidden="1" customHeight="1" x14ac:dyDescent="0.2">
      <c r="A20" s="254" t="s">
        <v>0</v>
      </c>
      <c r="B20" s="255">
        <v>2017</v>
      </c>
      <c r="C20" s="255" t="s">
        <v>2</v>
      </c>
      <c r="D20" s="255" t="s">
        <v>20</v>
      </c>
      <c r="E20" s="255" t="s">
        <v>1918</v>
      </c>
      <c r="F20" s="256" t="s">
        <v>2105</v>
      </c>
      <c r="G20" s="247" t="s">
        <v>1447</v>
      </c>
      <c r="H20" s="247" t="s">
        <v>1453</v>
      </c>
      <c r="I20" s="247" t="s">
        <v>2123</v>
      </c>
      <c r="J20" s="247" t="s">
        <v>2376</v>
      </c>
      <c r="K20" s="247"/>
      <c r="L20" s="247"/>
      <c r="M20" s="265"/>
      <c r="N20" s="246"/>
      <c r="O20" s="247"/>
      <c r="P20" s="247"/>
      <c r="Q20" s="283"/>
      <c r="R20" s="282"/>
      <c r="S20" s="87"/>
      <c r="T20" s="87"/>
      <c r="U20" s="87"/>
      <c r="V20" s="87"/>
      <c r="W20" s="87"/>
      <c r="X20" s="87"/>
      <c r="Y20" s="87"/>
      <c r="Z20" s="87"/>
      <c r="AA20" s="87"/>
      <c r="AB20" s="87"/>
      <c r="AC20" s="88"/>
      <c r="AD20" s="162"/>
      <c r="AE20" s="162"/>
      <c r="AF20" s="162"/>
      <c r="AG20" s="162"/>
      <c r="AH20" s="162"/>
      <c r="AI20" s="162"/>
      <c r="AJ20" s="162"/>
      <c r="AK20" s="162"/>
      <c r="AL20" s="162"/>
      <c r="AM20" s="162"/>
      <c r="AN20" s="162"/>
      <c r="AO20" s="162"/>
      <c r="AP20" s="162"/>
      <c r="AQ20" s="162"/>
      <c r="AR20" s="162"/>
      <c r="AS20" s="86"/>
      <c r="AT20" s="162"/>
      <c r="AU20" s="162"/>
      <c r="AV20" s="162"/>
      <c r="AW20" s="162"/>
      <c r="AX20" s="162"/>
      <c r="AY20" s="164"/>
      <c r="AZ20" s="162"/>
      <c r="BA20" s="91"/>
      <c r="BB20" s="92"/>
      <c r="BC20" s="93"/>
      <c r="BD20" s="92"/>
      <c r="BE20" s="93"/>
      <c r="BF20" s="92"/>
      <c r="BG20" s="93"/>
      <c r="BH20" s="92"/>
      <c r="BI20" s="93"/>
      <c r="BJ20" s="92"/>
      <c r="BK20" s="93"/>
      <c r="BL20" s="92"/>
      <c r="BM20" s="93"/>
      <c r="BN20" s="92"/>
      <c r="BO20" s="93"/>
      <c r="BP20" s="92"/>
      <c r="BQ20" s="93"/>
      <c r="BR20" s="92"/>
      <c r="BS20" s="93"/>
      <c r="BT20" s="92"/>
      <c r="BU20" s="93"/>
      <c r="BV20" s="92"/>
      <c r="BW20" s="93"/>
      <c r="BX20" s="92"/>
      <c r="BY20" s="94"/>
    </row>
    <row r="21" spans="1:77" ht="84.95" customHeight="1" x14ac:dyDescent="0.2">
      <c r="A21" s="254" t="s">
        <v>0</v>
      </c>
      <c r="B21" s="255">
        <v>2017</v>
      </c>
      <c r="C21" s="255" t="s">
        <v>2</v>
      </c>
      <c r="D21" s="255" t="s">
        <v>20</v>
      </c>
      <c r="E21" s="255" t="s">
        <v>1918</v>
      </c>
      <c r="F21" s="256" t="s">
        <v>2105</v>
      </c>
      <c r="G21" s="247" t="s">
        <v>1447</v>
      </c>
      <c r="H21" s="247" t="s">
        <v>1453</v>
      </c>
      <c r="I21" s="284" t="s">
        <v>2130</v>
      </c>
      <c r="J21" s="247"/>
      <c r="K21" s="247" t="s">
        <v>1407</v>
      </c>
      <c r="L21" s="247" t="s">
        <v>1953</v>
      </c>
      <c r="M21" s="265">
        <v>2</v>
      </c>
      <c r="N21" s="246">
        <v>1</v>
      </c>
      <c r="O21" s="247" t="s">
        <v>2131</v>
      </c>
      <c r="P21" s="247" t="s">
        <v>1920</v>
      </c>
      <c r="Q21" s="283"/>
      <c r="R21" s="282"/>
      <c r="S21" s="87"/>
      <c r="T21" s="87"/>
      <c r="U21" s="87"/>
      <c r="V21" s="87"/>
      <c r="W21" s="87"/>
      <c r="X21" s="87"/>
      <c r="Y21" s="87"/>
      <c r="Z21" s="87"/>
      <c r="AA21" s="87"/>
      <c r="AB21" s="87"/>
      <c r="AC21" s="88"/>
      <c r="AD21" s="162" t="s">
        <v>195</v>
      </c>
      <c r="AE21" s="162" t="s">
        <v>1834</v>
      </c>
      <c r="AF21" s="162" t="s">
        <v>195</v>
      </c>
      <c r="AG21" s="162" t="s">
        <v>195</v>
      </c>
      <c r="AH21" s="162" t="s">
        <v>195</v>
      </c>
      <c r="AI21" s="162" t="s">
        <v>195</v>
      </c>
      <c r="AJ21" s="162" t="s">
        <v>201</v>
      </c>
      <c r="AK21" s="162" t="s">
        <v>2887</v>
      </c>
      <c r="AL21" s="162" t="s">
        <v>1834</v>
      </c>
      <c r="AM21" s="162" t="s">
        <v>1834</v>
      </c>
      <c r="AN21" s="162" t="s">
        <v>1834</v>
      </c>
      <c r="AO21" s="162" t="s">
        <v>195</v>
      </c>
      <c r="AP21" s="162" t="s">
        <v>195</v>
      </c>
      <c r="AQ21" s="162" t="s">
        <v>195</v>
      </c>
      <c r="AR21" s="162" t="s">
        <v>195</v>
      </c>
      <c r="AS21" s="86"/>
      <c r="AT21" s="162" t="s">
        <v>278</v>
      </c>
      <c r="AU21" s="162" t="s">
        <v>195</v>
      </c>
      <c r="AV21" s="162"/>
      <c r="AW21" s="162" t="s">
        <v>195</v>
      </c>
      <c r="AX21" s="162"/>
      <c r="AY21" s="164" t="s">
        <v>1378</v>
      </c>
      <c r="AZ21" s="162" t="s">
        <v>195</v>
      </c>
      <c r="BA21" s="91" t="s">
        <v>2108</v>
      </c>
      <c r="BB21" s="92" t="s">
        <v>3558</v>
      </c>
      <c r="BC21" s="93">
        <v>5</v>
      </c>
      <c r="BD21" s="92" t="s">
        <v>3559</v>
      </c>
      <c r="BE21" s="93">
        <v>10</v>
      </c>
      <c r="BF21" s="92" t="s">
        <v>3559</v>
      </c>
      <c r="BG21" s="93">
        <v>15</v>
      </c>
      <c r="BH21" s="92" t="s">
        <v>3559</v>
      </c>
      <c r="BI21" s="93">
        <v>20</v>
      </c>
      <c r="BJ21" s="92" t="s">
        <v>3559</v>
      </c>
      <c r="BK21" s="93">
        <v>30</v>
      </c>
      <c r="BL21" s="92" t="s">
        <v>3559</v>
      </c>
      <c r="BM21" s="93">
        <v>40</v>
      </c>
      <c r="BN21" s="92" t="s">
        <v>3559</v>
      </c>
      <c r="BO21" s="93">
        <v>50</v>
      </c>
      <c r="BP21" s="92" t="s">
        <v>3559</v>
      </c>
      <c r="BQ21" s="93">
        <v>60</v>
      </c>
      <c r="BR21" s="92" t="s">
        <v>3559</v>
      </c>
      <c r="BS21" s="93">
        <v>70</v>
      </c>
      <c r="BT21" s="92" t="s">
        <v>3559</v>
      </c>
      <c r="BU21" s="93">
        <v>80</v>
      </c>
      <c r="BV21" s="92" t="s">
        <v>3559</v>
      </c>
      <c r="BW21" s="93">
        <v>90</v>
      </c>
      <c r="BX21" s="92" t="s">
        <v>3560</v>
      </c>
      <c r="BY21" s="94">
        <v>100</v>
      </c>
    </row>
    <row r="22" spans="1:77" ht="88.5" customHeight="1" x14ac:dyDescent="0.2">
      <c r="A22" s="254" t="s">
        <v>0</v>
      </c>
      <c r="B22" s="255">
        <v>2017</v>
      </c>
      <c r="C22" s="255" t="s">
        <v>2</v>
      </c>
      <c r="D22" s="255" t="s">
        <v>20</v>
      </c>
      <c r="E22" s="255" t="s">
        <v>1918</v>
      </c>
      <c r="F22" s="256" t="s">
        <v>2105</v>
      </c>
      <c r="G22" s="247" t="s">
        <v>1447</v>
      </c>
      <c r="H22" s="247" t="s">
        <v>1453</v>
      </c>
      <c r="I22" s="264" t="s">
        <v>2130</v>
      </c>
      <c r="J22" s="247" t="s">
        <v>2132</v>
      </c>
      <c r="K22" s="247" t="s">
        <v>1407</v>
      </c>
      <c r="L22" s="247" t="s">
        <v>1953</v>
      </c>
      <c r="M22" s="265">
        <v>2</v>
      </c>
      <c r="N22" s="246">
        <v>1</v>
      </c>
      <c r="O22" s="247" t="s">
        <v>2133</v>
      </c>
      <c r="P22" s="247" t="s">
        <v>1920</v>
      </c>
      <c r="Q22" s="283"/>
      <c r="R22" s="282">
        <v>200000000</v>
      </c>
      <c r="S22" s="87"/>
      <c r="T22" s="87"/>
      <c r="U22" s="87"/>
      <c r="V22" s="87"/>
      <c r="W22" s="87"/>
      <c r="X22" s="87"/>
      <c r="Y22" s="87"/>
      <c r="Z22" s="87"/>
      <c r="AA22" s="87"/>
      <c r="AB22" s="87"/>
      <c r="AC22" s="88"/>
      <c r="AD22" s="162" t="s">
        <v>195</v>
      </c>
      <c r="AE22" s="162" t="s">
        <v>1834</v>
      </c>
      <c r="AF22" s="162" t="s">
        <v>195</v>
      </c>
      <c r="AG22" s="162" t="s">
        <v>195</v>
      </c>
      <c r="AH22" s="162" t="s">
        <v>195</v>
      </c>
      <c r="AI22" s="162" t="s">
        <v>195</v>
      </c>
      <c r="AJ22" s="162" t="s">
        <v>201</v>
      </c>
      <c r="AK22" s="162" t="s">
        <v>2887</v>
      </c>
      <c r="AL22" s="162" t="s">
        <v>1834</v>
      </c>
      <c r="AM22" s="162" t="s">
        <v>1834</v>
      </c>
      <c r="AN22" s="162" t="s">
        <v>1834</v>
      </c>
      <c r="AO22" s="162" t="s">
        <v>195</v>
      </c>
      <c r="AP22" s="162" t="s">
        <v>195</v>
      </c>
      <c r="AQ22" s="162" t="s">
        <v>195</v>
      </c>
      <c r="AR22" s="162" t="s">
        <v>195</v>
      </c>
      <c r="AS22" s="86"/>
      <c r="AT22" s="162" t="s">
        <v>278</v>
      </c>
      <c r="AU22" s="162" t="s">
        <v>195</v>
      </c>
      <c r="AV22" s="162"/>
      <c r="AW22" s="162" t="s">
        <v>195</v>
      </c>
      <c r="AX22" s="162"/>
      <c r="AY22" s="164" t="s">
        <v>1378</v>
      </c>
      <c r="AZ22" s="162" t="s">
        <v>195</v>
      </c>
      <c r="BA22" s="91" t="s">
        <v>2108</v>
      </c>
      <c r="BB22" s="92" t="s">
        <v>3555</v>
      </c>
      <c r="BC22" s="93">
        <v>5</v>
      </c>
      <c r="BD22" s="92" t="s">
        <v>3555</v>
      </c>
      <c r="BE22" s="93">
        <v>5</v>
      </c>
      <c r="BF22" s="92" t="s">
        <v>3555</v>
      </c>
      <c r="BG22" s="93">
        <v>5</v>
      </c>
      <c r="BH22" s="92" t="s">
        <v>3556</v>
      </c>
      <c r="BI22" s="93">
        <v>10</v>
      </c>
      <c r="BJ22" s="92" t="s">
        <v>3552</v>
      </c>
      <c r="BK22" s="93">
        <v>20</v>
      </c>
      <c r="BL22" s="92" t="s">
        <v>3553</v>
      </c>
      <c r="BM22" s="93">
        <v>40</v>
      </c>
      <c r="BN22" s="92" t="s">
        <v>3552</v>
      </c>
      <c r="BO22" s="93">
        <v>50</v>
      </c>
      <c r="BP22" s="92" t="s">
        <v>3553</v>
      </c>
      <c r="BQ22" s="93">
        <v>60</v>
      </c>
      <c r="BR22" s="92" t="s">
        <v>3552</v>
      </c>
      <c r="BS22" s="93">
        <v>70</v>
      </c>
      <c r="BT22" s="92" t="s">
        <v>3552</v>
      </c>
      <c r="BU22" s="93">
        <v>80</v>
      </c>
      <c r="BV22" s="92" t="s">
        <v>3583</v>
      </c>
      <c r="BW22" s="93">
        <v>100</v>
      </c>
      <c r="BX22" s="92"/>
      <c r="BY22" s="94"/>
    </row>
    <row r="23" spans="1:77" ht="84.95" customHeight="1" x14ac:dyDescent="0.2">
      <c r="A23" s="254" t="s">
        <v>0</v>
      </c>
      <c r="B23" s="255">
        <v>2017</v>
      </c>
      <c r="C23" s="255" t="s">
        <v>2</v>
      </c>
      <c r="D23" s="255" t="s">
        <v>20</v>
      </c>
      <c r="E23" s="255" t="s">
        <v>1918</v>
      </c>
      <c r="F23" s="256" t="s">
        <v>2105</v>
      </c>
      <c r="G23" s="247" t="s">
        <v>1447</v>
      </c>
      <c r="H23" s="247" t="s">
        <v>1455</v>
      </c>
      <c r="I23" s="264" t="s">
        <v>2130</v>
      </c>
      <c r="J23" s="247" t="s">
        <v>2134</v>
      </c>
      <c r="K23" s="247" t="s">
        <v>25</v>
      </c>
      <c r="L23" s="247" t="s">
        <v>1953</v>
      </c>
      <c r="M23" s="265">
        <v>2</v>
      </c>
      <c r="N23" s="246" t="s">
        <v>2135</v>
      </c>
      <c r="O23" s="247" t="s">
        <v>2136</v>
      </c>
      <c r="P23" s="247" t="s">
        <v>1920</v>
      </c>
      <c r="Q23" s="283"/>
      <c r="R23" s="285">
        <f>96086640-4177680-5848752</f>
        <v>86060208</v>
      </c>
      <c r="S23" s="87"/>
      <c r="T23" s="87"/>
      <c r="U23" s="87"/>
      <c r="V23" s="87"/>
      <c r="W23" s="87"/>
      <c r="X23" s="87"/>
      <c r="Y23" s="87"/>
      <c r="Z23" s="87"/>
      <c r="AA23" s="87"/>
      <c r="AB23" s="87"/>
      <c r="AC23" s="88"/>
      <c r="AD23" s="162" t="s">
        <v>195</v>
      </c>
      <c r="AE23" s="162" t="s">
        <v>1834</v>
      </c>
      <c r="AF23" s="162" t="s">
        <v>195</v>
      </c>
      <c r="AG23" s="162" t="s">
        <v>195</v>
      </c>
      <c r="AH23" s="162" t="s">
        <v>195</v>
      </c>
      <c r="AI23" s="162" t="s">
        <v>195</v>
      </c>
      <c r="AJ23" s="162" t="s">
        <v>201</v>
      </c>
      <c r="AK23" s="162" t="s">
        <v>2887</v>
      </c>
      <c r="AL23" s="162" t="s">
        <v>1834</v>
      </c>
      <c r="AM23" s="162" t="s">
        <v>1834</v>
      </c>
      <c r="AN23" s="162" t="s">
        <v>1834</v>
      </c>
      <c r="AO23" s="162" t="s">
        <v>195</v>
      </c>
      <c r="AP23" s="162" t="s">
        <v>195</v>
      </c>
      <c r="AQ23" s="162" t="s">
        <v>195</v>
      </c>
      <c r="AR23" s="162" t="s">
        <v>195</v>
      </c>
      <c r="AS23" s="86"/>
      <c r="AT23" s="162" t="s">
        <v>195</v>
      </c>
      <c r="AU23" s="162" t="s">
        <v>195</v>
      </c>
      <c r="AV23" s="162"/>
      <c r="AW23" s="162" t="s">
        <v>195</v>
      </c>
      <c r="AX23" s="162"/>
      <c r="AY23" s="164" t="s">
        <v>1378</v>
      </c>
      <c r="AZ23" s="162" t="s">
        <v>195</v>
      </c>
      <c r="BA23" s="91" t="s">
        <v>2108</v>
      </c>
      <c r="BB23" s="92" t="s">
        <v>3558</v>
      </c>
      <c r="BC23" s="93">
        <v>5</v>
      </c>
      <c r="BD23" s="92" t="s">
        <v>3559</v>
      </c>
      <c r="BE23" s="93">
        <v>10</v>
      </c>
      <c r="BF23" s="92" t="s">
        <v>3559</v>
      </c>
      <c r="BG23" s="93">
        <v>15</v>
      </c>
      <c r="BH23" s="92" t="s">
        <v>3559</v>
      </c>
      <c r="BI23" s="93">
        <v>20</v>
      </c>
      <c r="BJ23" s="92" t="s">
        <v>3559</v>
      </c>
      <c r="BK23" s="93">
        <v>30</v>
      </c>
      <c r="BL23" s="92" t="s">
        <v>3559</v>
      </c>
      <c r="BM23" s="93">
        <v>40</v>
      </c>
      <c r="BN23" s="92" t="s">
        <v>3559</v>
      </c>
      <c r="BO23" s="93">
        <v>50</v>
      </c>
      <c r="BP23" s="92" t="s">
        <v>3559</v>
      </c>
      <c r="BQ23" s="93">
        <v>60</v>
      </c>
      <c r="BR23" s="92" t="s">
        <v>3559</v>
      </c>
      <c r="BS23" s="93">
        <v>70</v>
      </c>
      <c r="BT23" s="92" t="s">
        <v>3559</v>
      </c>
      <c r="BU23" s="93">
        <v>80</v>
      </c>
      <c r="BV23" s="92" t="s">
        <v>3559</v>
      </c>
      <c r="BW23" s="93">
        <v>90</v>
      </c>
      <c r="BX23" s="92" t="s">
        <v>3584</v>
      </c>
      <c r="BY23" s="94">
        <v>100</v>
      </c>
    </row>
    <row r="24" spans="1:77" ht="84.95" customHeight="1" x14ac:dyDescent="0.2">
      <c r="A24" s="254" t="s">
        <v>0</v>
      </c>
      <c r="B24" s="255">
        <v>2017</v>
      </c>
      <c r="C24" s="255" t="s">
        <v>2</v>
      </c>
      <c r="D24" s="255" t="s">
        <v>20</v>
      </c>
      <c r="E24" s="255" t="s">
        <v>1918</v>
      </c>
      <c r="F24" s="256" t="s">
        <v>2105</v>
      </c>
      <c r="G24" s="247" t="s">
        <v>1448</v>
      </c>
      <c r="H24" s="247" t="s">
        <v>1455</v>
      </c>
      <c r="I24" s="284" t="s">
        <v>2137</v>
      </c>
      <c r="J24" s="247"/>
      <c r="K24" s="247" t="s">
        <v>39</v>
      </c>
      <c r="L24" s="247" t="s">
        <v>3549</v>
      </c>
      <c r="M24" s="265">
        <v>2</v>
      </c>
      <c r="N24" s="246">
        <v>4</v>
      </c>
      <c r="O24" s="247" t="s">
        <v>2138</v>
      </c>
      <c r="P24" s="247" t="s">
        <v>1920</v>
      </c>
      <c r="Q24" s="283"/>
      <c r="R24" s="282"/>
      <c r="S24" s="87"/>
      <c r="T24" s="87"/>
      <c r="U24" s="87"/>
      <c r="V24" s="87"/>
      <c r="W24" s="87"/>
      <c r="X24" s="87"/>
      <c r="Y24" s="87"/>
      <c r="Z24" s="87"/>
      <c r="AA24" s="87"/>
      <c r="AB24" s="87"/>
      <c r="AC24" s="88"/>
      <c r="AD24" s="162" t="s">
        <v>195</v>
      </c>
      <c r="AE24" s="162" t="s">
        <v>1834</v>
      </c>
      <c r="AF24" s="162" t="s">
        <v>195</v>
      </c>
      <c r="AG24" s="162" t="s">
        <v>195</v>
      </c>
      <c r="AH24" s="162" t="s">
        <v>195</v>
      </c>
      <c r="AI24" s="162" t="s">
        <v>195</v>
      </c>
      <c r="AJ24" s="162" t="s">
        <v>201</v>
      </c>
      <c r="AK24" s="162" t="s">
        <v>2887</v>
      </c>
      <c r="AL24" s="162" t="s">
        <v>1834</v>
      </c>
      <c r="AM24" s="162" t="s">
        <v>1834</v>
      </c>
      <c r="AN24" s="162" t="s">
        <v>1834</v>
      </c>
      <c r="AO24" s="162" t="s">
        <v>195</v>
      </c>
      <c r="AP24" s="162" t="s">
        <v>195</v>
      </c>
      <c r="AQ24" s="162" t="s">
        <v>195</v>
      </c>
      <c r="AR24" s="162" t="s">
        <v>195</v>
      </c>
      <c r="AS24" s="86"/>
      <c r="AT24" s="162" t="s">
        <v>278</v>
      </c>
      <c r="AU24" s="162" t="s">
        <v>195</v>
      </c>
      <c r="AV24" s="162"/>
      <c r="AW24" s="162" t="s">
        <v>195</v>
      </c>
      <c r="AX24" s="162"/>
      <c r="AY24" s="164" t="s">
        <v>1378</v>
      </c>
      <c r="AZ24" s="162" t="s">
        <v>195</v>
      </c>
      <c r="BA24" s="91" t="s">
        <v>2999</v>
      </c>
      <c r="BB24" s="92" t="s">
        <v>3558</v>
      </c>
      <c r="BC24" s="93">
        <v>5</v>
      </c>
      <c r="BD24" s="92" t="s">
        <v>3559</v>
      </c>
      <c r="BE24" s="93">
        <v>10</v>
      </c>
      <c r="BF24" s="92" t="s">
        <v>3559</v>
      </c>
      <c r="BG24" s="93">
        <v>15</v>
      </c>
      <c r="BH24" s="92" t="s">
        <v>3559</v>
      </c>
      <c r="BI24" s="93">
        <v>20</v>
      </c>
      <c r="BJ24" s="92" t="s">
        <v>3559</v>
      </c>
      <c r="BK24" s="93">
        <v>30</v>
      </c>
      <c r="BL24" s="92" t="s">
        <v>3559</v>
      </c>
      <c r="BM24" s="93">
        <v>40</v>
      </c>
      <c r="BN24" s="92" t="s">
        <v>3559</v>
      </c>
      <c r="BO24" s="93">
        <v>50</v>
      </c>
      <c r="BP24" s="92" t="s">
        <v>3559</v>
      </c>
      <c r="BQ24" s="93">
        <v>60</v>
      </c>
      <c r="BR24" s="92" t="s">
        <v>3559</v>
      </c>
      <c r="BS24" s="93">
        <v>70</v>
      </c>
      <c r="BT24" s="92" t="s">
        <v>3559</v>
      </c>
      <c r="BU24" s="93">
        <v>80</v>
      </c>
      <c r="BV24" s="92" t="s">
        <v>3559</v>
      </c>
      <c r="BW24" s="93">
        <v>90</v>
      </c>
      <c r="BX24" s="92" t="s">
        <v>3560</v>
      </c>
      <c r="BY24" s="94">
        <v>100</v>
      </c>
    </row>
    <row r="25" spans="1:77" ht="84.95" customHeight="1" x14ac:dyDescent="0.2">
      <c r="A25" s="254" t="s">
        <v>0</v>
      </c>
      <c r="B25" s="255">
        <v>2017</v>
      </c>
      <c r="C25" s="255" t="s">
        <v>2</v>
      </c>
      <c r="D25" s="255" t="s">
        <v>20</v>
      </c>
      <c r="E25" s="255" t="s">
        <v>1918</v>
      </c>
      <c r="F25" s="256" t="s">
        <v>2105</v>
      </c>
      <c r="G25" s="247" t="s">
        <v>1448</v>
      </c>
      <c r="H25" s="247" t="s">
        <v>1455</v>
      </c>
      <c r="I25" s="264" t="s">
        <v>2139</v>
      </c>
      <c r="J25" s="247" t="s">
        <v>2140</v>
      </c>
      <c r="K25" s="247" t="s">
        <v>39</v>
      </c>
      <c r="L25" s="247" t="s">
        <v>1953</v>
      </c>
      <c r="M25" s="265">
        <v>2</v>
      </c>
      <c r="N25" s="246">
        <v>1</v>
      </c>
      <c r="O25" s="247" t="s">
        <v>2141</v>
      </c>
      <c r="P25" s="247" t="s">
        <v>1920</v>
      </c>
      <c r="Q25" s="283"/>
      <c r="R25" s="282">
        <v>200000000</v>
      </c>
      <c r="S25" s="87"/>
      <c r="T25" s="87"/>
      <c r="U25" s="87"/>
      <c r="V25" s="87"/>
      <c r="W25" s="87"/>
      <c r="X25" s="87"/>
      <c r="Y25" s="87"/>
      <c r="Z25" s="87"/>
      <c r="AA25" s="87"/>
      <c r="AB25" s="87"/>
      <c r="AC25" s="88"/>
      <c r="AD25" s="162" t="s">
        <v>195</v>
      </c>
      <c r="AE25" s="162" t="s">
        <v>1834</v>
      </c>
      <c r="AF25" s="162" t="s">
        <v>195</v>
      </c>
      <c r="AG25" s="162" t="s">
        <v>195</v>
      </c>
      <c r="AH25" s="162" t="s">
        <v>195</v>
      </c>
      <c r="AI25" s="162" t="s">
        <v>195</v>
      </c>
      <c r="AJ25" s="162" t="s">
        <v>201</v>
      </c>
      <c r="AK25" s="162" t="s">
        <v>2887</v>
      </c>
      <c r="AL25" s="162" t="s">
        <v>1834</v>
      </c>
      <c r="AM25" s="162" t="s">
        <v>1834</v>
      </c>
      <c r="AN25" s="162" t="s">
        <v>1834</v>
      </c>
      <c r="AO25" s="162" t="s">
        <v>195</v>
      </c>
      <c r="AP25" s="162" t="s">
        <v>195</v>
      </c>
      <c r="AQ25" s="162" t="s">
        <v>195</v>
      </c>
      <c r="AR25" s="162" t="s">
        <v>195</v>
      </c>
      <c r="AS25" s="86"/>
      <c r="AT25" s="162" t="s">
        <v>278</v>
      </c>
      <c r="AU25" s="162" t="s">
        <v>195</v>
      </c>
      <c r="AV25" s="162"/>
      <c r="AW25" s="162" t="s">
        <v>195</v>
      </c>
      <c r="AX25" s="162"/>
      <c r="AY25" s="164" t="s">
        <v>1378</v>
      </c>
      <c r="AZ25" s="162" t="s">
        <v>195</v>
      </c>
      <c r="BA25" s="91" t="s">
        <v>2999</v>
      </c>
      <c r="BB25" s="92" t="s">
        <v>3555</v>
      </c>
      <c r="BC25" s="93">
        <v>5</v>
      </c>
      <c r="BD25" s="92" t="s">
        <v>3555</v>
      </c>
      <c r="BE25" s="93">
        <v>5</v>
      </c>
      <c r="BF25" s="92" t="s">
        <v>3555</v>
      </c>
      <c r="BG25" s="93">
        <v>5</v>
      </c>
      <c r="BH25" s="92" t="s">
        <v>3556</v>
      </c>
      <c r="BI25" s="93">
        <v>10</v>
      </c>
      <c r="BJ25" s="92" t="s">
        <v>3552</v>
      </c>
      <c r="BK25" s="93">
        <v>20</v>
      </c>
      <c r="BL25" s="92" t="s">
        <v>3553</v>
      </c>
      <c r="BM25" s="93">
        <v>40</v>
      </c>
      <c r="BN25" s="92" t="s">
        <v>3552</v>
      </c>
      <c r="BO25" s="93">
        <v>50</v>
      </c>
      <c r="BP25" s="92" t="s">
        <v>3553</v>
      </c>
      <c r="BQ25" s="93">
        <v>60</v>
      </c>
      <c r="BR25" s="92" t="s">
        <v>3552</v>
      </c>
      <c r="BS25" s="93">
        <v>70</v>
      </c>
      <c r="BT25" s="92" t="s">
        <v>3552</v>
      </c>
      <c r="BU25" s="93">
        <v>80</v>
      </c>
      <c r="BV25" s="92" t="s">
        <v>3583</v>
      </c>
      <c r="BW25" s="93">
        <v>100</v>
      </c>
      <c r="BX25" s="92"/>
      <c r="BY25" s="94"/>
    </row>
    <row r="26" spans="1:77" ht="84.95" customHeight="1" x14ac:dyDescent="0.2">
      <c r="A26" s="254" t="s">
        <v>0</v>
      </c>
      <c r="B26" s="255">
        <v>2017</v>
      </c>
      <c r="C26" s="255" t="s">
        <v>2</v>
      </c>
      <c r="D26" s="255" t="s">
        <v>20</v>
      </c>
      <c r="E26" s="255" t="s">
        <v>1918</v>
      </c>
      <c r="F26" s="256" t="s">
        <v>2105</v>
      </c>
      <c r="G26" s="247" t="s">
        <v>1448</v>
      </c>
      <c r="H26" s="247" t="s">
        <v>1455</v>
      </c>
      <c r="I26" s="264" t="s">
        <v>2139</v>
      </c>
      <c r="J26" s="247" t="s">
        <v>2142</v>
      </c>
      <c r="K26" s="247" t="s">
        <v>39</v>
      </c>
      <c r="L26" s="247" t="s">
        <v>1953</v>
      </c>
      <c r="M26" s="265">
        <v>2</v>
      </c>
      <c r="N26" s="246">
        <v>1</v>
      </c>
      <c r="O26" s="247" t="s">
        <v>3585</v>
      </c>
      <c r="P26" s="247" t="s">
        <v>1920</v>
      </c>
      <c r="Q26" s="283"/>
      <c r="R26" s="286">
        <f>85155200-40164800</f>
        <v>44990400</v>
      </c>
      <c r="S26" s="87"/>
      <c r="T26" s="87"/>
      <c r="U26" s="87"/>
      <c r="V26" s="87"/>
      <c r="W26" s="87"/>
      <c r="X26" s="87"/>
      <c r="Y26" s="87"/>
      <c r="Z26" s="87"/>
      <c r="AA26" s="87"/>
      <c r="AB26" s="87"/>
      <c r="AC26" s="88"/>
      <c r="AD26" s="162" t="s">
        <v>195</v>
      </c>
      <c r="AE26" s="162" t="s">
        <v>1834</v>
      </c>
      <c r="AF26" s="162" t="s">
        <v>195</v>
      </c>
      <c r="AG26" s="162" t="s">
        <v>195</v>
      </c>
      <c r="AH26" s="162" t="s">
        <v>195</v>
      </c>
      <c r="AI26" s="162" t="s">
        <v>195</v>
      </c>
      <c r="AJ26" s="162" t="s">
        <v>201</v>
      </c>
      <c r="AK26" s="162" t="s">
        <v>2887</v>
      </c>
      <c r="AL26" s="162" t="s">
        <v>1834</v>
      </c>
      <c r="AM26" s="162" t="s">
        <v>1834</v>
      </c>
      <c r="AN26" s="162" t="s">
        <v>1834</v>
      </c>
      <c r="AO26" s="162" t="s">
        <v>195</v>
      </c>
      <c r="AP26" s="162" t="s">
        <v>195</v>
      </c>
      <c r="AQ26" s="162" t="s">
        <v>195</v>
      </c>
      <c r="AR26" s="162" t="s">
        <v>195</v>
      </c>
      <c r="AS26" s="86"/>
      <c r="AT26" s="162" t="s">
        <v>278</v>
      </c>
      <c r="AU26" s="162" t="s">
        <v>195</v>
      </c>
      <c r="AV26" s="162"/>
      <c r="AW26" s="162" t="s">
        <v>195</v>
      </c>
      <c r="AX26" s="162"/>
      <c r="AY26" s="164" t="s">
        <v>1378</v>
      </c>
      <c r="AZ26" s="162" t="s">
        <v>195</v>
      </c>
      <c r="BA26" s="91" t="s">
        <v>2999</v>
      </c>
      <c r="BB26" s="92" t="s">
        <v>3558</v>
      </c>
      <c r="BC26" s="93">
        <v>5</v>
      </c>
      <c r="BD26" s="92" t="s">
        <v>3559</v>
      </c>
      <c r="BE26" s="93">
        <v>10</v>
      </c>
      <c r="BF26" s="92" t="s">
        <v>3559</v>
      </c>
      <c r="BG26" s="93">
        <v>15</v>
      </c>
      <c r="BH26" s="92" t="s">
        <v>3559</v>
      </c>
      <c r="BI26" s="93">
        <v>20</v>
      </c>
      <c r="BJ26" s="92" t="s">
        <v>3559</v>
      </c>
      <c r="BK26" s="93">
        <v>30</v>
      </c>
      <c r="BL26" s="92" t="s">
        <v>3559</v>
      </c>
      <c r="BM26" s="93">
        <v>40</v>
      </c>
      <c r="BN26" s="92" t="s">
        <v>3559</v>
      </c>
      <c r="BO26" s="93">
        <v>50</v>
      </c>
      <c r="BP26" s="92" t="s">
        <v>3559</v>
      </c>
      <c r="BQ26" s="93">
        <v>60</v>
      </c>
      <c r="BR26" s="92" t="s">
        <v>3559</v>
      </c>
      <c r="BS26" s="93">
        <v>70</v>
      </c>
      <c r="BT26" s="92" t="s">
        <v>3559</v>
      </c>
      <c r="BU26" s="93">
        <v>80</v>
      </c>
      <c r="BV26" s="92" t="s">
        <v>3559</v>
      </c>
      <c r="BW26" s="93">
        <v>90</v>
      </c>
      <c r="BX26" s="92" t="s">
        <v>3586</v>
      </c>
      <c r="BY26" s="94">
        <v>100</v>
      </c>
    </row>
    <row r="27" spans="1:77" ht="84.95" customHeight="1" x14ac:dyDescent="0.2">
      <c r="A27" s="254" t="s">
        <v>0</v>
      </c>
      <c r="B27" s="255">
        <v>2017</v>
      </c>
      <c r="C27" s="255" t="s">
        <v>2</v>
      </c>
      <c r="D27" s="255" t="s">
        <v>20</v>
      </c>
      <c r="E27" s="255" t="s">
        <v>1918</v>
      </c>
      <c r="F27" s="256" t="s">
        <v>2105</v>
      </c>
      <c r="G27" s="247" t="s">
        <v>1448</v>
      </c>
      <c r="H27" s="247" t="s">
        <v>1455</v>
      </c>
      <c r="I27" s="264" t="s">
        <v>2139</v>
      </c>
      <c r="J27" s="247" t="s">
        <v>2143</v>
      </c>
      <c r="K27" s="247" t="s">
        <v>39</v>
      </c>
      <c r="L27" s="247" t="s">
        <v>1953</v>
      </c>
      <c r="M27" s="265">
        <v>2</v>
      </c>
      <c r="N27" s="246">
        <v>1</v>
      </c>
      <c r="O27" s="247" t="s">
        <v>3587</v>
      </c>
      <c r="P27" s="247" t="s">
        <v>2144</v>
      </c>
      <c r="Q27" s="283"/>
      <c r="R27" s="285">
        <f>185155200-38165227-1142613</f>
        <v>145847360</v>
      </c>
      <c r="S27" s="87"/>
      <c r="T27" s="87"/>
      <c r="U27" s="87"/>
      <c r="V27" s="87"/>
      <c r="W27" s="87"/>
      <c r="X27" s="87"/>
      <c r="Y27" s="87"/>
      <c r="Z27" s="87"/>
      <c r="AA27" s="87"/>
      <c r="AB27" s="87"/>
      <c r="AC27" s="88"/>
      <c r="AD27" s="162" t="s">
        <v>195</v>
      </c>
      <c r="AE27" s="162" t="s">
        <v>1834</v>
      </c>
      <c r="AF27" s="162" t="s">
        <v>195</v>
      </c>
      <c r="AG27" s="162" t="s">
        <v>195</v>
      </c>
      <c r="AH27" s="162" t="s">
        <v>195</v>
      </c>
      <c r="AI27" s="162" t="s">
        <v>195</v>
      </c>
      <c r="AJ27" s="162" t="s">
        <v>201</v>
      </c>
      <c r="AK27" s="162" t="s">
        <v>2887</v>
      </c>
      <c r="AL27" s="162" t="s">
        <v>1834</v>
      </c>
      <c r="AM27" s="162" t="s">
        <v>1834</v>
      </c>
      <c r="AN27" s="162" t="s">
        <v>1834</v>
      </c>
      <c r="AO27" s="162" t="s">
        <v>195</v>
      </c>
      <c r="AP27" s="162" t="s">
        <v>195</v>
      </c>
      <c r="AQ27" s="162" t="s">
        <v>195</v>
      </c>
      <c r="AR27" s="162" t="s">
        <v>195</v>
      </c>
      <c r="AS27" s="86"/>
      <c r="AT27" s="162" t="s">
        <v>278</v>
      </c>
      <c r="AU27" s="162" t="s">
        <v>195</v>
      </c>
      <c r="AV27" s="162"/>
      <c r="AW27" s="162" t="s">
        <v>195</v>
      </c>
      <c r="AX27" s="162"/>
      <c r="AY27" s="164" t="s">
        <v>1378</v>
      </c>
      <c r="AZ27" s="162" t="s">
        <v>195</v>
      </c>
      <c r="BA27" s="91" t="s">
        <v>2999</v>
      </c>
      <c r="BB27" s="92" t="s">
        <v>3575</v>
      </c>
      <c r="BC27" s="93">
        <v>5</v>
      </c>
      <c r="BD27" s="92" t="s">
        <v>3576</v>
      </c>
      <c r="BE27" s="93">
        <v>10</v>
      </c>
      <c r="BF27" s="92" t="s">
        <v>3577</v>
      </c>
      <c r="BG27" s="93">
        <v>15</v>
      </c>
      <c r="BH27" s="92" t="s">
        <v>3564</v>
      </c>
      <c r="BI27" s="93">
        <v>20</v>
      </c>
      <c r="BJ27" s="92" t="s">
        <v>3565</v>
      </c>
      <c r="BK27" s="93">
        <v>30</v>
      </c>
      <c r="BL27" s="92" t="s">
        <v>3564</v>
      </c>
      <c r="BM27" s="93">
        <v>40</v>
      </c>
      <c r="BN27" s="92" t="s">
        <v>3564</v>
      </c>
      <c r="BO27" s="93">
        <v>50</v>
      </c>
      <c r="BP27" s="92" t="s">
        <v>3566</v>
      </c>
      <c r="BQ27" s="93">
        <v>60</v>
      </c>
      <c r="BR27" s="92" t="s">
        <v>3564</v>
      </c>
      <c r="BS27" s="93">
        <v>70</v>
      </c>
      <c r="BT27" s="92" t="s">
        <v>3564</v>
      </c>
      <c r="BU27" s="93">
        <v>80</v>
      </c>
      <c r="BV27" s="92" t="s">
        <v>3567</v>
      </c>
      <c r="BW27" s="93">
        <v>90</v>
      </c>
      <c r="BX27" s="92" t="s">
        <v>3588</v>
      </c>
      <c r="BY27" s="94">
        <v>100</v>
      </c>
    </row>
    <row r="28" spans="1:77" ht="84.95" hidden="1" customHeight="1" x14ac:dyDescent="0.2">
      <c r="A28" s="254" t="s">
        <v>0</v>
      </c>
      <c r="B28" s="255">
        <v>2017</v>
      </c>
      <c r="C28" s="255" t="s">
        <v>2</v>
      </c>
      <c r="D28" s="255" t="s">
        <v>20</v>
      </c>
      <c r="E28" s="255" t="s">
        <v>1918</v>
      </c>
      <c r="F28" s="256" t="s">
        <v>2105</v>
      </c>
      <c r="G28" s="247" t="s">
        <v>1448</v>
      </c>
      <c r="H28" s="247" t="s">
        <v>1455</v>
      </c>
      <c r="I28" s="247" t="s">
        <v>2139</v>
      </c>
      <c r="J28" s="247" t="s">
        <v>2376</v>
      </c>
      <c r="K28" s="247"/>
      <c r="L28" s="247"/>
      <c r="M28" s="265"/>
      <c r="N28" s="246"/>
      <c r="O28" s="247"/>
      <c r="P28" s="247"/>
      <c r="Q28" s="283"/>
      <c r="R28" s="282"/>
      <c r="S28" s="87"/>
      <c r="T28" s="87"/>
      <c r="U28" s="87"/>
      <c r="V28" s="87"/>
      <c r="W28" s="87"/>
      <c r="X28" s="87"/>
      <c r="Y28" s="87"/>
      <c r="Z28" s="87"/>
      <c r="AA28" s="87"/>
      <c r="AB28" s="87"/>
      <c r="AC28" s="88"/>
      <c r="AD28" s="162"/>
      <c r="AE28" s="162"/>
      <c r="AF28" s="162"/>
      <c r="AG28" s="162"/>
      <c r="AH28" s="162"/>
      <c r="AI28" s="162"/>
      <c r="AJ28" s="162"/>
      <c r="AK28" s="162"/>
      <c r="AL28" s="162"/>
      <c r="AM28" s="162"/>
      <c r="AN28" s="162"/>
      <c r="AO28" s="162"/>
      <c r="AP28" s="162"/>
      <c r="AQ28" s="162"/>
      <c r="AR28" s="162"/>
      <c r="AS28" s="86"/>
      <c r="AT28" s="162"/>
      <c r="AU28" s="162"/>
      <c r="AV28" s="162"/>
      <c r="AW28" s="162"/>
      <c r="AX28" s="162"/>
      <c r="AY28" s="164"/>
      <c r="AZ28" s="162"/>
      <c r="BA28" s="91"/>
      <c r="BB28" s="92"/>
      <c r="BC28" s="93"/>
      <c r="BD28" s="92"/>
      <c r="BE28" s="93"/>
      <c r="BF28" s="92"/>
      <c r="BG28" s="93"/>
      <c r="BH28" s="92"/>
      <c r="BI28" s="93"/>
      <c r="BJ28" s="92"/>
      <c r="BK28" s="93"/>
      <c r="BL28" s="92"/>
      <c r="BM28" s="93"/>
      <c r="BN28" s="92"/>
      <c r="BO28" s="93"/>
      <c r="BP28" s="92"/>
      <c r="BQ28" s="93"/>
      <c r="BR28" s="92"/>
      <c r="BS28" s="93"/>
      <c r="BT28" s="92"/>
      <c r="BU28" s="93"/>
      <c r="BV28" s="92"/>
      <c r="BW28" s="93"/>
      <c r="BX28" s="92"/>
      <c r="BY28" s="94"/>
    </row>
    <row r="29" spans="1:77" ht="84.95" customHeight="1" x14ac:dyDescent="0.2">
      <c r="A29" s="254" t="s">
        <v>0</v>
      </c>
      <c r="B29" s="255">
        <v>2017</v>
      </c>
      <c r="C29" s="255" t="s">
        <v>2</v>
      </c>
      <c r="D29" s="255" t="s">
        <v>20</v>
      </c>
      <c r="E29" s="255" t="s">
        <v>1918</v>
      </c>
      <c r="F29" s="256" t="s">
        <v>2105</v>
      </c>
      <c r="G29" s="247" t="s">
        <v>1448</v>
      </c>
      <c r="H29" s="247" t="s">
        <v>1458</v>
      </c>
      <c r="I29" s="284" t="s">
        <v>2145</v>
      </c>
      <c r="J29" s="247"/>
      <c r="K29" s="247" t="s">
        <v>1415</v>
      </c>
      <c r="L29" s="247" t="s">
        <v>3549</v>
      </c>
      <c r="M29" s="265">
        <v>2</v>
      </c>
      <c r="N29" s="246">
        <v>1</v>
      </c>
      <c r="O29" s="247" t="s">
        <v>2146</v>
      </c>
      <c r="P29" s="247" t="s">
        <v>1920</v>
      </c>
      <c r="Q29" s="283"/>
      <c r="R29" s="282"/>
      <c r="S29" s="87"/>
      <c r="T29" s="87"/>
      <c r="U29" s="87"/>
      <c r="V29" s="87"/>
      <c r="W29" s="87"/>
      <c r="X29" s="87"/>
      <c r="Y29" s="87"/>
      <c r="Z29" s="87"/>
      <c r="AA29" s="87"/>
      <c r="AB29" s="87"/>
      <c r="AC29" s="88"/>
      <c r="AD29" s="162" t="s">
        <v>195</v>
      </c>
      <c r="AE29" s="162" t="s">
        <v>1834</v>
      </c>
      <c r="AF29" s="162" t="s">
        <v>195</v>
      </c>
      <c r="AG29" s="162" t="s">
        <v>195</v>
      </c>
      <c r="AH29" s="162" t="s">
        <v>195</v>
      </c>
      <c r="AI29" s="162" t="s">
        <v>195</v>
      </c>
      <c r="AJ29" s="162" t="s">
        <v>201</v>
      </c>
      <c r="AK29" s="162" t="s">
        <v>2887</v>
      </c>
      <c r="AL29" s="162" t="s">
        <v>1834</v>
      </c>
      <c r="AM29" s="162" t="s">
        <v>1834</v>
      </c>
      <c r="AN29" s="162" t="s">
        <v>1834</v>
      </c>
      <c r="AO29" s="162" t="s">
        <v>195</v>
      </c>
      <c r="AP29" s="162" t="s">
        <v>195</v>
      </c>
      <c r="AQ29" s="162" t="s">
        <v>195</v>
      </c>
      <c r="AR29" s="162" t="s">
        <v>195</v>
      </c>
      <c r="AS29" s="86"/>
      <c r="AT29" s="162" t="s">
        <v>278</v>
      </c>
      <c r="AU29" s="162" t="s">
        <v>195</v>
      </c>
      <c r="AV29" s="162"/>
      <c r="AW29" s="162" t="s">
        <v>195</v>
      </c>
      <c r="AX29" s="162"/>
      <c r="AY29" s="164" t="s">
        <v>1378</v>
      </c>
      <c r="AZ29" s="162" t="s">
        <v>195</v>
      </c>
      <c r="BA29" s="91" t="s">
        <v>2999</v>
      </c>
      <c r="BB29" s="92" t="s">
        <v>3558</v>
      </c>
      <c r="BC29" s="93">
        <v>5</v>
      </c>
      <c r="BD29" s="92" t="s">
        <v>3559</v>
      </c>
      <c r="BE29" s="93">
        <v>10</v>
      </c>
      <c r="BF29" s="92" t="s">
        <v>3559</v>
      </c>
      <c r="BG29" s="93">
        <v>15</v>
      </c>
      <c r="BH29" s="92" t="s">
        <v>3559</v>
      </c>
      <c r="BI29" s="93">
        <v>20</v>
      </c>
      <c r="BJ29" s="92" t="s">
        <v>3559</v>
      </c>
      <c r="BK29" s="93">
        <v>30</v>
      </c>
      <c r="BL29" s="92" t="s">
        <v>3559</v>
      </c>
      <c r="BM29" s="93">
        <v>40</v>
      </c>
      <c r="BN29" s="92" t="s">
        <v>3559</v>
      </c>
      <c r="BO29" s="93">
        <v>50</v>
      </c>
      <c r="BP29" s="92" t="s">
        <v>3559</v>
      </c>
      <c r="BQ29" s="93">
        <v>60</v>
      </c>
      <c r="BR29" s="92" t="s">
        <v>3559</v>
      </c>
      <c r="BS29" s="93">
        <v>70</v>
      </c>
      <c r="BT29" s="92" t="s">
        <v>3559</v>
      </c>
      <c r="BU29" s="93">
        <v>80</v>
      </c>
      <c r="BV29" s="92" t="s">
        <v>3559</v>
      </c>
      <c r="BW29" s="93">
        <v>90</v>
      </c>
      <c r="BX29" s="92" t="s">
        <v>3560</v>
      </c>
      <c r="BY29" s="94">
        <v>100</v>
      </c>
    </row>
    <row r="30" spans="1:77" ht="84.95" customHeight="1" x14ac:dyDescent="0.2">
      <c r="A30" s="254" t="s">
        <v>0</v>
      </c>
      <c r="B30" s="255">
        <v>2017</v>
      </c>
      <c r="C30" s="255" t="s">
        <v>2</v>
      </c>
      <c r="D30" s="255" t="s">
        <v>20</v>
      </c>
      <c r="E30" s="255" t="s">
        <v>1918</v>
      </c>
      <c r="F30" s="256" t="s">
        <v>2105</v>
      </c>
      <c r="G30" s="247" t="s">
        <v>1448</v>
      </c>
      <c r="H30" s="247" t="s">
        <v>1458</v>
      </c>
      <c r="I30" s="264" t="s">
        <v>2145</v>
      </c>
      <c r="J30" s="247" t="s">
        <v>2147</v>
      </c>
      <c r="K30" s="247" t="s">
        <v>1415</v>
      </c>
      <c r="L30" s="247" t="s">
        <v>3549</v>
      </c>
      <c r="M30" s="265">
        <v>2</v>
      </c>
      <c r="N30" s="246">
        <v>1</v>
      </c>
      <c r="O30" s="247" t="s">
        <v>3589</v>
      </c>
      <c r="P30" s="247" t="s">
        <v>1920</v>
      </c>
      <c r="Q30" s="283"/>
      <c r="R30" s="285">
        <f>329900000-2600000-780000</f>
        <v>326520000</v>
      </c>
      <c r="S30" s="87"/>
      <c r="T30" s="87"/>
      <c r="U30" s="87"/>
      <c r="V30" s="87"/>
      <c r="W30" s="87"/>
      <c r="X30" s="87"/>
      <c r="Y30" s="87"/>
      <c r="Z30" s="87"/>
      <c r="AA30" s="87"/>
      <c r="AB30" s="87"/>
      <c r="AC30" s="88"/>
      <c r="AD30" s="162" t="s">
        <v>195</v>
      </c>
      <c r="AE30" s="162" t="s">
        <v>1834</v>
      </c>
      <c r="AF30" s="162" t="s">
        <v>195</v>
      </c>
      <c r="AG30" s="162" t="s">
        <v>195</v>
      </c>
      <c r="AH30" s="162" t="s">
        <v>195</v>
      </c>
      <c r="AI30" s="162" t="s">
        <v>195</v>
      </c>
      <c r="AJ30" s="162" t="s">
        <v>201</v>
      </c>
      <c r="AK30" s="162" t="s">
        <v>2887</v>
      </c>
      <c r="AL30" s="162" t="s">
        <v>1834</v>
      </c>
      <c r="AM30" s="162" t="s">
        <v>1834</v>
      </c>
      <c r="AN30" s="162" t="s">
        <v>1834</v>
      </c>
      <c r="AO30" s="162" t="s">
        <v>195</v>
      </c>
      <c r="AP30" s="162" t="s">
        <v>195</v>
      </c>
      <c r="AQ30" s="162" t="s">
        <v>195</v>
      </c>
      <c r="AR30" s="162" t="s">
        <v>195</v>
      </c>
      <c r="AS30" s="86"/>
      <c r="AT30" s="162" t="s">
        <v>278</v>
      </c>
      <c r="AU30" s="162" t="s">
        <v>195</v>
      </c>
      <c r="AV30" s="162"/>
      <c r="AW30" s="162" t="s">
        <v>195</v>
      </c>
      <c r="AX30" s="162"/>
      <c r="AY30" s="164" t="s">
        <v>1378</v>
      </c>
      <c r="AZ30" s="162" t="s">
        <v>195</v>
      </c>
      <c r="BA30" s="91" t="s">
        <v>2148</v>
      </c>
      <c r="BB30" s="92" t="s">
        <v>3558</v>
      </c>
      <c r="BC30" s="93">
        <v>5</v>
      </c>
      <c r="BD30" s="92" t="s">
        <v>3559</v>
      </c>
      <c r="BE30" s="93">
        <v>10</v>
      </c>
      <c r="BF30" s="92" t="s">
        <v>3559</v>
      </c>
      <c r="BG30" s="93">
        <v>15</v>
      </c>
      <c r="BH30" s="92" t="s">
        <v>3559</v>
      </c>
      <c r="BI30" s="93">
        <v>20</v>
      </c>
      <c r="BJ30" s="92" t="s">
        <v>3559</v>
      </c>
      <c r="BK30" s="93">
        <v>30</v>
      </c>
      <c r="BL30" s="92" t="s">
        <v>3559</v>
      </c>
      <c r="BM30" s="93">
        <v>40</v>
      </c>
      <c r="BN30" s="92" t="s">
        <v>3559</v>
      </c>
      <c r="BO30" s="93">
        <v>50</v>
      </c>
      <c r="BP30" s="92" t="s">
        <v>3559</v>
      </c>
      <c r="BQ30" s="93">
        <v>60</v>
      </c>
      <c r="BR30" s="92" t="s">
        <v>3559</v>
      </c>
      <c r="BS30" s="93">
        <v>70</v>
      </c>
      <c r="BT30" s="92" t="s">
        <v>3559</v>
      </c>
      <c r="BU30" s="93">
        <v>80</v>
      </c>
      <c r="BV30" s="92" t="s">
        <v>3559</v>
      </c>
      <c r="BW30" s="93">
        <v>90</v>
      </c>
      <c r="BX30" s="92" t="s">
        <v>3590</v>
      </c>
      <c r="BY30" s="94">
        <v>100</v>
      </c>
    </row>
    <row r="31" spans="1:77" ht="84.95" customHeight="1" x14ac:dyDescent="0.2">
      <c r="A31" s="254" t="s">
        <v>0</v>
      </c>
      <c r="B31" s="255">
        <v>2017</v>
      </c>
      <c r="C31" s="255" t="s">
        <v>2</v>
      </c>
      <c r="D31" s="255" t="s">
        <v>20</v>
      </c>
      <c r="E31" s="255" t="s">
        <v>1918</v>
      </c>
      <c r="F31" s="256" t="s">
        <v>2105</v>
      </c>
      <c r="G31" s="247" t="s">
        <v>1448</v>
      </c>
      <c r="H31" s="247" t="s">
        <v>1458</v>
      </c>
      <c r="I31" s="284" t="s">
        <v>2149</v>
      </c>
      <c r="J31" s="247"/>
      <c r="K31" s="247" t="s">
        <v>1415</v>
      </c>
      <c r="L31" s="247" t="s">
        <v>3549</v>
      </c>
      <c r="M31" s="265">
        <v>2</v>
      </c>
      <c r="N31" s="246">
        <v>5</v>
      </c>
      <c r="O31" s="247" t="s">
        <v>2150</v>
      </c>
      <c r="P31" s="247" t="s">
        <v>1920</v>
      </c>
      <c r="Q31" s="283"/>
      <c r="R31" s="282"/>
      <c r="S31" s="87"/>
      <c r="T31" s="87"/>
      <c r="U31" s="87"/>
      <c r="V31" s="87"/>
      <c r="W31" s="87"/>
      <c r="X31" s="87"/>
      <c r="Y31" s="87"/>
      <c r="Z31" s="87"/>
      <c r="AA31" s="87"/>
      <c r="AB31" s="87"/>
      <c r="AC31" s="88"/>
      <c r="AD31" s="162" t="s">
        <v>195</v>
      </c>
      <c r="AE31" s="162" t="s">
        <v>1834</v>
      </c>
      <c r="AF31" s="162" t="s">
        <v>195</v>
      </c>
      <c r="AG31" s="162" t="s">
        <v>195</v>
      </c>
      <c r="AH31" s="162" t="s">
        <v>195</v>
      </c>
      <c r="AI31" s="162" t="s">
        <v>195</v>
      </c>
      <c r="AJ31" s="162" t="s">
        <v>201</v>
      </c>
      <c r="AK31" s="162" t="s">
        <v>2887</v>
      </c>
      <c r="AL31" s="162" t="s">
        <v>1834</v>
      </c>
      <c r="AM31" s="162" t="s">
        <v>1834</v>
      </c>
      <c r="AN31" s="162" t="s">
        <v>1834</v>
      </c>
      <c r="AO31" s="162" t="s">
        <v>195</v>
      </c>
      <c r="AP31" s="162" t="s">
        <v>195</v>
      </c>
      <c r="AQ31" s="162" t="s">
        <v>195</v>
      </c>
      <c r="AR31" s="162" t="s">
        <v>195</v>
      </c>
      <c r="AS31" s="86"/>
      <c r="AT31" s="162" t="s">
        <v>278</v>
      </c>
      <c r="AU31" s="162" t="s">
        <v>195</v>
      </c>
      <c r="AV31" s="162"/>
      <c r="AW31" s="162" t="s">
        <v>195</v>
      </c>
      <c r="AX31" s="162"/>
      <c r="AY31" s="164" t="s">
        <v>1378</v>
      </c>
      <c r="AZ31" s="162" t="s">
        <v>195</v>
      </c>
      <c r="BA31" s="91" t="s">
        <v>2122</v>
      </c>
      <c r="BB31" s="92" t="s">
        <v>3558</v>
      </c>
      <c r="BC31" s="93">
        <v>5</v>
      </c>
      <c r="BD31" s="92" t="s">
        <v>3559</v>
      </c>
      <c r="BE31" s="93">
        <v>10</v>
      </c>
      <c r="BF31" s="92" t="s">
        <v>3559</v>
      </c>
      <c r="BG31" s="93">
        <v>15</v>
      </c>
      <c r="BH31" s="92" t="s">
        <v>3559</v>
      </c>
      <c r="BI31" s="93">
        <v>20</v>
      </c>
      <c r="BJ31" s="92" t="s">
        <v>3559</v>
      </c>
      <c r="BK31" s="93">
        <v>30</v>
      </c>
      <c r="BL31" s="92" t="s">
        <v>3559</v>
      </c>
      <c r="BM31" s="93">
        <v>40</v>
      </c>
      <c r="BN31" s="92" t="s">
        <v>3559</v>
      </c>
      <c r="BO31" s="93">
        <v>50</v>
      </c>
      <c r="BP31" s="92" t="s">
        <v>3559</v>
      </c>
      <c r="BQ31" s="93">
        <v>60</v>
      </c>
      <c r="BR31" s="92" t="s">
        <v>3559</v>
      </c>
      <c r="BS31" s="93">
        <v>70</v>
      </c>
      <c r="BT31" s="92" t="s">
        <v>3559</v>
      </c>
      <c r="BU31" s="93">
        <v>80</v>
      </c>
      <c r="BV31" s="92" t="s">
        <v>3559</v>
      </c>
      <c r="BW31" s="93">
        <v>90</v>
      </c>
      <c r="BX31" s="92" t="s">
        <v>3560</v>
      </c>
      <c r="BY31" s="94">
        <v>100</v>
      </c>
    </row>
    <row r="32" spans="1:77" ht="84.95" hidden="1" customHeight="1" x14ac:dyDescent="0.2">
      <c r="A32" s="254" t="s">
        <v>0</v>
      </c>
      <c r="B32" s="255">
        <v>2017</v>
      </c>
      <c r="C32" s="255" t="s">
        <v>2</v>
      </c>
      <c r="D32" s="255" t="s">
        <v>20</v>
      </c>
      <c r="E32" s="255" t="s">
        <v>1918</v>
      </c>
      <c r="F32" s="256" t="s">
        <v>2105</v>
      </c>
      <c r="G32" s="247" t="s">
        <v>1448</v>
      </c>
      <c r="H32" s="247" t="s">
        <v>1458</v>
      </c>
      <c r="I32" s="247" t="s">
        <v>2149</v>
      </c>
      <c r="J32" s="247" t="s">
        <v>2376</v>
      </c>
      <c r="K32" s="247"/>
      <c r="L32" s="247"/>
      <c r="M32" s="265"/>
      <c r="N32" s="246"/>
      <c r="O32" s="247"/>
      <c r="P32" s="247"/>
      <c r="Q32" s="283"/>
      <c r="R32" s="282"/>
      <c r="S32" s="87"/>
      <c r="T32" s="87"/>
      <c r="U32" s="87"/>
      <c r="V32" s="87"/>
      <c r="W32" s="87"/>
      <c r="X32" s="87"/>
      <c r="Y32" s="87"/>
      <c r="Z32" s="87"/>
      <c r="AA32" s="87"/>
      <c r="AB32" s="87"/>
      <c r="AC32" s="88"/>
      <c r="AD32" s="162"/>
      <c r="AE32" s="162"/>
      <c r="AF32" s="162"/>
      <c r="AG32" s="162"/>
      <c r="AH32" s="162"/>
      <c r="AI32" s="162"/>
      <c r="AJ32" s="162"/>
      <c r="AK32" s="162"/>
      <c r="AL32" s="162"/>
      <c r="AM32" s="162"/>
      <c r="AN32" s="162"/>
      <c r="AO32" s="162"/>
      <c r="AP32" s="162"/>
      <c r="AQ32" s="162"/>
      <c r="AR32" s="162"/>
      <c r="AS32" s="86"/>
      <c r="AT32" s="162"/>
      <c r="AU32" s="162"/>
      <c r="AV32" s="162"/>
      <c r="AW32" s="162"/>
      <c r="AX32" s="162"/>
      <c r="AY32" s="164"/>
      <c r="AZ32" s="162"/>
      <c r="BA32" s="91"/>
      <c r="BB32" s="92"/>
      <c r="BC32" s="93"/>
      <c r="BD32" s="92"/>
      <c r="BE32" s="93"/>
      <c r="BF32" s="92"/>
      <c r="BG32" s="93"/>
      <c r="BH32" s="92"/>
      <c r="BI32" s="93"/>
      <c r="BJ32" s="92"/>
      <c r="BK32" s="93"/>
      <c r="BL32" s="92"/>
      <c r="BM32" s="93"/>
      <c r="BN32" s="92"/>
      <c r="BO32" s="93"/>
      <c r="BP32" s="92"/>
      <c r="BQ32" s="93"/>
      <c r="BR32" s="92"/>
      <c r="BS32" s="93"/>
      <c r="BT32" s="92"/>
      <c r="BU32" s="93"/>
      <c r="BV32" s="92"/>
      <c r="BW32" s="93"/>
      <c r="BX32" s="92"/>
      <c r="BY32" s="94"/>
    </row>
    <row r="33" spans="1:77" ht="84.95" hidden="1" customHeight="1" x14ac:dyDescent="0.2">
      <c r="A33" s="254" t="s">
        <v>0</v>
      </c>
      <c r="B33" s="255">
        <v>2017</v>
      </c>
      <c r="C33" s="255" t="s">
        <v>2</v>
      </c>
      <c r="D33" s="255" t="s">
        <v>20</v>
      </c>
      <c r="E33" s="255" t="s">
        <v>1918</v>
      </c>
      <c r="F33" s="256" t="s">
        <v>2105</v>
      </c>
      <c r="G33" s="247" t="s">
        <v>1448</v>
      </c>
      <c r="H33" s="247" t="s">
        <v>1458</v>
      </c>
      <c r="I33" s="247" t="s">
        <v>2149</v>
      </c>
      <c r="J33" s="247" t="s">
        <v>2376</v>
      </c>
      <c r="K33" s="247"/>
      <c r="L33" s="247"/>
      <c r="M33" s="265"/>
      <c r="N33" s="246"/>
      <c r="O33" s="247"/>
      <c r="P33" s="247"/>
      <c r="Q33" s="283"/>
      <c r="R33" s="282"/>
      <c r="S33" s="87"/>
      <c r="T33" s="87"/>
      <c r="U33" s="87"/>
      <c r="V33" s="87"/>
      <c r="W33" s="87"/>
      <c r="X33" s="87"/>
      <c r="Y33" s="87"/>
      <c r="Z33" s="87"/>
      <c r="AA33" s="87"/>
      <c r="AB33" s="87"/>
      <c r="AC33" s="88"/>
      <c r="AD33" s="162"/>
      <c r="AE33" s="162"/>
      <c r="AF33" s="162"/>
      <c r="AG33" s="162"/>
      <c r="AH33" s="162"/>
      <c r="AI33" s="162"/>
      <c r="AJ33" s="162"/>
      <c r="AK33" s="162"/>
      <c r="AL33" s="162"/>
      <c r="AM33" s="162"/>
      <c r="AN33" s="162"/>
      <c r="AO33" s="162"/>
      <c r="AP33" s="162"/>
      <c r="AQ33" s="162"/>
      <c r="AR33" s="162"/>
      <c r="AS33" s="86"/>
      <c r="AT33" s="162"/>
      <c r="AU33" s="162"/>
      <c r="AV33" s="162"/>
      <c r="AW33" s="162"/>
      <c r="AX33" s="162"/>
      <c r="AY33" s="164"/>
      <c r="AZ33" s="162"/>
      <c r="BA33" s="91"/>
      <c r="BB33" s="92"/>
      <c r="BC33" s="93"/>
      <c r="BD33" s="92"/>
      <c r="BE33" s="93"/>
      <c r="BF33" s="92"/>
      <c r="BG33" s="93"/>
      <c r="BH33" s="92"/>
      <c r="BI33" s="93"/>
      <c r="BJ33" s="92"/>
      <c r="BK33" s="93"/>
      <c r="BL33" s="92"/>
      <c r="BM33" s="93"/>
      <c r="BN33" s="92"/>
      <c r="BO33" s="93"/>
      <c r="BP33" s="92"/>
      <c r="BQ33" s="93"/>
      <c r="BR33" s="92"/>
      <c r="BS33" s="93"/>
      <c r="BT33" s="92"/>
      <c r="BU33" s="93"/>
      <c r="BV33" s="92"/>
      <c r="BW33" s="93"/>
      <c r="BX33" s="92"/>
      <c r="BY33" s="94"/>
    </row>
    <row r="34" spans="1:77" ht="84.95" customHeight="1" x14ac:dyDescent="0.2">
      <c r="A34" s="254" t="s">
        <v>0</v>
      </c>
      <c r="B34" s="255">
        <v>2017</v>
      </c>
      <c r="C34" s="255" t="s">
        <v>2</v>
      </c>
      <c r="D34" s="255" t="s">
        <v>20</v>
      </c>
      <c r="E34" s="255" t="s">
        <v>1918</v>
      </c>
      <c r="F34" s="256" t="s">
        <v>2105</v>
      </c>
      <c r="G34" s="247" t="s">
        <v>1448</v>
      </c>
      <c r="H34" s="247" t="s">
        <v>1458</v>
      </c>
      <c r="I34" s="264" t="s">
        <v>2149</v>
      </c>
      <c r="J34" s="247" t="s">
        <v>2151</v>
      </c>
      <c r="K34" s="247" t="s">
        <v>1415</v>
      </c>
      <c r="L34" s="247" t="s">
        <v>3549</v>
      </c>
      <c r="M34" s="265">
        <v>2</v>
      </c>
      <c r="N34" s="246">
        <v>1</v>
      </c>
      <c r="O34" s="247" t="s">
        <v>2152</v>
      </c>
      <c r="P34" s="247" t="s">
        <v>1920</v>
      </c>
      <c r="Q34" s="283"/>
      <c r="R34" s="282">
        <v>150000000</v>
      </c>
      <c r="S34" s="87"/>
      <c r="T34" s="87"/>
      <c r="U34" s="87"/>
      <c r="V34" s="87"/>
      <c r="W34" s="87"/>
      <c r="X34" s="87"/>
      <c r="Y34" s="87"/>
      <c r="Z34" s="87"/>
      <c r="AA34" s="87"/>
      <c r="AB34" s="87"/>
      <c r="AC34" s="88"/>
      <c r="AD34" s="162" t="s">
        <v>195</v>
      </c>
      <c r="AE34" s="162" t="s">
        <v>1834</v>
      </c>
      <c r="AF34" s="162" t="s">
        <v>195</v>
      </c>
      <c r="AG34" s="162" t="s">
        <v>195</v>
      </c>
      <c r="AH34" s="162" t="s">
        <v>195</v>
      </c>
      <c r="AI34" s="162" t="s">
        <v>195</v>
      </c>
      <c r="AJ34" s="162" t="s">
        <v>201</v>
      </c>
      <c r="AK34" s="162" t="s">
        <v>3591</v>
      </c>
      <c r="AL34" s="162" t="s">
        <v>1834</v>
      </c>
      <c r="AM34" s="162" t="s">
        <v>1834</v>
      </c>
      <c r="AN34" s="162" t="s">
        <v>1834</v>
      </c>
      <c r="AO34" s="162" t="s">
        <v>195</v>
      </c>
      <c r="AP34" s="162" t="s">
        <v>195</v>
      </c>
      <c r="AQ34" s="162" t="s">
        <v>195</v>
      </c>
      <c r="AR34" s="162" t="s">
        <v>195</v>
      </c>
      <c r="AS34" s="86"/>
      <c r="AT34" s="162" t="s">
        <v>278</v>
      </c>
      <c r="AU34" s="162" t="s">
        <v>195</v>
      </c>
      <c r="AV34" s="162"/>
      <c r="AW34" s="162" t="s">
        <v>195</v>
      </c>
      <c r="AX34" s="162"/>
      <c r="AY34" s="164" t="s">
        <v>1378</v>
      </c>
      <c r="AZ34" s="162" t="s">
        <v>1834</v>
      </c>
      <c r="BA34" s="91" t="s">
        <v>2122</v>
      </c>
      <c r="BB34" s="92" t="s">
        <v>3575</v>
      </c>
      <c r="BC34" s="93">
        <v>5</v>
      </c>
      <c r="BD34" s="92" t="s">
        <v>3576</v>
      </c>
      <c r="BE34" s="93">
        <v>10</v>
      </c>
      <c r="BF34" s="92" t="s">
        <v>3577</v>
      </c>
      <c r="BG34" s="93">
        <v>15</v>
      </c>
      <c r="BH34" s="92" t="s">
        <v>3564</v>
      </c>
      <c r="BI34" s="93">
        <v>20</v>
      </c>
      <c r="BJ34" s="92" t="s">
        <v>3565</v>
      </c>
      <c r="BK34" s="93">
        <v>30</v>
      </c>
      <c r="BL34" s="92" t="s">
        <v>3564</v>
      </c>
      <c r="BM34" s="93">
        <v>40</v>
      </c>
      <c r="BN34" s="92" t="s">
        <v>3564</v>
      </c>
      <c r="BO34" s="93">
        <v>50</v>
      </c>
      <c r="BP34" s="92" t="s">
        <v>3566</v>
      </c>
      <c r="BQ34" s="93">
        <v>60</v>
      </c>
      <c r="BR34" s="92" t="s">
        <v>3564</v>
      </c>
      <c r="BS34" s="93">
        <v>70</v>
      </c>
      <c r="BT34" s="92" t="s">
        <v>3564</v>
      </c>
      <c r="BU34" s="93">
        <v>80</v>
      </c>
      <c r="BV34" s="92" t="s">
        <v>3567</v>
      </c>
      <c r="BW34" s="93">
        <v>90</v>
      </c>
      <c r="BX34" s="92" t="s">
        <v>3592</v>
      </c>
      <c r="BY34" s="94">
        <v>100</v>
      </c>
    </row>
    <row r="35" spans="1:77" ht="84.95" customHeight="1" x14ac:dyDescent="0.2">
      <c r="A35" s="254" t="s">
        <v>0</v>
      </c>
      <c r="B35" s="255">
        <v>2017</v>
      </c>
      <c r="C35" s="255" t="s">
        <v>2</v>
      </c>
      <c r="D35" s="255" t="s">
        <v>20</v>
      </c>
      <c r="E35" s="255" t="s">
        <v>1918</v>
      </c>
      <c r="F35" s="256" t="s">
        <v>2105</v>
      </c>
      <c r="G35" s="247" t="s">
        <v>1448</v>
      </c>
      <c r="H35" s="247" t="s">
        <v>1458</v>
      </c>
      <c r="I35" s="264" t="s">
        <v>2149</v>
      </c>
      <c r="J35" s="247" t="s">
        <v>2153</v>
      </c>
      <c r="K35" s="247" t="s">
        <v>1415</v>
      </c>
      <c r="L35" s="247" t="s">
        <v>3549</v>
      </c>
      <c r="M35" s="265">
        <v>2</v>
      </c>
      <c r="N35" s="246">
        <v>1</v>
      </c>
      <c r="O35" s="247" t="s">
        <v>2154</v>
      </c>
      <c r="P35" s="247" t="s">
        <v>2144</v>
      </c>
      <c r="Q35" s="283"/>
      <c r="R35" s="286">
        <f>107742792-9630094</f>
        <v>98112698</v>
      </c>
      <c r="S35" s="87"/>
      <c r="T35" s="87"/>
      <c r="U35" s="87"/>
      <c r="V35" s="87"/>
      <c r="W35" s="87"/>
      <c r="X35" s="87"/>
      <c r="Y35" s="87"/>
      <c r="Z35" s="87"/>
      <c r="AA35" s="87"/>
      <c r="AB35" s="87"/>
      <c r="AC35" s="88"/>
      <c r="AD35" s="162" t="s">
        <v>195</v>
      </c>
      <c r="AE35" s="162" t="s">
        <v>1834</v>
      </c>
      <c r="AF35" s="162" t="s">
        <v>195</v>
      </c>
      <c r="AG35" s="162" t="s">
        <v>195</v>
      </c>
      <c r="AH35" s="162" t="s">
        <v>195</v>
      </c>
      <c r="AI35" s="162" t="s">
        <v>195</v>
      </c>
      <c r="AJ35" s="162" t="s">
        <v>201</v>
      </c>
      <c r="AK35" s="162" t="s">
        <v>3591</v>
      </c>
      <c r="AL35" s="162" t="s">
        <v>1834</v>
      </c>
      <c r="AM35" s="162" t="s">
        <v>1834</v>
      </c>
      <c r="AN35" s="162" t="s">
        <v>1834</v>
      </c>
      <c r="AO35" s="162" t="s">
        <v>195</v>
      </c>
      <c r="AP35" s="162" t="s">
        <v>195</v>
      </c>
      <c r="AQ35" s="162" t="s">
        <v>195</v>
      </c>
      <c r="AR35" s="162" t="s">
        <v>195</v>
      </c>
      <c r="AS35" s="86"/>
      <c r="AT35" s="162" t="s">
        <v>278</v>
      </c>
      <c r="AU35" s="162" t="s">
        <v>195</v>
      </c>
      <c r="AV35" s="162"/>
      <c r="AW35" s="162" t="s">
        <v>195</v>
      </c>
      <c r="AX35" s="162"/>
      <c r="AY35" s="164" t="s">
        <v>1378</v>
      </c>
      <c r="AZ35" s="162" t="s">
        <v>1834</v>
      </c>
      <c r="BA35" s="91" t="s">
        <v>2122</v>
      </c>
      <c r="BB35" s="92" t="s">
        <v>3558</v>
      </c>
      <c r="BC35" s="93">
        <v>5</v>
      </c>
      <c r="BD35" s="92" t="s">
        <v>3559</v>
      </c>
      <c r="BE35" s="93">
        <v>10</v>
      </c>
      <c r="BF35" s="92" t="s">
        <v>3559</v>
      </c>
      <c r="BG35" s="93">
        <v>15</v>
      </c>
      <c r="BH35" s="92" t="s">
        <v>3559</v>
      </c>
      <c r="BI35" s="93">
        <v>20</v>
      </c>
      <c r="BJ35" s="92" t="s">
        <v>3559</v>
      </c>
      <c r="BK35" s="93">
        <v>30</v>
      </c>
      <c r="BL35" s="92" t="s">
        <v>3559</v>
      </c>
      <c r="BM35" s="93">
        <v>40</v>
      </c>
      <c r="BN35" s="92" t="s">
        <v>3559</v>
      </c>
      <c r="BO35" s="93">
        <v>50</v>
      </c>
      <c r="BP35" s="92" t="s">
        <v>3559</v>
      </c>
      <c r="BQ35" s="93">
        <v>60</v>
      </c>
      <c r="BR35" s="92" t="s">
        <v>3559</v>
      </c>
      <c r="BS35" s="93">
        <v>70</v>
      </c>
      <c r="BT35" s="92" t="s">
        <v>3559</v>
      </c>
      <c r="BU35" s="93">
        <v>80</v>
      </c>
      <c r="BV35" s="92" t="s">
        <v>3559</v>
      </c>
      <c r="BW35" s="93">
        <v>90</v>
      </c>
      <c r="BX35" s="92" t="s">
        <v>3593</v>
      </c>
      <c r="BY35" s="94">
        <v>100</v>
      </c>
    </row>
    <row r="36" spans="1:77" ht="84.95" customHeight="1" x14ac:dyDescent="0.2">
      <c r="A36" s="254" t="s">
        <v>0</v>
      </c>
      <c r="B36" s="255">
        <v>2017</v>
      </c>
      <c r="C36" s="255" t="s">
        <v>2</v>
      </c>
      <c r="D36" s="255" t="s">
        <v>20</v>
      </c>
      <c r="E36" s="255" t="s">
        <v>1918</v>
      </c>
      <c r="F36" s="256" t="s">
        <v>2105</v>
      </c>
      <c r="G36" s="247" t="s">
        <v>1448</v>
      </c>
      <c r="H36" s="247" t="s">
        <v>1458</v>
      </c>
      <c r="I36" s="264" t="s">
        <v>2149</v>
      </c>
      <c r="J36" s="247" t="s">
        <v>2155</v>
      </c>
      <c r="K36" s="247" t="s">
        <v>1424</v>
      </c>
      <c r="L36" s="247" t="s">
        <v>3549</v>
      </c>
      <c r="M36" s="265">
        <v>2</v>
      </c>
      <c r="N36" s="246">
        <v>1</v>
      </c>
      <c r="O36" s="247" t="s">
        <v>2156</v>
      </c>
      <c r="P36" s="247" t="s">
        <v>2144</v>
      </c>
      <c r="Q36" s="283"/>
      <c r="R36" s="285">
        <f>200000000+102000000</f>
        <v>302000000</v>
      </c>
      <c r="S36" s="87"/>
      <c r="T36" s="87"/>
      <c r="U36" s="87"/>
      <c r="V36" s="87"/>
      <c r="W36" s="87"/>
      <c r="X36" s="87"/>
      <c r="Y36" s="87"/>
      <c r="Z36" s="87"/>
      <c r="AA36" s="87"/>
      <c r="AB36" s="87"/>
      <c r="AC36" s="88"/>
      <c r="AD36" s="162" t="s">
        <v>195</v>
      </c>
      <c r="AE36" s="162" t="s">
        <v>1834</v>
      </c>
      <c r="AF36" s="162" t="s">
        <v>195</v>
      </c>
      <c r="AG36" s="162" t="s">
        <v>195</v>
      </c>
      <c r="AH36" s="162" t="s">
        <v>195</v>
      </c>
      <c r="AI36" s="162" t="s">
        <v>195</v>
      </c>
      <c r="AJ36" s="162" t="s">
        <v>201</v>
      </c>
      <c r="AK36" s="162" t="s">
        <v>3591</v>
      </c>
      <c r="AL36" s="162" t="s">
        <v>1834</v>
      </c>
      <c r="AM36" s="162" t="s">
        <v>1834</v>
      </c>
      <c r="AN36" s="162" t="s">
        <v>1834</v>
      </c>
      <c r="AO36" s="162" t="s">
        <v>195</v>
      </c>
      <c r="AP36" s="162" t="s">
        <v>195</v>
      </c>
      <c r="AQ36" s="162" t="s">
        <v>195</v>
      </c>
      <c r="AR36" s="162" t="s">
        <v>195</v>
      </c>
      <c r="AS36" s="86"/>
      <c r="AT36" s="162" t="s">
        <v>278</v>
      </c>
      <c r="AU36" s="162" t="s">
        <v>195</v>
      </c>
      <c r="AV36" s="162"/>
      <c r="AW36" s="162" t="s">
        <v>195</v>
      </c>
      <c r="AX36" s="162"/>
      <c r="AY36" s="164" t="s">
        <v>1378</v>
      </c>
      <c r="AZ36" s="162" t="s">
        <v>1834</v>
      </c>
      <c r="BA36" s="91" t="s">
        <v>2122</v>
      </c>
      <c r="BB36" s="92" t="s">
        <v>3555</v>
      </c>
      <c r="BC36" s="93">
        <v>5</v>
      </c>
      <c r="BD36" s="92" t="s">
        <v>3555</v>
      </c>
      <c r="BE36" s="93">
        <v>5</v>
      </c>
      <c r="BF36" s="92" t="s">
        <v>3555</v>
      </c>
      <c r="BG36" s="93">
        <v>5</v>
      </c>
      <c r="BH36" s="92" t="s">
        <v>3556</v>
      </c>
      <c r="BI36" s="93">
        <v>10</v>
      </c>
      <c r="BJ36" s="92" t="s">
        <v>3552</v>
      </c>
      <c r="BK36" s="93">
        <v>20</v>
      </c>
      <c r="BL36" s="92" t="s">
        <v>3553</v>
      </c>
      <c r="BM36" s="93">
        <v>40</v>
      </c>
      <c r="BN36" s="92" t="s">
        <v>3552</v>
      </c>
      <c r="BO36" s="93">
        <v>50</v>
      </c>
      <c r="BP36" s="92" t="s">
        <v>3553</v>
      </c>
      <c r="BQ36" s="93">
        <v>60</v>
      </c>
      <c r="BR36" s="92" t="s">
        <v>3552</v>
      </c>
      <c r="BS36" s="93">
        <v>70</v>
      </c>
      <c r="BT36" s="92" t="s">
        <v>3552</v>
      </c>
      <c r="BU36" s="93">
        <v>80</v>
      </c>
      <c r="BV36" s="92" t="s">
        <v>3594</v>
      </c>
      <c r="BW36" s="93">
        <v>100</v>
      </c>
      <c r="BX36" s="92"/>
      <c r="BY36" s="94"/>
    </row>
    <row r="37" spans="1:77" ht="84.95" customHeight="1" x14ac:dyDescent="0.2">
      <c r="A37" s="254" t="s">
        <v>0</v>
      </c>
      <c r="B37" s="255">
        <v>2017</v>
      </c>
      <c r="C37" s="255" t="s">
        <v>2</v>
      </c>
      <c r="D37" s="255" t="s">
        <v>20</v>
      </c>
      <c r="E37" s="255" t="s">
        <v>1918</v>
      </c>
      <c r="F37" s="256" t="s">
        <v>2105</v>
      </c>
      <c r="G37" s="247" t="s">
        <v>1447</v>
      </c>
      <c r="H37" s="247" t="s">
        <v>1453</v>
      </c>
      <c r="I37" s="284" t="s">
        <v>2157</v>
      </c>
      <c r="J37" s="247"/>
      <c r="K37" s="247" t="s">
        <v>25</v>
      </c>
      <c r="L37" s="247" t="s">
        <v>3549</v>
      </c>
      <c r="M37" s="265">
        <v>2</v>
      </c>
      <c r="N37" s="246">
        <v>2</v>
      </c>
      <c r="O37" s="247" t="s">
        <v>3595</v>
      </c>
      <c r="P37" s="247" t="s">
        <v>1920</v>
      </c>
      <c r="Q37" s="283"/>
      <c r="R37" s="282"/>
      <c r="S37" s="87"/>
      <c r="T37" s="87"/>
      <c r="U37" s="87"/>
      <c r="V37" s="87"/>
      <c r="W37" s="87"/>
      <c r="X37" s="87"/>
      <c r="Y37" s="87"/>
      <c r="Z37" s="87"/>
      <c r="AA37" s="87"/>
      <c r="AB37" s="87"/>
      <c r="AC37" s="88"/>
      <c r="AD37" s="162" t="s">
        <v>195</v>
      </c>
      <c r="AE37" s="162" t="s">
        <v>1834</v>
      </c>
      <c r="AF37" s="162" t="s">
        <v>195</v>
      </c>
      <c r="AG37" s="162" t="s">
        <v>195</v>
      </c>
      <c r="AH37" s="162" t="s">
        <v>195</v>
      </c>
      <c r="AI37" s="162" t="s">
        <v>195</v>
      </c>
      <c r="AJ37" s="162" t="s">
        <v>201</v>
      </c>
      <c r="AK37" s="162" t="s">
        <v>3591</v>
      </c>
      <c r="AL37" s="162" t="s">
        <v>1834</v>
      </c>
      <c r="AM37" s="162" t="s">
        <v>1834</v>
      </c>
      <c r="AN37" s="162" t="s">
        <v>1834</v>
      </c>
      <c r="AO37" s="162" t="s">
        <v>195</v>
      </c>
      <c r="AP37" s="162" t="s">
        <v>195</v>
      </c>
      <c r="AQ37" s="162" t="s">
        <v>195</v>
      </c>
      <c r="AR37" s="162" t="s">
        <v>195</v>
      </c>
      <c r="AS37" s="86"/>
      <c r="AT37" s="162" t="s">
        <v>278</v>
      </c>
      <c r="AU37" s="162" t="s">
        <v>195</v>
      </c>
      <c r="AV37" s="162"/>
      <c r="AW37" s="162" t="s">
        <v>195</v>
      </c>
      <c r="AX37" s="162"/>
      <c r="AY37" s="164" t="s">
        <v>1378</v>
      </c>
      <c r="AZ37" s="162" t="s">
        <v>195</v>
      </c>
      <c r="BA37" s="91" t="s">
        <v>2126</v>
      </c>
      <c r="BB37" s="92" t="s">
        <v>3558</v>
      </c>
      <c r="BC37" s="93">
        <v>5</v>
      </c>
      <c r="BD37" s="92" t="s">
        <v>3559</v>
      </c>
      <c r="BE37" s="93">
        <v>10</v>
      </c>
      <c r="BF37" s="92" t="s">
        <v>3559</v>
      </c>
      <c r="BG37" s="93">
        <v>15</v>
      </c>
      <c r="BH37" s="92" t="s">
        <v>3559</v>
      </c>
      <c r="BI37" s="93">
        <v>20</v>
      </c>
      <c r="BJ37" s="92" t="s">
        <v>3559</v>
      </c>
      <c r="BK37" s="93">
        <v>30</v>
      </c>
      <c r="BL37" s="92" t="s">
        <v>3559</v>
      </c>
      <c r="BM37" s="93">
        <v>40</v>
      </c>
      <c r="BN37" s="92" t="s">
        <v>3559</v>
      </c>
      <c r="BO37" s="93">
        <v>50</v>
      </c>
      <c r="BP37" s="92" t="s">
        <v>3559</v>
      </c>
      <c r="BQ37" s="93">
        <v>60</v>
      </c>
      <c r="BR37" s="92" t="s">
        <v>3559</v>
      </c>
      <c r="BS37" s="93">
        <v>70</v>
      </c>
      <c r="BT37" s="92" t="s">
        <v>3559</v>
      </c>
      <c r="BU37" s="93">
        <v>80</v>
      </c>
      <c r="BV37" s="92" t="s">
        <v>3559</v>
      </c>
      <c r="BW37" s="93">
        <v>90</v>
      </c>
      <c r="BX37" s="92" t="s">
        <v>3596</v>
      </c>
      <c r="BY37" s="94">
        <v>100</v>
      </c>
    </row>
    <row r="38" spans="1:77" ht="84.95" customHeight="1" x14ac:dyDescent="0.2">
      <c r="A38" s="254" t="s">
        <v>0</v>
      </c>
      <c r="B38" s="255">
        <v>2017</v>
      </c>
      <c r="C38" s="255" t="s">
        <v>2</v>
      </c>
      <c r="D38" s="255" t="s">
        <v>20</v>
      </c>
      <c r="E38" s="255" t="s">
        <v>1918</v>
      </c>
      <c r="F38" s="256" t="s">
        <v>2105</v>
      </c>
      <c r="G38" s="247" t="s">
        <v>1447</v>
      </c>
      <c r="H38" s="247" t="s">
        <v>1453</v>
      </c>
      <c r="I38" s="264" t="s">
        <v>2157</v>
      </c>
      <c r="J38" s="247" t="s">
        <v>2158</v>
      </c>
      <c r="K38" s="247" t="s">
        <v>25</v>
      </c>
      <c r="L38" s="247" t="s">
        <v>3549</v>
      </c>
      <c r="M38" s="265">
        <v>2</v>
      </c>
      <c r="N38" s="246">
        <v>1</v>
      </c>
      <c r="O38" s="247" t="s">
        <v>2159</v>
      </c>
      <c r="P38" s="247" t="s">
        <v>2144</v>
      </c>
      <c r="Q38" s="283"/>
      <c r="R38" s="282">
        <v>80000000</v>
      </c>
      <c r="S38" s="87"/>
      <c r="T38" s="87"/>
      <c r="U38" s="87"/>
      <c r="V38" s="87"/>
      <c r="W38" s="87"/>
      <c r="X38" s="87"/>
      <c r="Y38" s="87"/>
      <c r="Z38" s="87"/>
      <c r="AA38" s="87"/>
      <c r="AB38" s="87"/>
      <c r="AC38" s="88"/>
      <c r="AD38" s="162" t="s">
        <v>195</v>
      </c>
      <c r="AE38" s="162" t="s">
        <v>1834</v>
      </c>
      <c r="AF38" s="162" t="s">
        <v>195</v>
      </c>
      <c r="AG38" s="162" t="s">
        <v>195</v>
      </c>
      <c r="AH38" s="162" t="s">
        <v>195</v>
      </c>
      <c r="AI38" s="162" t="s">
        <v>195</v>
      </c>
      <c r="AJ38" s="162" t="s">
        <v>201</v>
      </c>
      <c r="AK38" s="162" t="s">
        <v>3591</v>
      </c>
      <c r="AL38" s="162" t="s">
        <v>1834</v>
      </c>
      <c r="AM38" s="162" t="s">
        <v>1834</v>
      </c>
      <c r="AN38" s="162" t="s">
        <v>1834</v>
      </c>
      <c r="AO38" s="162" t="s">
        <v>195</v>
      </c>
      <c r="AP38" s="162" t="s">
        <v>195</v>
      </c>
      <c r="AQ38" s="162" t="s">
        <v>195</v>
      </c>
      <c r="AR38" s="162" t="s">
        <v>195</v>
      </c>
      <c r="AS38" s="86"/>
      <c r="AT38" s="162" t="s">
        <v>278</v>
      </c>
      <c r="AU38" s="162" t="s">
        <v>195</v>
      </c>
      <c r="AV38" s="162"/>
      <c r="AW38" s="162" t="s">
        <v>195</v>
      </c>
      <c r="AX38" s="162"/>
      <c r="AY38" s="164" t="s">
        <v>1378</v>
      </c>
      <c r="AZ38" s="162" t="s">
        <v>1834</v>
      </c>
      <c r="BA38" s="91" t="s">
        <v>2126</v>
      </c>
      <c r="BB38" s="92" t="s">
        <v>3575</v>
      </c>
      <c r="BC38" s="93">
        <v>5</v>
      </c>
      <c r="BD38" s="92" t="s">
        <v>3576</v>
      </c>
      <c r="BE38" s="93">
        <v>10</v>
      </c>
      <c r="BF38" s="92" t="s">
        <v>3577</v>
      </c>
      <c r="BG38" s="93">
        <v>15</v>
      </c>
      <c r="BH38" s="92" t="s">
        <v>3564</v>
      </c>
      <c r="BI38" s="93">
        <v>20</v>
      </c>
      <c r="BJ38" s="92" t="s">
        <v>3565</v>
      </c>
      <c r="BK38" s="93">
        <v>30</v>
      </c>
      <c r="BL38" s="92" t="s">
        <v>3564</v>
      </c>
      <c r="BM38" s="93">
        <v>40</v>
      </c>
      <c r="BN38" s="92" t="s">
        <v>3564</v>
      </c>
      <c r="BO38" s="93">
        <v>50</v>
      </c>
      <c r="BP38" s="92" t="s">
        <v>3566</v>
      </c>
      <c r="BQ38" s="93">
        <v>60</v>
      </c>
      <c r="BR38" s="92" t="s">
        <v>3564</v>
      </c>
      <c r="BS38" s="93">
        <v>70</v>
      </c>
      <c r="BT38" s="92" t="s">
        <v>3564</v>
      </c>
      <c r="BU38" s="93">
        <v>80</v>
      </c>
      <c r="BV38" s="92" t="s">
        <v>3567</v>
      </c>
      <c r="BW38" s="93">
        <v>90</v>
      </c>
      <c r="BX38" s="92" t="s">
        <v>3597</v>
      </c>
      <c r="BY38" s="94">
        <v>100</v>
      </c>
    </row>
    <row r="39" spans="1:77" ht="84.95" customHeight="1" x14ac:dyDescent="0.2">
      <c r="A39" s="254" t="s">
        <v>0</v>
      </c>
      <c r="B39" s="255">
        <v>2017</v>
      </c>
      <c r="C39" s="255" t="s">
        <v>2</v>
      </c>
      <c r="D39" s="255" t="s">
        <v>20</v>
      </c>
      <c r="E39" s="255" t="s">
        <v>1918</v>
      </c>
      <c r="F39" s="256" t="s">
        <v>2105</v>
      </c>
      <c r="G39" s="247" t="s">
        <v>1447</v>
      </c>
      <c r="H39" s="247" t="s">
        <v>1453</v>
      </c>
      <c r="I39" s="264" t="s">
        <v>2157</v>
      </c>
      <c r="J39" s="247" t="s">
        <v>2160</v>
      </c>
      <c r="K39" s="247" t="s">
        <v>25</v>
      </c>
      <c r="L39" s="247" t="s">
        <v>3549</v>
      </c>
      <c r="M39" s="265">
        <v>2</v>
      </c>
      <c r="N39" s="246">
        <v>1</v>
      </c>
      <c r="O39" s="247" t="s">
        <v>3598</v>
      </c>
      <c r="P39" s="247" t="s">
        <v>2144</v>
      </c>
      <c r="Q39" s="283"/>
      <c r="R39" s="285">
        <f>36340460-1264016</f>
        <v>35076444</v>
      </c>
      <c r="S39" s="87"/>
      <c r="T39" s="87"/>
      <c r="U39" s="87"/>
      <c r="V39" s="87"/>
      <c r="W39" s="87"/>
      <c r="X39" s="87"/>
      <c r="Y39" s="87"/>
      <c r="Z39" s="87"/>
      <c r="AA39" s="87"/>
      <c r="AB39" s="87"/>
      <c r="AC39" s="88"/>
      <c r="AD39" s="162" t="s">
        <v>195</v>
      </c>
      <c r="AE39" s="162" t="s">
        <v>1834</v>
      </c>
      <c r="AF39" s="162" t="s">
        <v>195</v>
      </c>
      <c r="AG39" s="162" t="s">
        <v>195</v>
      </c>
      <c r="AH39" s="162" t="s">
        <v>195</v>
      </c>
      <c r="AI39" s="162" t="s">
        <v>195</v>
      </c>
      <c r="AJ39" s="162" t="s">
        <v>201</v>
      </c>
      <c r="AK39" s="162" t="s">
        <v>3591</v>
      </c>
      <c r="AL39" s="162" t="s">
        <v>1834</v>
      </c>
      <c r="AM39" s="162" t="s">
        <v>1834</v>
      </c>
      <c r="AN39" s="162" t="s">
        <v>1834</v>
      </c>
      <c r="AO39" s="162" t="s">
        <v>195</v>
      </c>
      <c r="AP39" s="162" t="s">
        <v>195</v>
      </c>
      <c r="AQ39" s="162" t="s">
        <v>195</v>
      </c>
      <c r="AR39" s="162" t="s">
        <v>195</v>
      </c>
      <c r="AS39" s="86"/>
      <c r="AT39" s="162" t="s">
        <v>278</v>
      </c>
      <c r="AU39" s="162" t="s">
        <v>195</v>
      </c>
      <c r="AV39" s="162"/>
      <c r="AW39" s="162" t="s">
        <v>195</v>
      </c>
      <c r="AX39" s="162"/>
      <c r="AY39" s="164" t="s">
        <v>1378</v>
      </c>
      <c r="AZ39" s="162" t="s">
        <v>1834</v>
      </c>
      <c r="BA39" s="91" t="s">
        <v>2126</v>
      </c>
      <c r="BB39" s="92" t="s">
        <v>3558</v>
      </c>
      <c r="BC39" s="93">
        <v>5</v>
      </c>
      <c r="BD39" s="92" t="s">
        <v>3559</v>
      </c>
      <c r="BE39" s="93">
        <v>10</v>
      </c>
      <c r="BF39" s="92" t="s">
        <v>3559</v>
      </c>
      <c r="BG39" s="93">
        <v>15</v>
      </c>
      <c r="BH39" s="92" t="s">
        <v>3559</v>
      </c>
      <c r="BI39" s="93">
        <v>20</v>
      </c>
      <c r="BJ39" s="92" t="s">
        <v>3559</v>
      </c>
      <c r="BK39" s="93">
        <v>30</v>
      </c>
      <c r="BL39" s="92" t="s">
        <v>3559</v>
      </c>
      <c r="BM39" s="93">
        <v>40</v>
      </c>
      <c r="BN39" s="92" t="s">
        <v>3559</v>
      </c>
      <c r="BO39" s="93">
        <v>50</v>
      </c>
      <c r="BP39" s="92" t="s">
        <v>3559</v>
      </c>
      <c r="BQ39" s="93">
        <v>60</v>
      </c>
      <c r="BR39" s="92" t="s">
        <v>3559</v>
      </c>
      <c r="BS39" s="93">
        <v>70</v>
      </c>
      <c r="BT39" s="92" t="s">
        <v>3559</v>
      </c>
      <c r="BU39" s="93">
        <v>80</v>
      </c>
      <c r="BV39" s="92" t="s">
        <v>3559</v>
      </c>
      <c r="BW39" s="93">
        <v>90</v>
      </c>
      <c r="BX39" s="92" t="s">
        <v>3599</v>
      </c>
      <c r="BY39" s="94">
        <v>100</v>
      </c>
    </row>
    <row r="40" spans="1:77" ht="84.95" customHeight="1" x14ac:dyDescent="0.2">
      <c r="A40" s="254" t="s">
        <v>0</v>
      </c>
      <c r="B40" s="255">
        <v>2017</v>
      </c>
      <c r="C40" s="255" t="s">
        <v>2</v>
      </c>
      <c r="D40" s="255" t="s">
        <v>20</v>
      </c>
      <c r="E40" s="255" t="s">
        <v>1918</v>
      </c>
      <c r="F40" s="256" t="s">
        <v>2105</v>
      </c>
      <c r="G40" s="247" t="s">
        <v>1447</v>
      </c>
      <c r="H40" s="247" t="s">
        <v>1453</v>
      </c>
      <c r="I40" s="284" t="s">
        <v>2161</v>
      </c>
      <c r="J40" s="247"/>
      <c r="K40" s="247" t="s">
        <v>42</v>
      </c>
      <c r="L40" s="247" t="s">
        <v>3549</v>
      </c>
      <c r="M40" s="265">
        <v>2</v>
      </c>
      <c r="N40" s="246">
        <v>1</v>
      </c>
      <c r="O40" s="247" t="s">
        <v>2162</v>
      </c>
      <c r="P40" s="247" t="s">
        <v>1920</v>
      </c>
      <c r="Q40" s="283"/>
      <c r="R40" s="282"/>
      <c r="S40" s="87"/>
      <c r="T40" s="87"/>
      <c r="U40" s="87"/>
      <c r="V40" s="87"/>
      <c r="W40" s="87"/>
      <c r="X40" s="87"/>
      <c r="Y40" s="87"/>
      <c r="Z40" s="87"/>
      <c r="AA40" s="87"/>
      <c r="AB40" s="87"/>
      <c r="AC40" s="88"/>
      <c r="AD40" s="162" t="s">
        <v>195</v>
      </c>
      <c r="AE40" s="162" t="s">
        <v>1834</v>
      </c>
      <c r="AF40" s="162" t="s">
        <v>195</v>
      </c>
      <c r="AG40" s="162" t="s">
        <v>195</v>
      </c>
      <c r="AH40" s="162" t="s">
        <v>195</v>
      </c>
      <c r="AI40" s="162" t="s">
        <v>195</v>
      </c>
      <c r="AJ40" s="162" t="s">
        <v>201</v>
      </c>
      <c r="AK40" s="162" t="s">
        <v>3591</v>
      </c>
      <c r="AL40" s="162" t="s">
        <v>1834</v>
      </c>
      <c r="AM40" s="162" t="s">
        <v>1834</v>
      </c>
      <c r="AN40" s="162" t="s">
        <v>1834</v>
      </c>
      <c r="AO40" s="162" t="s">
        <v>195</v>
      </c>
      <c r="AP40" s="162" t="s">
        <v>195</v>
      </c>
      <c r="AQ40" s="162" t="s">
        <v>195</v>
      </c>
      <c r="AR40" s="162" t="s">
        <v>195</v>
      </c>
      <c r="AS40" s="86"/>
      <c r="AT40" s="162" t="s">
        <v>278</v>
      </c>
      <c r="AU40" s="162" t="s">
        <v>195</v>
      </c>
      <c r="AV40" s="162"/>
      <c r="AW40" s="162" t="s">
        <v>195</v>
      </c>
      <c r="AX40" s="162"/>
      <c r="AY40" s="164" t="s">
        <v>1378</v>
      </c>
      <c r="AZ40" s="162" t="s">
        <v>195</v>
      </c>
      <c r="BA40" s="91" t="s">
        <v>2163</v>
      </c>
      <c r="BB40" s="92" t="s">
        <v>3559</v>
      </c>
      <c r="BC40" s="93">
        <v>5</v>
      </c>
      <c r="BD40" s="92" t="s">
        <v>3559</v>
      </c>
      <c r="BE40" s="93">
        <v>10</v>
      </c>
      <c r="BF40" s="92" t="s">
        <v>3559</v>
      </c>
      <c r="BG40" s="93">
        <v>15</v>
      </c>
      <c r="BH40" s="92" t="s">
        <v>3559</v>
      </c>
      <c r="BI40" s="93">
        <v>20</v>
      </c>
      <c r="BJ40" s="92" t="s">
        <v>3559</v>
      </c>
      <c r="BK40" s="93">
        <v>30</v>
      </c>
      <c r="BL40" s="92" t="s">
        <v>3559</v>
      </c>
      <c r="BM40" s="93">
        <v>40</v>
      </c>
      <c r="BN40" s="92" t="s">
        <v>3559</v>
      </c>
      <c r="BO40" s="93">
        <v>50</v>
      </c>
      <c r="BP40" s="92" t="s">
        <v>3559</v>
      </c>
      <c r="BQ40" s="93">
        <v>60</v>
      </c>
      <c r="BR40" s="92" t="s">
        <v>3559</v>
      </c>
      <c r="BS40" s="93">
        <v>70</v>
      </c>
      <c r="BT40" s="92" t="s">
        <v>3559</v>
      </c>
      <c r="BU40" s="93">
        <v>80</v>
      </c>
      <c r="BV40" s="92" t="s">
        <v>3559</v>
      </c>
      <c r="BW40" s="93">
        <v>90</v>
      </c>
      <c r="BX40" s="92" t="s">
        <v>3596</v>
      </c>
      <c r="BY40" s="94">
        <v>100</v>
      </c>
    </row>
    <row r="41" spans="1:77" ht="84.95" customHeight="1" x14ac:dyDescent="0.2">
      <c r="A41" s="254" t="s">
        <v>0</v>
      </c>
      <c r="B41" s="255">
        <v>2017</v>
      </c>
      <c r="C41" s="255" t="s">
        <v>2</v>
      </c>
      <c r="D41" s="255" t="s">
        <v>20</v>
      </c>
      <c r="E41" s="255" t="s">
        <v>1918</v>
      </c>
      <c r="F41" s="256" t="s">
        <v>2105</v>
      </c>
      <c r="G41" s="247" t="s">
        <v>1447</v>
      </c>
      <c r="H41" s="247" t="s">
        <v>1457</v>
      </c>
      <c r="I41" s="264" t="s">
        <v>2161</v>
      </c>
      <c r="J41" s="247" t="s">
        <v>3600</v>
      </c>
      <c r="K41" s="247" t="s">
        <v>42</v>
      </c>
      <c r="L41" s="247" t="s">
        <v>3549</v>
      </c>
      <c r="M41" s="265">
        <v>2</v>
      </c>
      <c r="N41" s="246">
        <v>1</v>
      </c>
      <c r="O41" s="247" t="s">
        <v>2164</v>
      </c>
      <c r="P41" s="247" t="s">
        <v>1920</v>
      </c>
      <c r="Q41" s="283"/>
      <c r="R41" s="282">
        <v>150000000</v>
      </c>
      <c r="S41" s="87"/>
      <c r="T41" s="87"/>
      <c r="U41" s="87"/>
      <c r="V41" s="87"/>
      <c r="W41" s="87"/>
      <c r="X41" s="87"/>
      <c r="Y41" s="87"/>
      <c r="Z41" s="87"/>
      <c r="AA41" s="87"/>
      <c r="AB41" s="87"/>
      <c r="AC41" s="88"/>
      <c r="AD41" s="162" t="s">
        <v>195</v>
      </c>
      <c r="AE41" s="162" t="s">
        <v>1834</v>
      </c>
      <c r="AF41" s="162" t="s">
        <v>195</v>
      </c>
      <c r="AG41" s="162" t="s">
        <v>195</v>
      </c>
      <c r="AH41" s="162" t="s">
        <v>195</v>
      </c>
      <c r="AI41" s="162" t="s">
        <v>195</v>
      </c>
      <c r="AJ41" s="162" t="s">
        <v>201</v>
      </c>
      <c r="AK41" s="162" t="s">
        <v>3591</v>
      </c>
      <c r="AL41" s="162" t="s">
        <v>1834</v>
      </c>
      <c r="AM41" s="162" t="s">
        <v>1834</v>
      </c>
      <c r="AN41" s="162" t="s">
        <v>1834</v>
      </c>
      <c r="AO41" s="162" t="s">
        <v>195</v>
      </c>
      <c r="AP41" s="162" t="s">
        <v>195</v>
      </c>
      <c r="AQ41" s="162" t="s">
        <v>195</v>
      </c>
      <c r="AR41" s="162" t="s">
        <v>275</v>
      </c>
      <c r="AS41" s="86"/>
      <c r="AT41" s="162" t="s">
        <v>278</v>
      </c>
      <c r="AU41" s="162" t="s">
        <v>195</v>
      </c>
      <c r="AV41" s="162"/>
      <c r="AW41" s="162" t="s">
        <v>195</v>
      </c>
      <c r="AX41" s="162"/>
      <c r="AY41" s="164" t="s">
        <v>1378</v>
      </c>
      <c r="AZ41" s="162" t="s">
        <v>1834</v>
      </c>
      <c r="BA41" s="91" t="s">
        <v>2121</v>
      </c>
      <c r="BB41" s="92" t="s">
        <v>3555</v>
      </c>
      <c r="BC41" s="93">
        <v>5</v>
      </c>
      <c r="BD41" s="92" t="s">
        <v>3555</v>
      </c>
      <c r="BE41" s="93">
        <v>5</v>
      </c>
      <c r="BF41" s="92" t="s">
        <v>3555</v>
      </c>
      <c r="BG41" s="93">
        <v>5</v>
      </c>
      <c r="BH41" s="92" t="s">
        <v>3556</v>
      </c>
      <c r="BI41" s="93">
        <v>10</v>
      </c>
      <c r="BJ41" s="92" t="s">
        <v>3552</v>
      </c>
      <c r="BK41" s="93">
        <v>20</v>
      </c>
      <c r="BL41" s="92" t="s">
        <v>3553</v>
      </c>
      <c r="BM41" s="93">
        <v>40</v>
      </c>
      <c r="BN41" s="92" t="s">
        <v>3552</v>
      </c>
      <c r="BO41" s="93">
        <v>50</v>
      </c>
      <c r="BP41" s="92" t="s">
        <v>3553</v>
      </c>
      <c r="BQ41" s="93">
        <v>60</v>
      </c>
      <c r="BR41" s="92" t="s">
        <v>3552</v>
      </c>
      <c r="BS41" s="93">
        <v>70</v>
      </c>
      <c r="BT41" s="92" t="s">
        <v>3552</v>
      </c>
      <c r="BU41" s="93">
        <v>80</v>
      </c>
      <c r="BV41" s="92" t="s">
        <v>3601</v>
      </c>
      <c r="BW41" s="93">
        <v>100</v>
      </c>
      <c r="BX41" s="92"/>
      <c r="BY41" s="94"/>
    </row>
    <row r="42" spans="1:77" ht="84.95" customHeight="1" x14ac:dyDescent="0.2">
      <c r="A42" s="254" t="s">
        <v>0</v>
      </c>
      <c r="B42" s="255">
        <v>2017</v>
      </c>
      <c r="C42" s="255" t="s">
        <v>2</v>
      </c>
      <c r="D42" s="255" t="s">
        <v>20</v>
      </c>
      <c r="E42" s="255" t="s">
        <v>1918</v>
      </c>
      <c r="F42" s="256" t="s">
        <v>2105</v>
      </c>
      <c r="G42" s="247" t="s">
        <v>1447</v>
      </c>
      <c r="H42" s="247" t="s">
        <v>1457</v>
      </c>
      <c r="I42" s="264" t="s">
        <v>2161</v>
      </c>
      <c r="J42" s="247" t="s">
        <v>3602</v>
      </c>
      <c r="K42" s="247" t="s">
        <v>42</v>
      </c>
      <c r="L42" s="247" t="s">
        <v>3549</v>
      </c>
      <c r="M42" s="265">
        <v>2</v>
      </c>
      <c r="N42" s="246">
        <v>200</v>
      </c>
      <c r="O42" s="247" t="s">
        <v>2165</v>
      </c>
      <c r="P42" s="247" t="s">
        <v>1920</v>
      </c>
      <c r="Q42" s="283"/>
      <c r="R42" s="285">
        <f>514410520+125721226-79184914</f>
        <v>560946832</v>
      </c>
      <c r="S42" s="87"/>
      <c r="T42" s="87"/>
      <c r="U42" s="87"/>
      <c r="V42" s="87"/>
      <c r="W42" s="87"/>
      <c r="X42" s="87"/>
      <c r="Y42" s="87"/>
      <c r="Z42" s="87"/>
      <c r="AA42" s="87"/>
      <c r="AB42" s="87"/>
      <c r="AC42" s="88"/>
      <c r="AD42" s="162" t="s">
        <v>195</v>
      </c>
      <c r="AE42" s="162" t="s">
        <v>1834</v>
      </c>
      <c r="AF42" s="162" t="s">
        <v>195</v>
      </c>
      <c r="AG42" s="162" t="s">
        <v>195</v>
      </c>
      <c r="AH42" s="162" t="s">
        <v>195</v>
      </c>
      <c r="AI42" s="162" t="s">
        <v>195</v>
      </c>
      <c r="AJ42" s="162" t="s">
        <v>201</v>
      </c>
      <c r="AK42" s="162" t="s">
        <v>3591</v>
      </c>
      <c r="AL42" s="162" t="s">
        <v>1834</v>
      </c>
      <c r="AM42" s="162" t="s">
        <v>1834</v>
      </c>
      <c r="AN42" s="162" t="s">
        <v>1834</v>
      </c>
      <c r="AO42" s="162" t="s">
        <v>195</v>
      </c>
      <c r="AP42" s="162" t="s">
        <v>195</v>
      </c>
      <c r="AQ42" s="162" t="s">
        <v>195</v>
      </c>
      <c r="AR42" s="162" t="s">
        <v>195</v>
      </c>
      <c r="AS42" s="86"/>
      <c r="AT42" s="162" t="s">
        <v>278</v>
      </c>
      <c r="AU42" s="162" t="s">
        <v>195</v>
      </c>
      <c r="AV42" s="162"/>
      <c r="AW42" s="162" t="s">
        <v>195</v>
      </c>
      <c r="AX42" s="162"/>
      <c r="AY42" s="164" t="s">
        <v>1378</v>
      </c>
      <c r="AZ42" s="162" t="s">
        <v>2166</v>
      </c>
      <c r="BA42" s="91" t="s">
        <v>2163</v>
      </c>
      <c r="BB42" s="92" t="s">
        <v>3603</v>
      </c>
      <c r="BC42" s="93">
        <v>5</v>
      </c>
      <c r="BD42" s="92" t="s">
        <v>3603</v>
      </c>
      <c r="BE42" s="93">
        <v>10</v>
      </c>
      <c r="BF42" s="92" t="s">
        <v>3603</v>
      </c>
      <c r="BG42" s="93">
        <v>15</v>
      </c>
      <c r="BH42" s="92" t="s">
        <v>3603</v>
      </c>
      <c r="BI42" s="93">
        <v>20</v>
      </c>
      <c r="BJ42" s="92" t="s">
        <v>3603</v>
      </c>
      <c r="BK42" s="93">
        <v>30</v>
      </c>
      <c r="BL42" s="92" t="s">
        <v>3603</v>
      </c>
      <c r="BM42" s="93">
        <v>40</v>
      </c>
      <c r="BN42" s="92" t="s">
        <v>3603</v>
      </c>
      <c r="BO42" s="93">
        <v>50</v>
      </c>
      <c r="BP42" s="92" t="s">
        <v>3603</v>
      </c>
      <c r="BQ42" s="93">
        <v>60</v>
      </c>
      <c r="BR42" s="92" t="s">
        <v>3603</v>
      </c>
      <c r="BS42" s="93">
        <v>70</v>
      </c>
      <c r="BT42" s="92" t="s">
        <v>3603</v>
      </c>
      <c r="BU42" s="93">
        <v>80</v>
      </c>
      <c r="BV42" s="92" t="s">
        <v>3603</v>
      </c>
      <c r="BW42" s="93">
        <v>90</v>
      </c>
      <c r="BX42" s="92" t="s">
        <v>3603</v>
      </c>
      <c r="BY42" s="94">
        <v>100</v>
      </c>
    </row>
    <row r="43" spans="1:77" ht="61.5" customHeight="1" x14ac:dyDescent="0.2">
      <c r="A43" s="254" t="s">
        <v>0</v>
      </c>
      <c r="B43" s="255">
        <v>2017</v>
      </c>
      <c r="C43" s="255" t="s">
        <v>2</v>
      </c>
      <c r="D43" s="255" t="s">
        <v>20</v>
      </c>
      <c r="E43" s="255" t="s">
        <v>1918</v>
      </c>
      <c r="F43" s="256" t="s">
        <v>2105</v>
      </c>
      <c r="G43" s="247" t="s">
        <v>1447</v>
      </c>
      <c r="H43" s="247" t="s">
        <v>1457</v>
      </c>
      <c r="I43" s="284" t="s">
        <v>2167</v>
      </c>
      <c r="J43" s="247"/>
      <c r="K43" s="247" t="s">
        <v>42</v>
      </c>
      <c r="L43" s="247" t="s">
        <v>3549</v>
      </c>
      <c r="M43" s="265">
        <v>2</v>
      </c>
      <c r="N43" s="246">
        <v>1</v>
      </c>
      <c r="O43" s="247" t="s">
        <v>2168</v>
      </c>
      <c r="P43" s="247" t="s">
        <v>1920</v>
      </c>
      <c r="Q43" s="283"/>
      <c r="R43" s="282"/>
      <c r="S43" s="87"/>
      <c r="T43" s="87"/>
      <c r="U43" s="87"/>
      <c r="V43" s="87"/>
      <c r="W43" s="87"/>
      <c r="X43" s="87"/>
      <c r="Y43" s="87"/>
      <c r="Z43" s="87"/>
      <c r="AA43" s="87"/>
      <c r="AB43" s="87"/>
      <c r="AC43" s="88"/>
      <c r="AD43" s="162" t="s">
        <v>195</v>
      </c>
      <c r="AE43" s="162" t="s">
        <v>1834</v>
      </c>
      <c r="AF43" s="162" t="s">
        <v>195</v>
      </c>
      <c r="AG43" s="162" t="s">
        <v>195</v>
      </c>
      <c r="AH43" s="162" t="s">
        <v>195</v>
      </c>
      <c r="AI43" s="162" t="s">
        <v>195</v>
      </c>
      <c r="AJ43" s="162" t="s">
        <v>3604</v>
      </c>
      <c r="AK43" s="162" t="s">
        <v>3591</v>
      </c>
      <c r="AL43" s="162" t="s">
        <v>1834</v>
      </c>
      <c r="AM43" s="162" t="s">
        <v>1834</v>
      </c>
      <c r="AN43" s="162" t="s">
        <v>1834</v>
      </c>
      <c r="AO43" s="162" t="s">
        <v>195</v>
      </c>
      <c r="AP43" s="162" t="s">
        <v>195</v>
      </c>
      <c r="AQ43" s="162" t="s">
        <v>195</v>
      </c>
      <c r="AR43" s="162" t="s">
        <v>195</v>
      </c>
      <c r="AS43" s="86"/>
      <c r="AT43" s="162" t="s">
        <v>278</v>
      </c>
      <c r="AU43" s="162" t="s">
        <v>195</v>
      </c>
      <c r="AV43" s="162"/>
      <c r="AW43" s="162" t="s">
        <v>195</v>
      </c>
      <c r="AX43" s="162"/>
      <c r="AY43" s="164" t="s">
        <v>1378</v>
      </c>
      <c r="AZ43" s="162" t="s">
        <v>195</v>
      </c>
      <c r="BA43" s="91" t="s">
        <v>2169</v>
      </c>
      <c r="BB43" s="92" t="s">
        <v>3605</v>
      </c>
      <c r="BC43" s="93">
        <v>5</v>
      </c>
      <c r="BD43" s="92" t="s">
        <v>3605</v>
      </c>
      <c r="BE43" s="93">
        <v>5</v>
      </c>
      <c r="BF43" s="92" t="s">
        <v>3605</v>
      </c>
      <c r="BG43" s="93">
        <v>5</v>
      </c>
      <c r="BH43" s="92" t="s">
        <v>3551</v>
      </c>
      <c r="BI43" s="93">
        <v>10</v>
      </c>
      <c r="BJ43" s="92" t="s">
        <v>3552</v>
      </c>
      <c r="BK43" s="93">
        <v>20</v>
      </c>
      <c r="BL43" s="92" t="s">
        <v>3553</v>
      </c>
      <c r="BM43" s="93">
        <v>40</v>
      </c>
      <c r="BN43" s="92" t="s">
        <v>3552</v>
      </c>
      <c r="BO43" s="93">
        <v>50</v>
      </c>
      <c r="BP43" s="92" t="s">
        <v>3553</v>
      </c>
      <c r="BQ43" s="93">
        <v>60</v>
      </c>
      <c r="BR43" s="92" t="s">
        <v>3552</v>
      </c>
      <c r="BS43" s="93">
        <v>70</v>
      </c>
      <c r="BT43" s="92" t="s">
        <v>3552</v>
      </c>
      <c r="BU43" s="93">
        <v>80</v>
      </c>
      <c r="BV43" s="92" t="s">
        <v>3552</v>
      </c>
      <c r="BW43" s="93">
        <v>90</v>
      </c>
      <c r="BX43" s="92" t="s">
        <v>3606</v>
      </c>
      <c r="BY43" s="94">
        <v>100</v>
      </c>
    </row>
    <row r="44" spans="1:77" ht="84.95" customHeight="1" x14ac:dyDescent="0.2">
      <c r="A44" s="254" t="s">
        <v>0</v>
      </c>
      <c r="B44" s="255">
        <v>2017</v>
      </c>
      <c r="C44" s="255" t="s">
        <v>2</v>
      </c>
      <c r="D44" s="255" t="s">
        <v>20</v>
      </c>
      <c r="E44" s="255" t="s">
        <v>1918</v>
      </c>
      <c r="F44" s="256" t="s">
        <v>2105</v>
      </c>
      <c r="G44" s="247" t="s">
        <v>1447</v>
      </c>
      <c r="H44" s="247" t="s">
        <v>1457</v>
      </c>
      <c r="I44" s="264" t="s">
        <v>2167</v>
      </c>
      <c r="J44" s="247" t="s">
        <v>2170</v>
      </c>
      <c r="K44" s="247" t="s">
        <v>42</v>
      </c>
      <c r="L44" s="247" t="s">
        <v>1953</v>
      </c>
      <c r="M44" s="265">
        <v>1</v>
      </c>
      <c r="N44" s="246">
        <v>1</v>
      </c>
      <c r="O44" s="247" t="s">
        <v>3607</v>
      </c>
      <c r="P44" s="247" t="s">
        <v>1920</v>
      </c>
      <c r="Q44" s="283"/>
      <c r="R44" s="282">
        <v>100000000</v>
      </c>
      <c r="S44" s="87"/>
      <c r="T44" s="87"/>
      <c r="U44" s="87"/>
      <c r="V44" s="87"/>
      <c r="W44" s="87"/>
      <c r="X44" s="87"/>
      <c r="Y44" s="87"/>
      <c r="Z44" s="87"/>
      <c r="AA44" s="87"/>
      <c r="AB44" s="87"/>
      <c r="AC44" s="88"/>
      <c r="AD44" s="162" t="s">
        <v>195</v>
      </c>
      <c r="AE44" s="162">
        <v>174</v>
      </c>
      <c r="AF44" s="162" t="s">
        <v>195</v>
      </c>
      <c r="AG44" s="162" t="s">
        <v>195</v>
      </c>
      <c r="AH44" s="162" t="s">
        <v>195</v>
      </c>
      <c r="AI44" s="162" t="s">
        <v>195</v>
      </c>
      <c r="AJ44" s="162" t="s">
        <v>201</v>
      </c>
      <c r="AK44" s="162" t="s">
        <v>2887</v>
      </c>
      <c r="AL44" s="162" t="s">
        <v>1834</v>
      </c>
      <c r="AM44" s="162" t="s">
        <v>1834</v>
      </c>
      <c r="AN44" s="162" t="s">
        <v>1834</v>
      </c>
      <c r="AO44" s="162" t="s">
        <v>195</v>
      </c>
      <c r="AP44" s="162" t="s">
        <v>195</v>
      </c>
      <c r="AQ44" s="162" t="s">
        <v>195</v>
      </c>
      <c r="AR44" s="162" t="s">
        <v>195</v>
      </c>
      <c r="AS44" s="86"/>
      <c r="AT44" s="162" t="s">
        <v>278</v>
      </c>
      <c r="AU44" s="162" t="s">
        <v>195</v>
      </c>
      <c r="AV44" s="162"/>
      <c r="AW44" s="162" t="s">
        <v>195</v>
      </c>
      <c r="AX44" s="162"/>
      <c r="AY44" s="164" t="s">
        <v>1378</v>
      </c>
      <c r="AZ44" s="162" t="s">
        <v>2171</v>
      </c>
      <c r="BA44" s="91" t="s">
        <v>2169</v>
      </c>
      <c r="BB44" s="92" t="s">
        <v>3605</v>
      </c>
      <c r="BC44" s="93">
        <v>5</v>
      </c>
      <c r="BD44" s="92" t="s">
        <v>3605</v>
      </c>
      <c r="BE44" s="93">
        <v>5</v>
      </c>
      <c r="BF44" s="92" t="s">
        <v>3605</v>
      </c>
      <c r="BG44" s="93">
        <v>5</v>
      </c>
      <c r="BH44" s="92" t="s">
        <v>3551</v>
      </c>
      <c r="BI44" s="93">
        <v>10</v>
      </c>
      <c r="BJ44" s="92" t="s">
        <v>3552</v>
      </c>
      <c r="BK44" s="93">
        <v>20</v>
      </c>
      <c r="BL44" s="92" t="s">
        <v>3553</v>
      </c>
      <c r="BM44" s="93">
        <v>40</v>
      </c>
      <c r="BN44" s="92" t="s">
        <v>3552</v>
      </c>
      <c r="BO44" s="93">
        <v>50</v>
      </c>
      <c r="BP44" s="92" t="s">
        <v>3553</v>
      </c>
      <c r="BQ44" s="93">
        <v>60</v>
      </c>
      <c r="BR44" s="92" t="s">
        <v>3552</v>
      </c>
      <c r="BS44" s="93">
        <v>70</v>
      </c>
      <c r="BT44" s="92" t="s">
        <v>3552</v>
      </c>
      <c r="BU44" s="93">
        <v>80</v>
      </c>
      <c r="BV44" s="92" t="s">
        <v>3552</v>
      </c>
      <c r="BW44" s="93">
        <v>90</v>
      </c>
      <c r="BX44" s="92" t="s">
        <v>3608</v>
      </c>
      <c r="BY44" s="94">
        <v>100</v>
      </c>
    </row>
    <row r="45" spans="1:77" s="172" customFormat="1" ht="26.25" customHeight="1" x14ac:dyDescent="0.3">
      <c r="A45" s="537" t="s">
        <v>1956</v>
      </c>
      <c r="B45" s="537"/>
      <c r="C45" s="537"/>
      <c r="D45" s="537"/>
      <c r="E45" s="537"/>
      <c r="F45" s="537"/>
      <c r="G45" s="537"/>
      <c r="H45" s="537"/>
      <c r="I45" s="537"/>
      <c r="J45" s="537"/>
      <c r="K45" s="537"/>
      <c r="L45" s="537"/>
      <c r="M45" s="537"/>
      <c r="N45" s="537"/>
      <c r="O45" s="537"/>
      <c r="P45" s="537"/>
      <c r="Q45" s="537"/>
      <c r="R45" s="251">
        <f t="shared" ref="R45:AC45" si="0">+SUM(R6:R44)</f>
        <v>4750000000</v>
      </c>
      <c r="S45" s="171">
        <f t="shared" si="0"/>
        <v>0</v>
      </c>
      <c r="T45" s="171">
        <f t="shared" si="0"/>
        <v>0</v>
      </c>
      <c r="U45" s="171">
        <f t="shared" si="0"/>
        <v>0</v>
      </c>
      <c r="V45" s="171">
        <f t="shared" si="0"/>
        <v>0</v>
      </c>
      <c r="W45" s="171">
        <f t="shared" si="0"/>
        <v>0</v>
      </c>
      <c r="X45" s="171">
        <f t="shared" si="0"/>
        <v>0</v>
      </c>
      <c r="Y45" s="171">
        <f t="shared" si="0"/>
        <v>0</v>
      </c>
      <c r="Z45" s="171">
        <f t="shared" si="0"/>
        <v>0</v>
      </c>
      <c r="AA45" s="171">
        <f t="shared" si="0"/>
        <v>0</v>
      </c>
      <c r="AB45" s="171">
        <f t="shared" si="0"/>
        <v>0</v>
      </c>
      <c r="AC45" s="171">
        <f t="shared" si="0"/>
        <v>0</v>
      </c>
    </row>
    <row r="46" spans="1:77" x14ac:dyDescent="0.2">
      <c r="A46" s="252"/>
      <c r="B46" s="252"/>
      <c r="C46" s="252"/>
      <c r="D46" s="252"/>
      <c r="E46" s="252"/>
      <c r="F46" s="252"/>
      <c r="G46" s="252"/>
      <c r="H46" s="252"/>
      <c r="I46" s="252"/>
      <c r="J46" s="252"/>
      <c r="K46" s="252"/>
      <c r="L46" s="252"/>
      <c r="M46" s="252"/>
      <c r="N46" s="252"/>
      <c r="O46" s="252"/>
      <c r="P46" s="252"/>
      <c r="Q46" s="252"/>
      <c r="R46" s="252"/>
    </row>
    <row r="47" spans="1:77" x14ac:dyDescent="0.2">
      <c r="A47" s="252"/>
      <c r="B47" s="252"/>
      <c r="C47" s="252"/>
      <c r="D47" s="252"/>
      <c r="E47" s="252"/>
      <c r="F47" s="252"/>
      <c r="G47" s="252"/>
      <c r="H47" s="252"/>
      <c r="I47" s="252"/>
      <c r="J47" s="252"/>
      <c r="K47" s="252"/>
      <c r="L47" s="252"/>
      <c r="M47" s="252"/>
      <c r="N47" s="252"/>
      <c r="O47" s="252"/>
      <c r="P47" s="252"/>
      <c r="Q47" s="252"/>
      <c r="R47" s="252"/>
    </row>
    <row r="48" spans="1:77" x14ac:dyDescent="0.2">
      <c r="A48" s="252"/>
      <c r="B48" s="252"/>
      <c r="C48" s="252"/>
      <c r="D48" s="252"/>
      <c r="E48" s="252"/>
      <c r="F48" s="252"/>
      <c r="G48" s="252"/>
      <c r="H48" s="252"/>
      <c r="I48" s="252"/>
      <c r="J48" s="252"/>
      <c r="K48" s="252"/>
      <c r="L48" s="252"/>
      <c r="M48" s="252"/>
      <c r="N48" s="252"/>
      <c r="O48" s="252"/>
      <c r="P48" s="252"/>
      <c r="Q48" s="252"/>
      <c r="R48" s="287">
        <f>R50-R45</f>
        <v>0</v>
      </c>
    </row>
    <row r="49" spans="1:18" x14ac:dyDescent="0.2">
      <c r="A49" s="252"/>
      <c r="B49" s="252"/>
      <c r="C49" s="252"/>
      <c r="D49" s="252"/>
      <c r="E49" s="252"/>
      <c r="F49" s="252"/>
      <c r="G49" s="252"/>
      <c r="H49" s="252"/>
      <c r="I49" s="252"/>
      <c r="J49" s="252"/>
      <c r="K49" s="252"/>
      <c r="L49" s="252"/>
      <c r="M49" s="252"/>
      <c r="N49" s="252"/>
      <c r="O49" s="252"/>
      <c r="P49" s="252"/>
      <c r="Q49" s="252"/>
      <c r="R49" s="252"/>
    </row>
    <row r="50" spans="1:18" ht="36.75" x14ac:dyDescent="0.3">
      <c r="A50" s="252"/>
      <c r="B50" s="252"/>
      <c r="C50" s="252"/>
      <c r="D50" s="252"/>
      <c r="E50" s="252"/>
      <c r="F50" s="252"/>
      <c r="G50" s="252"/>
      <c r="H50" s="252"/>
      <c r="I50" s="252"/>
      <c r="J50" s="288" t="s">
        <v>2105</v>
      </c>
      <c r="K50" s="252"/>
      <c r="L50" s="252"/>
      <c r="M50" s="252"/>
      <c r="N50" s="252"/>
      <c r="O50" s="252"/>
      <c r="P50" s="252"/>
      <c r="Q50" s="289" t="s">
        <v>2988</v>
      </c>
      <c r="R50" s="290">
        <v>4750000000</v>
      </c>
    </row>
    <row r="51" spans="1:18" ht="26.25" customHeight="1" x14ac:dyDescent="0.3">
      <c r="A51" s="252"/>
      <c r="B51" s="252"/>
      <c r="C51" s="252"/>
      <c r="D51" s="252"/>
      <c r="E51" s="252"/>
      <c r="F51" s="252"/>
      <c r="G51" s="252"/>
      <c r="H51" s="252"/>
      <c r="I51" s="252"/>
      <c r="J51" s="288" t="s">
        <v>2989</v>
      </c>
      <c r="K51" s="252"/>
      <c r="L51" s="252"/>
      <c r="M51" s="252"/>
      <c r="N51" s="252"/>
      <c r="O51" s="252"/>
      <c r="P51" s="252"/>
      <c r="Q51" s="289" t="s">
        <v>2989</v>
      </c>
      <c r="R51" s="290">
        <v>50000000</v>
      </c>
    </row>
    <row r="52" spans="1:18" x14ac:dyDescent="0.2">
      <c r="A52" s="252"/>
      <c r="B52" s="252"/>
      <c r="C52" s="252"/>
      <c r="D52" s="252"/>
      <c r="E52" s="252"/>
      <c r="F52" s="252"/>
      <c r="G52" s="252"/>
      <c r="H52" s="252"/>
      <c r="I52" s="252"/>
      <c r="J52" s="252"/>
      <c r="K52" s="252"/>
      <c r="L52" s="252"/>
      <c r="M52" s="252"/>
      <c r="N52" s="252"/>
      <c r="O52" s="252"/>
      <c r="P52" s="252"/>
      <c r="Q52" s="252"/>
      <c r="R52" s="252"/>
    </row>
    <row r="53" spans="1:18" x14ac:dyDescent="0.2">
      <c r="A53" s="252"/>
      <c r="B53" s="252"/>
      <c r="C53" s="252"/>
      <c r="D53" s="252"/>
      <c r="E53" s="252"/>
      <c r="F53" s="252"/>
      <c r="G53" s="252"/>
      <c r="H53" s="252"/>
      <c r="I53" s="252"/>
      <c r="J53" s="252"/>
      <c r="K53" s="252"/>
      <c r="L53" s="252"/>
      <c r="M53" s="252"/>
      <c r="N53" s="252"/>
      <c r="O53" s="252"/>
      <c r="P53" s="252"/>
      <c r="Q53" s="252"/>
      <c r="R53" s="252"/>
    </row>
    <row r="54" spans="1:18" x14ac:dyDescent="0.2">
      <c r="A54" s="252"/>
      <c r="B54" s="252"/>
      <c r="C54" s="252"/>
      <c r="D54" s="252"/>
      <c r="E54" s="252"/>
      <c r="F54" s="252"/>
      <c r="G54" s="252"/>
      <c r="H54" s="252"/>
      <c r="I54" s="252"/>
      <c r="J54" s="252"/>
      <c r="K54" s="252"/>
      <c r="L54" s="252"/>
      <c r="M54" s="252"/>
      <c r="N54" s="252"/>
      <c r="O54" s="252"/>
      <c r="P54" s="252"/>
      <c r="Q54" s="252"/>
      <c r="R54" s="252"/>
    </row>
    <row r="55" spans="1:18" x14ac:dyDescent="0.2">
      <c r="A55" s="252"/>
      <c r="B55" s="252"/>
      <c r="C55" s="252"/>
      <c r="D55" s="252"/>
      <c r="E55" s="252"/>
      <c r="F55" s="252"/>
      <c r="G55" s="252"/>
      <c r="H55" s="252"/>
      <c r="I55" s="252"/>
      <c r="J55" s="252"/>
      <c r="K55" s="252"/>
      <c r="L55" s="252"/>
      <c r="M55" s="252"/>
      <c r="N55" s="252"/>
      <c r="O55" s="252"/>
      <c r="P55" s="252"/>
      <c r="Q55" s="252"/>
      <c r="R55" s="252"/>
    </row>
    <row r="56" spans="1:18" x14ac:dyDescent="0.2">
      <c r="A56" s="252"/>
      <c r="B56" s="252"/>
      <c r="C56" s="252"/>
      <c r="D56" s="252"/>
      <c r="E56" s="252"/>
      <c r="F56" s="252"/>
      <c r="G56" s="252"/>
      <c r="H56" s="252"/>
      <c r="I56" s="252"/>
      <c r="J56" s="252"/>
      <c r="K56" s="252"/>
      <c r="L56" s="252"/>
      <c r="M56" s="252"/>
      <c r="N56" s="252"/>
      <c r="O56" s="252"/>
      <c r="P56" s="252"/>
      <c r="Q56" s="252"/>
      <c r="R56" s="252"/>
    </row>
    <row r="57" spans="1:18" x14ac:dyDescent="0.2">
      <c r="A57" s="252"/>
      <c r="B57" s="252"/>
      <c r="C57" s="252"/>
      <c r="D57" s="252"/>
      <c r="E57" s="252"/>
      <c r="F57" s="252"/>
      <c r="G57" s="252"/>
      <c r="H57" s="252"/>
      <c r="I57" s="252"/>
      <c r="J57" s="252"/>
      <c r="K57" s="252"/>
      <c r="L57" s="252"/>
      <c r="M57" s="252"/>
      <c r="N57" s="252"/>
      <c r="O57" s="252"/>
      <c r="P57" s="252"/>
      <c r="Q57" s="252"/>
      <c r="R57" s="252"/>
    </row>
    <row r="58" spans="1:18" x14ac:dyDescent="0.2">
      <c r="A58" s="252"/>
      <c r="B58" s="252"/>
      <c r="C58" s="252"/>
      <c r="D58" s="252"/>
      <c r="E58" s="252"/>
      <c r="F58" s="252"/>
      <c r="G58" s="252"/>
      <c r="H58" s="252"/>
      <c r="I58" s="252"/>
      <c r="J58" s="252"/>
      <c r="K58" s="252"/>
      <c r="L58" s="252"/>
      <c r="M58" s="252"/>
      <c r="N58" s="252"/>
      <c r="O58" s="252"/>
      <c r="P58" s="252"/>
      <c r="Q58" s="252"/>
      <c r="R58" s="252"/>
    </row>
    <row r="59" spans="1:18" x14ac:dyDescent="0.2">
      <c r="A59" s="252"/>
      <c r="B59" s="252"/>
      <c r="C59" s="252"/>
      <c r="D59" s="252"/>
      <c r="E59" s="252"/>
      <c r="F59" s="252"/>
      <c r="G59" s="252"/>
      <c r="H59" s="252"/>
      <c r="I59" s="252"/>
      <c r="J59" s="252"/>
      <c r="K59" s="252"/>
      <c r="L59" s="252"/>
      <c r="M59" s="252"/>
      <c r="N59" s="252"/>
      <c r="O59" s="252"/>
      <c r="P59" s="252"/>
      <c r="Q59" s="252"/>
      <c r="R59" s="252"/>
    </row>
    <row r="60" spans="1:18" x14ac:dyDescent="0.2">
      <c r="A60" s="252"/>
      <c r="B60" s="252"/>
      <c r="C60" s="252"/>
      <c r="D60" s="252"/>
      <c r="E60" s="252"/>
      <c r="F60" s="252"/>
      <c r="G60" s="252"/>
      <c r="H60" s="252"/>
      <c r="I60" s="252"/>
      <c r="J60" s="252"/>
      <c r="K60" s="252"/>
      <c r="L60" s="252"/>
      <c r="M60" s="252"/>
      <c r="N60" s="252"/>
      <c r="O60" s="252"/>
      <c r="P60" s="252"/>
      <c r="Q60" s="252"/>
      <c r="R60" s="252"/>
    </row>
    <row r="61" spans="1:18" x14ac:dyDescent="0.2">
      <c r="A61" s="252"/>
      <c r="B61" s="252"/>
      <c r="C61" s="252"/>
      <c r="D61" s="252"/>
      <c r="E61" s="252"/>
      <c r="F61" s="252"/>
      <c r="G61" s="252"/>
      <c r="H61" s="252"/>
      <c r="I61" s="252"/>
      <c r="J61" s="252"/>
      <c r="K61" s="252"/>
      <c r="L61" s="252"/>
      <c r="M61" s="252"/>
      <c r="N61" s="252"/>
      <c r="O61" s="252"/>
      <c r="P61" s="252"/>
      <c r="Q61" s="252"/>
      <c r="R61" s="252"/>
    </row>
    <row r="62" spans="1:18" x14ac:dyDescent="0.2">
      <c r="A62" s="252"/>
      <c r="B62" s="252"/>
      <c r="C62" s="252"/>
      <c r="D62" s="252"/>
      <c r="E62" s="252"/>
      <c r="F62" s="252"/>
      <c r="G62" s="252"/>
      <c r="H62" s="252"/>
      <c r="I62" s="252"/>
      <c r="J62" s="252"/>
      <c r="K62" s="252"/>
      <c r="L62" s="252"/>
      <c r="M62" s="252"/>
      <c r="N62" s="252"/>
      <c r="O62" s="252"/>
      <c r="P62" s="252"/>
      <c r="Q62" s="252"/>
      <c r="R62" s="252"/>
    </row>
    <row r="63" spans="1:18" x14ac:dyDescent="0.2">
      <c r="A63" s="252"/>
      <c r="B63" s="252"/>
      <c r="C63" s="252"/>
      <c r="D63" s="252"/>
      <c r="E63" s="252"/>
      <c r="F63" s="252"/>
      <c r="G63" s="252"/>
      <c r="H63" s="252"/>
      <c r="I63" s="252"/>
      <c r="J63" s="252"/>
      <c r="K63" s="252"/>
      <c r="L63" s="252"/>
      <c r="M63" s="252"/>
      <c r="N63" s="252"/>
      <c r="O63" s="252"/>
      <c r="P63" s="252"/>
      <c r="Q63" s="252"/>
      <c r="R63" s="252"/>
    </row>
    <row r="64" spans="1:18" x14ac:dyDescent="0.2">
      <c r="A64" s="252"/>
      <c r="B64" s="252"/>
      <c r="C64" s="252"/>
      <c r="D64" s="252"/>
      <c r="E64" s="252"/>
      <c r="F64" s="252"/>
      <c r="G64" s="252"/>
      <c r="H64" s="252"/>
      <c r="I64" s="252"/>
      <c r="J64" s="252"/>
      <c r="K64" s="252"/>
      <c r="L64" s="252"/>
      <c r="M64" s="252"/>
      <c r="N64" s="252"/>
      <c r="O64" s="252"/>
      <c r="P64" s="252"/>
      <c r="Q64" s="252"/>
      <c r="R64" s="252"/>
    </row>
    <row r="65" spans="1:18" x14ac:dyDescent="0.2">
      <c r="A65" s="252"/>
      <c r="B65" s="252"/>
      <c r="C65" s="252"/>
      <c r="D65" s="252"/>
      <c r="E65" s="252"/>
      <c r="F65" s="252"/>
      <c r="G65" s="252"/>
      <c r="H65" s="252"/>
      <c r="I65" s="252"/>
      <c r="J65" s="252"/>
      <c r="K65" s="252"/>
      <c r="L65" s="252"/>
      <c r="M65" s="252"/>
      <c r="N65" s="252"/>
      <c r="O65" s="252"/>
      <c r="P65" s="252"/>
      <c r="Q65" s="252"/>
      <c r="R65" s="252"/>
    </row>
    <row r="66" spans="1:18" x14ac:dyDescent="0.2">
      <c r="A66" s="252"/>
      <c r="B66" s="252"/>
      <c r="C66" s="252"/>
      <c r="D66" s="252"/>
      <c r="E66" s="252"/>
      <c r="F66" s="252"/>
      <c r="G66" s="252"/>
      <c r="H66" s="252"/>
      <c r="I66" s="252"/>
      <c r="J66" s="252"/>
      <c r="K66" s="252"/>
      <c r="L66" s="252"/>
      <c r="M66" s="252"/>
      <c r="N66" s="252"/>
      <c r="O66" s="252"/>
      <c r="P66" s="252"/>
      <c r="Q66" s="252"/>
      <c r="R66" s="252"/>
    </row>
    <row r="67" spans="1:18" x14ac:dyDescent="0.2">
      <c r="A67" s="252"/>
      <c r="B67" s="252"/>
      <c r="C67" s="252"/>
      <c r="D67" s="252"/>
      <c r="E67" s="252"/>
      <c r="F67" s="252"/>
      <c r="G67" s="252"/>
      <c r="H67" s="252"/>
      <c r="I67" s="252"/>
      <c r="J67" s="252"/>
      <c r="K67" s="252"/>
      <c r="L67" s="252"/>
      <c r="M67" s="252"/>
      <c r="N67" s="252"/>
      <c r="O67" s="252"/>
      <c r="P67" s="252"/>
      <c r="Q67" s="252"/>
      <c r="R67" s="252"/>
    </row>
    <row r="68" spans="1:18" x14ac:dyDescent="0.2">
      <c r="A68" s="252"/>
      <c r="B68" s="252"/>
      <c r="C68" s="252"/>
      <c r="D68" s="252"/>
      <c r="E68" s="252"/>
      <c r="F68" s="252"/>
      <c r="G68" s="252"/>
      <c r="H68" s="252"/>
      <c r="I68" s="252"/>
      <c r="J68" s="252"/>
      <c r="K68" s="252"/>
      <c r="L68" s="252"/>
      <c r="M68" s="252"/>
      <c r="N68" s="252"/>
      <c r="O68" s="252"/>
      <c r="P68" s="252"/>
      <c r="Q68" s="252"/>
      <c r="R68" s="252"/>
    </row>
    <row r="69" spans="1:18" x14ac:dyDescent="0.2">
      <c r="A69" s="252"/>
      <c r="B69" s="252"/>
      <c r="C69" s="252"/>
      <c r="D69" s="252"/>
      <c r="E69" s="252"/>
      <c r="F69" s="252"/>
      <c r="G69" s="252"/>
      <c r="H69" s="252"/>
      <c r="I69" s="252"/>
      <c r="J69" s="252"/>
      <c r="K69" s="252"/>
      <c r="L69" s="252"/>
      <c r="M69" s="252"/>
      <c r="N69" s="252"/>
      <c r="O69" s="252"/>
      <c r="P69" s="252"/>
      <c r="Q69" s="252"/>
      <c r="R69" s="252"/>
    </row>
    <row r="70" spans="1:18" x14ac:dyDescent="0.2">
      <c r="A70" s="252"/>
      <c r="B70" s="252"/>
      <c r="C70" s="252"/>
      <c r="D70" s="252"/>
      <c r="E70" s="252"/>
      <c r="F70" s="252"/>
      <c r="G70" s="252"/>
      <c r="H70" s="252"/>
      <c r="I70" s="252"/>
      <c r="J70" s="252"/>
      <c r="K70" s="252"/>
      <c r="L70" s="252"/>
      <c r="M70" s="252"/>
      <c r="N70" s="252"/>
      <c r="O70" s="252"/>
      <c r="P70" s="252"/>
      <c r="Q70" s="252"/>
      <c r="R70" s="252"/>
    </row>
    <row r="71" spans="1:18" x14ac:dyDescent="0.2">
      <c r="A71" s="252"/>
      <c r="B71" s="252"/>
      <c r="C71" s="252"/>
      <c r="D71" s="252"/>
      <c r="E71" s="252"/>
      <c r="F71" s="252"/>
      <c r="G71" s="252"/>
      <c r="H71" s="252"/>
      <c r="I71" s="252"/>
      <c r="J71" s="252"/>
      <c r="K71" s="252"/>
      <c r="L71" s="252"/>
      <c r="M71" s="252"/>
      <c r="N71" s="252"/>
      <c r="O71" s="252"/>
      <c r="P71" s="252"/>
      <c r="Q71" s="252"/>
      <c r="R71" s="252"/>
    </row>
    <row r="72" spans="1:18" x14ac:dyDescent="0.2">
      <c r="A72" s="252"/>
      <c r="B72" s="252"/>
      <c r="C72" s="252"/>
      <c r="D72" s="252"/>
      <c r="E72" s="252"/>
      <c r="F72" s="252"/>
      <c r="G72" s="252"/>
      <c r="H72" s="252"/>
      <c r="I72" s="252"/>
      <c r="J72" s="252"/>
      <c r="K72" s="252"/>
      <c r="L72" s="252"/>
      <c r="M72" s="252"/>
      <c r="N72" s="252"/>
      <c r="O72" s="252"/>
      <c r="P72" s="252"/>
      <c r="Q72" s="252"/>
      <c r="R72" s="252"/>
    </row>
    <row r="73" spans="1:18" x14ac:dyDescent="0.2">
      <c r="A73" s="252"/>
      <c r="B73" s="252"/>
      <c r="C73" s="252"/>
      <c r="D73" s="252"/>
      <c r="E73" s="252"/>
      <c r="F73" s="252"/>
      <c r="G73" s="252"/>
      <c r="H73" s="252"/>
      <c r="I73" s="252"/>
      <c r="J73" s="252"/>
      <c r="K73" s="252"/>
      <c r="L73" s="252"/>
      <c r="M73" s="252"/>
      <c r="N73" s="252"/>
      <c r="O73" s="252"/>
      <c r="P73" s="252"/>
      <c r="Q73" s="252"/>
      <c r="R73" s="252"/>
    </row>
    <row r="74" spans="1:18" x14ac:dyDescent="0.2">
      <c r="A74" s="252"/>
      <c r="B74" s="252"/>
      <c r="C74" s="252"/>
      <c r="D74" s="252"/>
      <c r="E74" s="252"/>
      <c r="F74" s="252"/>
      <c r="G74" s="252"/>
      <c r="H74" s="252"/>
      <c r="I74" s="252"/>
      <c r="J74" s="252"/>
      <c r="K74" s="252"/>
      <c r="L74" s="252"/>
      <c r="M74" s="252"/>
      <c r="N74" s="252"/>
      <c r="O74" s="252"/>
      <c r="P74" s="252"/>
      <c r="Q74" s="252"/>
      <c r="R74" s="252"/>
    </row>
    <row r="75" spans="1:18" x14ac:dyDescent="0.2">
      <c r="A75" s="252"/>
      <c r="B75" s="252"/>
      <c r="C75" s="252"/>
      <c r="D75" s="252"/>
      <c r="E75" s="252"/>
      <c r="F75" s="252"/>
      <c r="G75" s="252"/>
      <c r="H75" s="252"/>
      <c r="I75" s="252"/>
      <c r="J75" s="252"/>
      <c r="K75" s="252"/>
      <c r="L75" s="252"/>
      <c r="M75" s="252"/>
      <c r="N75" s="252"/>
      <c r="O75" s="252"/>
      <c r="P75" s="252"/>
      <c r="Q75" s="252"/>
      <c r="R75" s="252"/>
    </row>
    <row r="76" spans="1:18" x14ac:dyDescent="0.2">
      <c r="A76" s="252"/>
      <c r="B76" s="252"/>
      <c r="C76" s="252"/>
      <c r="D76" s="252"/>
      <c r="E76" s="252"/>
      <c r="F76" s="252"/>
      <c r="G76" s="252"/>
      <c r="H76" s="252"/>
      <c r="I76" s="252"/>
      <c r="J76" s="252"/>
      <c r="K76" s="252"/>
      <c r="L76" s="252"/>
      <c r="M76" s="252"/>
      <c r="N76" s="252"/>
      <c r="O76" s="252"/>
      <c r="P76" s="252"/>
      <c r="Q76" s="252"/>
      <c r="R76" s="252"/>
    </row>
    <row r="77" spans="1:18" x14ac:dyDescent="0.2">
      <c r="A77" s="252"/>
      <c r="B77" s="252"/>
      <c r="C77" s="252"/>
      <c r="D77" s="252"/>
      <c r="E77" s="252"/>
      <c r="F77" s="252"/>
      <c r="G77" s="252"/>
      <c r="H77" s="252"/>
      <c r="I77" s="252"/>
      <c r="J77" s="252"/>
      <c r="K77" s="252"/>
      <c r="L77" s="252"/>
      <c r="M77" s="252"/>
      <c r="N77" s="252"/>
      <c r="O77" s="252"/>
      <c r="P77" s="252"/>
      <c r="Q77" s="252"/>
      <c r="R77" s="252"/>
    </row>
    <row r="78" spans="1:18" x14ac:dyDescent="0.2">
      <c r="A78" s="252"/>
      <c r="B78" s="252"/>
      <c r="C78" s="252"/>
      <c r="D78" s="252"/>
      <c r="E78" s="252"/>
      <c r="F78" s="252"/>
      <c r="G78" s="252"/>
      <c r="H78" s="252"/>
      <c r="I78" s="252"/>
      <c r="J78" s="252"/>
      <c r="K78" s="252"/>
      <c r="L78" s="252"/>
      <c r="M78" s="252"/>
      <c r="N78" s="252"/>
      <c r="O78" s="252"/>
      <c r="P78" s="252"/>
      <c r="Q78" s="252"/>
      <c r="R78" s="252"/>
    </row>
    <row r="79" spans="1:18" x14ac:dyDescent="0.2">
      <c r="A79" s="252"/>
      <c r="B79" s="252"/>
      <c r="C79" s="252"/>
      <c r="D79" s="252"/>
      <c r="E79" s="252"/>
      <c r="F79" s="252"/>
      <c r="G79" s="252"/>
      <c r="H79" s="252"/>
      <c r="I79" s="252"/>
      <c r="J79" s="252"/>
      <c r="K79" s="252"/>
      <c r="L79" s="252"/>
      <c r="M79" s="252"/>
      <c r="N79" s="252"/>
      <c r="O79" s="252"/>
      <c r="P79" s="252"/>
      <c r="Q79" s="252"/>
      <c r="R79" s="252"/>
    </row>
    <row r="80" spans="1:18" x14ac:dyDescent="0.2">
      <c r="A80" s="252"/>
      <c r="B80" s="252"/>
      <c r="C80" s="252"/>
      <c r="D80" s="252"/>
      <c r="E80" s="252"/>
      <c r="F80" s="252"/>
      <c r="G80" s="252"/>
      <c r="H80" s="252"/>
      <c r="I80" s="252"/>
      <c r="J80" s="252"/>
      <c r="K80" s="252"/>
      <c r="L80" s="252"/>
      <c r="M80" s="252"/>
      <c r="N80" s="252"/>
      <c r="O80" s="252"/>
      <c r="P80" s="252"/>
      <c r="Q80" s="252"/>
      <c r="R80" s="252"/>
    </row>
    <row r="81" spans="1:18" x14ac:dyDescent="0.2">
      <c r="A81" s="252"/>
      <c r="B81" s="252"/>
      <c r="C81" s="252"/>
      <c r="D81" s="252"/>
      <c r="E81" s="252"/>
      <c r="F81" s="252"/>
      <c r="G81" s="252"/>
      <c r="H81" s="252"/>
      <c r="I81" s="252"/>
      <c r="J81" s="252"/>
      <c r="K81" s="252"/>
      <c r="L81" s="252"/>
      <c r="M81" s="252"/>
      <c r="N81" s="252"/>
      <c r="O81" s="252"/>
      <c r="P81" s="252"/>
      <c r="Q81" s="252"/>
      <c r="R81" s="252"/>
    </row>
    <row r="82" spans="1:18" x14ac:dyDescent="0.2">
      <c r="A82" s="252"/>
      <c r="B82" s="252"/>
      <c r="C82" s="252"/>
      <c r="D82" s="252"/>
      <c r="E82" s="252"/>
      <c r="F82" s="252"/>
      <c r="G82" s="252"/>
      <c r="H82" s="252"/>
      <c r="I82" s="252"/>
      <c r="J82" s="252"/>
      <c r="K82" s="252"/>
      <c r="L82" s="252"/>
      <c r="M82" s="252"/>
      <c r="N82" s="252"/>
      <c r="O82" s="252"/>
      <c r="P82" s="252"/>
      <c r="Q82" s="252"/>
      <c r="R82" s="252"/>
    </row>
    <row r="83" spans="1:18" x14ac:dyDescent="0.2">
      <c r="A83" s="252"/>
      <c r="B83" s="252"/>
      <c r="C83" s="252"/>
      <c r="D83" s="252"/>
      <c r="E83" s="252"/>
      <c r="F83" s="252"/>
      <c r="G83" s="252"/>
      <c r="H83" s="252"/>
      <c r="I83" s="252"/>
      <c r="J83" s="252"/>
      <c r="K83" s="252"/>
      <c r="L83" s="252"/>
      <c r="M83" s="252"/>
      <c r="N83" s="252"/>
      <c r="O83" s="252"/>
      <c r="P83" s="252"/>
      <c r="Q83" s="252"/>
      <c r="R83" s="252"/>
    </row>
    <row r="84" spans="1:18" x14ac:dyDescent="0.2">
      <c r="A84" s="252"/>
      <c r="B84" s="252"/>
      <c r="C84" s="252"/>
      <c r="D84" s="252"/>
      <c r="E84" s="252"/>
      <c r="F84" s="252"/>
      <c r="G84" s="252"/>
      <c r="H84" s="252"/>
      <c r="I84" s="252"/>
      <c r="J84" s="252"/>
      <c r="K84" s="252"/>
      <c r="L84" s="252"/>
      <c r="M84" s="252"/>
      <c r="N84" s="252"/>
      <c r="O84" s="252"/>
      <c r="P84" s="252"/>
      <c r="Q84" s="252"/>
      <c r="R84" s="252"/>
    </row>
    <row r="85" spans="1:18" x14ac:dyDescent="0.2">
      <c r="A85" s="252"/>
      <c r="B85" s="252"/>
      <c r="C85" s="252"/>
      <c r="D85" s="252"/>
      <c r="E85" s="252"/>
      <c r="F85" s="252"/>
      <c r="G85" s="252"/>
      <c r="H85" s="252"/>
      <c r="I85" s="252"/>
      <c r="J85" s="252"/>
      <c r="K85" s="252"/>
      <c r="L85" s="252"/>
      <c r="M85" s="252"/>
      <c r="N85" s="252"/>
      <c r="O85" s="252"/>
      <c r="P85" s="252"/>
      <c r="Q85" s="252"/>
      <c r="R85" s="252"/>
    </row>
    <row r="86" spans="1:18" x14ac:dyDescent="0.2">
      <c r="A86" s="252"/>
      <c r="B86" s="252"/>
      <c r="C86" s="252"/>
      <c r="D86" s="252"/>
      <c r="E86" s="252"/>
      <c r="F86" s="252"/>
      <c r="G86" s="252"/>
      <c r="H86" s="252"/>
      <c r="I86" s="252"/>
      <c r="J86" s="252"/>
      <c r="K86" s="252"/>
      <c r="L86" s="252"/>
      <c r="M86" s="252"/>
      <c r="N86" s="252"/>
      <c r="O86" s="252"/>
      <c r="P86" s="252"/>
      <c r="Q86" s="252"/>
      <c r="R86" s="252"/>
    </row>
    <row r="87" spans="1:18" x14ac:dyDescent="0.2">
      <c r="A87" s="252"/>
      <c r="B87" s="252"/>
      <c r="C87" s="252"/>
      <c r="D87" s="252"/>
      <c r="E87" s="252"/>
      <c r="F87" s="252"/>
      <c r="G87" s="252"/>
      <c r="H87" s="252"/>
      <c r="I87" s="252"/>
      <c r="J87" s="252"/>
      <c r="K87" s="252"/>
      <c r="L87" s="252"/>
      <c r="M87" s="252"/>
      <c r="N87" s="252"/>
      <c r="O87" s="252"/>
      <c r="P87" s="252"/>
      <c r="Q87" s="252"/>
      <c r="R87" s="252"/>
    </row>
    <row r="88" spans="1:18" x14ac:dyDescent="0.2">
      <c r="A88" s="252"/>
      <c r="B88" s="252"/>
      <c r="C88" s="252"/>
      <c r="D88" s="252"/>
      <c r="E88" s="252"/>
      <c r="F88" s="252"/>
      <c r="G88" s="252"/>
      <c r="H88" s="252"/>
      <c r="I88" s="252"/>
      <c r="J88" s="252"/>
      <c r="K88" s="252"/>
      <c r="L88" s="252"/>
      <c r="M88" s="252"/>
      <c r="N88" s="252"/>
      <c r="O88" s="252"/>
      <c r="P88" s="252"/>
      <c r="Q88" s="252"/>
      <c r="R88" s="252"/>
    </row>
    <row r="89" spans="1:18" x14ac:dyDescent="0.2">
      <c r="A89" s="252"/>
      <c r="B89" s="252"/>
      <c r="C89" s="252"/>
      <c r="D89" s="252"/>
      <c r="E89" s="252"/>
      <c r="F89" s="252"/>
      <c r="G89" s="252"/>
      <c r="H89" s="252"/>
      <c r="I89" s="252"/>
      <c r="J89" s="252"/>
      <c r="K89" s="252"/>
      <c r="L89" s="252"/>
      <c r="M89" s="252"/>
      <c r="N89" s="252"/>
      <c r="O89" s="252"/>
      <c r="P89" s="252"/>
      <c r="Q89" s="252"/>
      <c r="R89" s="252"/>
    </row>
    <row r="90" spans="1:18" x14ac:dyDescent="0.2">
      <c r="A90" s="252"/>
      <c r="B90" s="252"/>
      <c r="C90" s="252"/>
      <c r="D90" s="252"/>
      <c r="E90" s="252"/>
      <c r="F90" s="252"/>
      <c r="G90" s="252"/>
      <c r="H90" s="252"/>
      <c r="I90" s="252"/>
      <c r="J90" s="252"/>
      <c r="K90" s="252"/>
      <c r="L90" s="252"/>
      <c r="M90" s="252"/>
      <c r="N90" s="252"/>
      <c r="O90" s="252"/>
      <c r="P90" s="252"/>
      <c r="Q90" s="252"/>
      <c r="R90" s="252"/>
    </row>
    <row r="91" spans="1:18" x14ac:dyDescent="0.2">
      <c r="A91" s="252"/>
      <c r="B91" s="252"/>
      <c r="C91" s="252"/>
      <c r="D91" s="252"/>
      <c r="E91" s="252"/>
      <c r="F91" s="252"/>
      <c r="G91" s="252"/>
      <c r="H91" s="252"/>
      <c r="I91" s="252"/>
      <c r="J91" s="252"/>
      <c r="K91" s="252"/>
      <c r="L91" s="252"/>
      <c r="M91" s="252"/>
      <c r="N91" s="252"/>
      <c r="O91" s="252"/>
      <c r="P91" s="252"/>
      <c r="Q91" s="252"/>
      <c r="R91" s="252"/>
    </row>
    <row r="92" spans="1:18" x14ac:dyDescent="0.2">
      <c r="A92" s="252"/>
      <c r="B92" s="252"/>
      <c r="C92" s="252"/>
      <c r="D92" s="252"/>
      <c r="E92" s="252"/>
      <c r="F92" s="252"/>
      <c r="G92" s="252"/>
      <c r="H92" s="252"/>
      <c r="I92" s="252"/>
      <c r="J92" s="252"/>
      <c r="K92" s="252"/>
      <c r="L92" s="252"/>
      <c r="M92" s="252"/>
      <c r="N92" s="252"/>
      <c r="O92" s="252"/>
      <c r="P92" s="252"/>
      <c r="Q92" s="252"/>
      <c r="R92" s="252"/>
    </row>
    <row r="93" spans="1:18" x14ac:dyDescent="0.2">
      <c r="A93" s="252"/>
      <c r="B93" s="252"/>
      <c r="C93" s="252"/>
      <c r="D93" s="252"/>
      <c r="E93" s="252"/>
      <c r="F93" s="252"/>
      <c r="G93" s="252"/>
      <c r="H93" s="252"/>
      <c r="I93" s="252"/>
      <c r="J93" s="252"/>
      <c r="K93" s="252"/>
      <c r="L93" s="252"/>
      <c r="M93" s="252"/>
      <c r="N93" s="252"/>
      <c r="O93" s="252"/>
      <c r="P93" s="252"/>
      <c r="Q93" s="252"/>
      <c r="R93" s="252"/>
    </row>
    <row r="94" spans="1:18" x14ac:dyDescent="0.2">
      <c r="A94" s="252"/>
      <c r="B94" s="252"/>
      <c r="C94" s="252"/>
      <c r="D94" s="252"/>
      <c r="E94" s="252"/>
      <c r="F94" s="252"/>
      <c r="G94" s="252"/>
      <c r="H94" s="252"/>
      <c r="I94" s="252"/>
      <c r="J94" s="252"/>
      <c r="K94" s="252"/>
      <c r="L94" s="252"/>
      <c r="M94" s="252"/>
      <c r="N94" s="252"/>
      <c r="O94" s="252"/>
      <c r="P94" s="252"/>
      <c r="Q94" s="252"/>
      <c r="R94" s="252"/>
    </row>
    <row r="95" spans="1:18" x14ac:dyDescent="0.2">
      <c r="A95" s="252"/>
      <c r="B95" s="252"/>
      <c r="C95" s="252"/>
      <c r="D95" s="252"/>
      <c r="E95" s="252"/>
      <c r="F95" s="252"/>
      <c r="G95" s="252"/>
      <c r="H95" s="252"/>
      <c r="I95" s="252"/>
      <c r="J95" s="252"/>
      <c r="K95" s="252"/>
      <c r="L95" s="252"/>
      <c r="M95" s="252"/>
      <c r="N95" s="252"/>
      <c r="O95" s="252"/>
      <c r="P95" s="252"/>
      <c r="Q95" s="252"/>
      <c r="R95" s="252"/>
    </row>
    <row r="96" spans="1:18" x14ac:dyDescent="0.2">
      <c r="A96" s="252"/>
      <c r="B96" s="252"/>
      <c r="C96" s="252"/>
      <c r="D96" s="252"/>
      <c r="E96" s="252"/>
      <c r="F96" s="252"/>
      <c r="G96" s="252"/>
      <c r="H96" s="252"/>
      <c r="I96" s="252"/>
      <c r="J96" s="252"/>
      <c r="K96" s="252"/>
      <c r="L96" s="252"/>
      <c r="M96" s="252"/>
      <c r="N96" s="252"/>
      <c r="O96" s="252"/>
      <c r="P96" s="252"/>
      <c r="Q96" s="252"/>
      <c r="R96" s="252"/>
    </row>
    <row r="97" spans="1:18" x14ac:dyDescent="0.2">
      <c r="A97" s="252"/>
      <c r="B97" s="252"/>
      <c r="C97" s="252"/>
      <c r="D97" s="252"/>
      <c r="E97" s="252"/>
      <c r="F97" s="252"/>
      <c r="G97" s="252"/>
      <c r="H97" s="252"/>
      <c r="I97" s="252"/>
      <c r="J97" s="252"/>
      <c r="K97" s="252"/>
      <c r="L97" s="252"/>
      <c r="M97" s="252"/>
      <c r="N97" s="252"/>
      <c r="O97" s="252"/>
      <c r="P97" s="252"/>
      <c r="Q97" s="252"/>
      <c r="R97" s="252"/>
    </row>
    <row r="98" spans="1:18" x14ac:dyDescent="0.2">
      <c r="A98" s="252"/>
      <c r="B98" s="252"/>
      <c r="C98" s="252"/>
      <c r="D98" s="252"/>
      <c r="E98" s="252"/>
      <c r="F98" s="252"/>
      <c r="G98" s="252"/>
      <c r="H98" s="252"/>
      <c r="I98" s="252"/>
      <c r="J98" s="252"/>
      <c r="K98" s="252"/>
      <c r="L98" s="252"/>
      <c r="M98" s="252"/>
      <c r="N98" s="252"/>
      <c r="O98" s="252"/>
      <c r="P98" s="252"/>
      <c r="Q98" s="252"/>
      <c r="R98" s="252"/>
    </row>
    <row r="99" spans="1:18" x14ac:dyDescent="0.2">
      <c r="A99" s="252"/>
      <c r="B99" s="252"/>
      <c r="C99" s="252"/>
      <c r="D99" s="252"/>
      <c r="E99" s="252"/>
      <c r="F99" s="252"/>
      <c r="G99" s="252"/>
      <c r="H99" s="252"/>
      <c r="I99" s="252"/>
      <c r="J99" s="252"/>
      <c r="K99" s="252"/>
      <c r="L99" s="252"/>
      <c r="M99" s="252"/>
      <c r="N99" s="252"/>
      <c r="O99" s="252"/>
      <c r="P99" s="252"/>
      <c r="Q99" s="252"/>
      <c r="R99" s="252"/>
    </row>
    <row r="100" spans="1:18" x14ac:dyDescent="0.2">
      <c r="A100" s="252"/>
      <c r="B100" s="252"/>
      <c r="C100" s="252"/>
      <c r="D100" s="252"/>
      <c r="E100" s="252"/>
      <c r="F100" s="252"/>
      <c r="G100" s="252"/>
      <c r="H100" s="252"/>
      <c r="I100" s="252"/>
      <c r="J100" s="252"/>
      <c r="K100" s="252"/>
      <c r="L100" s="252"/>
      <c r="M100" s="252"/>
      <c r="N100" s="252"/>
      <c r="O100" s="252"/>
      <c r="P100" s="252"/>
      <c r="Q100" s="252"/>
      <c r="R100" s="252"/>
    </row>
    <row r="101" spans="1:18" x14ac:dyDescent="0.2">
      <c r="A101" s="252"/>
      <c r="B101" s="252"/>
      <c r="C101" s="252"/>
      <c r="D101" s="252"/>
      <c r="E101" s="252"/>
      <c r="F101" s="252"/>
      <c r="G101" s="252"/>
      <c r="H101" s="252"/>
      <c r="I101" s="252"/>
      <c r="J101" s="252"/>
      <c r="K101" s="252"/>
      <c r="L101" s="252"/>
      <c r="M101" s="252"/>
      <c r="N101" s="252"/>
      <c r="O101" s="252"/>
      <c r="P101" s="252"/>
      <c r="Q101" s="252"/>
      <c r="R101" s="252"/>
    </row>
    <row r="102" spans="1:18" x14ac:dyDescent="0.2">
      <c r="A102" s="252"/>
      <c r="B102" s="252"/>
      <c r="C102" s="252"/>
      <c r="D102" s="252"/>
      <c r="E102" s="252"/>
      <c r="F102" s="252"/>
      <c r="G102" s="252"/>
      <c r="H102" s="252"/>
      <c r="I102" s="252"/>
      <c r="J102" s="252"/>
      <c r="K102" s="252"/>
      <c r="L102" s="252"/>
      <c r="M102" s="252"/>
      <c r="N102" s="252"/>
      <c r="O102" s="252"/>
      <c r="P102" s="252"/>
      <c r="Q102" s="252"/>
      <c r="R102" s="252"/>
    </row>
    <row r="103" spans="1:18" x14ac:dyDescent="0.2">
      <c r="A103" s="252"/>
      <c r="B103" s="252"/>
      <c r="C103" s="252"/>
      <c r="D103" s="252"/>
      <c r="E103" s="252"/>
      <c r="F103" s="252"/>
      <c r="G103" s="252"/>
      <c r="H103" s="252"/>
      <c r="I103" s="252"/>
      <c r="J103" s="252"/>
      <c r="K103" s="252"/>
      <c r="L103" s="252"/>
      <c r="M103" s="252"/>
      <c r="N103" s="252"/>
      <c r="O103" s="252"/>
      <c r="P103" s="252"/>
      <c r="Q103" s="252"/>
      <c r="R103" s="252"/>
    </row>
    <row r="104" spans="1:18" x14ac:dyDescent="0.2">
      <c r="A104" s="252"/>
      <c r="B104" s="252"/>
      <c r="C104" s="252"/>
      <c r="D104" s="252"/>
      <c r="E104" s="252"/>
      <c r="F104" s="252"/>
      <c r="G104" s="252"/>
      <c r="H104" s="252"/>
      <c r="I104" s="252"/>
      <c r="J104" s="252"/>
      <c r="K104" s="252"/>
      <c r="L104" s="252"/>
      <c r="M104" s="252"/>
      <c r="N104" s="252"/>
      <c r="O104" s="252"/>
      <c r="P104" s="252"/>
      <c r="Q104" s="252"/>
      <c r="R104" s="252"/>
    </row>
    <row r="105" spans="1:18" x14ac:dyDescent="0.2">
      <c r="A105" s="252"/>
      <c r="B105" s="252"/>
      <c r="C105" s="252"/>
      <c r="D105" s="252"/>
      <c r="E105" s="252"/>
      <c r="F105" s="252"/>
      <c r="G105" s="252"/>
      <c r="H105" s="252"/>
      <c r="I105" s="252"/>
      <c r="J105" s="252"/>
      <c r="K105" s="252"/>
      <c r="L105" s="252"/>
      <c r="M105" s="252"/>
      <c r="N105" s="252"/>
      <c r="O105" s="252"/>
      <c r="P105" s="252"/>
      <c r="Q105" s="252"/>
      <c r="R105" s="252"/>
    </row>
    <row r="106" spans="1:18" x14ac:dyDescent="0.2">
      <c r="A106" s="252"/>
      <c r="B106" s="252"/>
      <c r="C106" s="252"/>
      <c r="D106" s="252"/>
      <c r="E106" s="252"/>
      <c r="F106" s="252"/>
      <c r="G106" s="252"/>
      <c r="H106" s="252"/>
      <c r="I106" s="252"/>
      <c r="J106" s="252"/>
      <c r="K106" s="252"/>
      <c r="L106" s="252"/>
      <c r="M106" s="252"/>
      <c r="N106" s="252"/>
      <c r="O106" s="252"/>
      <c r="P106" s="252"/>
      <c r="Q106" s="252"/>
      <c r="R106" s="252"/>
    </row>
    <row r="107" spans="1:18" x14ac:dyDescent="0.2">
      <c r="A107" s="252"/>
      <c r="B107" s="252"/>
      <c r="C107" s="252"/>
      <c r="D107" s="252"/>
      <c r="E107" s="252"/>
      <c r="F107" s="252"/>
      <c r="G107" s="252"/>
      <c r="H107" s="252"/>
      <c r="I107" s="252"/>
      <c r="J107" s="252"/>
      <c r="K107" s="252"/>
      <c r="L107" s="252"/>
      <c r="M107" s="252"/>
      <c r="N107" s="252"/>
      <c r="O107" s="252"/>
      <c r="P107" s="252"/>
      <c r="Q107" s="252"/>
      <c r="R107" s="252"/>
    </row>
    <row r="108" spans="1:18" x14ac:dyDescent="0.2">
      <c r="A108" s="252"/>
      <c r="B108" s="252"/>
      <c r="C108" s="252"/>
      <c r="D108" s="252"/>
      <c r="E108" s="252"/>
      <c r="F108" s="252"/>
      <c r="G108" s="252"/>
      <c r="H108" s="252"/>
      <c r="I108" s="252"/>
      <c r="J108" s="252"/>
      <c r="K108" s="252"/>
      <c r="L108" s="252"/>
      <c r="M108" s="252"/>
      <c r="N108" s="252"/>
      <c r="O108" s="252"/>
      <c r="P108" s="252"/>
      <c r="Q108" s="252"/>
      <c r="R108" s="252"/>
    </row>
    <row r="109" spans="1:18" x14ac:dyDescent="0.2">
      <c r="A109" s="252"/>
      <c r="B109" s="252"/>
      <c r="C109" s="252"/>
      <c r="D109" s="252"/>
      <c r="E109" s="252"/>
      <c r="F109" s="252"/>
      <c r="G109" s="252"/>
      <c r="H109" s="252"/>
      <c r="I109" s="252"/>
      <c r="J109" s="252"/>
      <c r="K109" s="252"/>
      <c r="L109" s="252"/>
      <c r="M109" s="252"/>
      <c r="N109" s="252"/>
      <c r="O109" s="252"/>
      <c r="P109" s="252"/>
      <c r="Q109" s="252"/>
      <c r="R109" s="252"/>
    </row>
    <row r="110" spans="1:18" x14ac:dyDescent="0.2">
      <c r="A110" s="252"/>
      <c r="B110" s="252"/>
      <c r="C110" s="252"/>
      <c r="D110" s="252"/>
      <c r="E110" s="252"/>
      <c r="F110" s="252"/>
      <c r="G110" s="252"/>
      <c r="H110" s="252"/>
      <c r="I110" s="252"/>
      <c r="J110" s="252"/>
      <c r="K110" s="252"/>
      <c r="L110" s="252"/>
      <c r="M110" s="252"/>
      <c r="N110" s="252"/>
      <c r="O110" s="252"/>
      <c r="P110" s="252"/>
      <c r="Q110" s="252"/>
      <c r="R110" s="252"/>
    </row>
    <row r="111" spans="1:18" x14ac:dyDescent="0.2">
      <c r="A111" s="252"/>
      <c r="B111" s="252"/>
      <c r="C111" s="252"/>
      <c r="D111" s="252"/>
      <c r="E111" s="252"/>
      <c r="F111" s="252"/>
      <c r="G111" s="252"/>
      <c r="H111" s="252"/>
      <c r="I111" s="252"/>
      <c r="J111" s="252"/>
      <c r="K111" s="252"/>
      <c r="L111" s="252"/>
      <c r="M111" s="252"/>
      <c r="N111" s="252"/>
      <c r="O111" s="252"/>
      <c r="P111" s="252"/>
      <c r="Q111" s="252"/>
      <c r="R111" s="252"/>
    </row>
    <row r="112" spans="1:18" x14ac:dyDescent="0.2">
      <c r="A112" s="252"/>
      <c r="B112" s="252"/>
      <c r="C112" s="252"/>
      <c r="D112" s="252"/>
      <c r="E112" s="252"/>
      <c r="F112" s="252"/>
      <c r="G112" s="252"/>
      <c r="H112" s="252"/>
      <c r="I112" s="252"/>
      <c r="J112" s="252"/>
      <c r="K112" s="252"/>
      <c r="L112" s="252"/>
      <c r="M112" s="252"/>
      <c r="N112" s="252"/>
      <c r="O112" s="252"/>
      <c r="P112" s="252"/>
      <c r="Q112" s="252"/>
      <c r="R112" s="252"/>
    </row>
    <row r="113" spans="1:18" x14ac:dyDescent="0.2">
      <c r="A113" s="252"/>
      <c r="B113" s="252"/>
      <c r="C113" s="252"/>
      <c r="D113" s="252"/>
      <c r="E113" s="252"/>
      <c r="F113" s="252"/>
      <c r="G113" s="252"/>
      <c r="H113" s="252"/>
      <c r="I113" s="252"/>
      <c r="J113" s="252"/>
      <c r="K113" s="252"/>
      <c r="L113" s="252"/>
      <c r="M113" s="252"/>
      <c r="N113" s="252"/>
      <c r="O113" s="252"/>
      <c r="P113" s="252"/>
      <c r="Q113" s="252"/>
      <c r="R113" s="252"/>
    </row>
    <row r="114" spans="1:18" x14ac:dyDescent="0.2">
      <c r="A114" s="252"/>
      <c r="B114" s="252"/>
      <c r="C114" s="252"/>
      <c r="D114" s="252"/>
      <c r="E114" s="252"/>
      <c r="F114" s="252"/>
      <c r="G114" s="252"/>
      <c r="H114" s="252"/>
      <c r="I114" s="252"/>
      <c r="J114" s="252"/>
      <c r="K114" s="252"/>
      <c r="L114" s="252"/>
      <c r="M114" s="252"/>
      <c r="N114" s="252"/>
      <c r="O114" s="252"/>
      <c r="P114" s="252"/>
      <c r="Q114" s="252"/>
      <c r="R114" s="252"/>
    </row>
    <row r="115" spans="1:18" x14ac:dyDescent="0.2">
      <c r="A115" s="252"/>
      <c r="B115" s="252"/>
      <c r="C115" s="252"/>
      <c r="D115" s="252"/>
      <c r="E115" s="252"/>
      <c r="F115" s="252"/>
      <c r="G115" s="252"/>
      <c r="H115" s="252"/>
      <c r="I115" s="252"/>
      <c r="J115" s="252"/>
      <c r="K115" s="252"/>
      <c r="L115" s="252"/>
      <c r="M115" s="252"/>
      <c r="N115" s="252"/>
      <c r="O115" s="252"/>
      <c r="P115" s="252"/>
      <c r="Q115" s="252"/>
      <c r="R115" s="252"/>
    </row>
    <row r="116" spans="1:18" x14ac:dyDescent="0.2">
      <c r="A116" s="252"/>
      <c r="B116" s="252"/>
      <c r="C116" s="252"/>
      <c r="D116" s="252"/>
      <c r="E116" s="252"/>
      <c r="F116" s="252"/>
      <c r="G116" s="252"/>
      <c r="H116" s="252"/>
      <c r="I116" s="252"/>
      <c r="J116" s="252"/>
      <c r="K116" s="252"/>
      <c r="L116" s="252"/>
      <c r="M116" s="252"/>
      <c r="N116" s="252"/>
      <c r="O116" s="252"/>
      <c r="P116" s="252"/>
      <c r="Q116" s="252"/>
      <c r="R116" s="252"/>
    </row>
    <row r="117" spans="1:18" x14ac:dyDescent="0.2">
      <c r="A117" s="252"/>
      <c r="B117" s="252"/>
      <c r="C117" s="252"/>
      <c r="D117" s="252"/>
      <c r="E117" s="252"/>
      <c r="F117" s="252"/>
      <c r="G117" s="252"/>
      <c r="H117" s="252"/>
      <c r="I117" s="252"/>
      <c r="J117" s="252"/>
      <c r="K117" s="252"/>
      <c r="L117" s="252"/>
      <c r="M117" s="252"/>
      <c r="N117" s="252"/>
      <c r="O117" s="252"/>
      <c r="P117" s="252"/>
      <c r="Q117" s="252"/>
      <c r="R117" s="252"/>
    </row>
    <row r="118" spans="1:18" x14ac:dyDescent="0.2">
      <c r="A118" s="252"/>
      <c r="B118" s="252"/>
      <c r="C118" s="252"/>
      <c r="D118" s="252"/>
      <c r="E118" s="252"/>
      <c r="F118" s="252"/>
      <c r="G118" s="252"/>
      <c r="H118" s="252"/>
      <c r="I118" s="252"/>
      <c r="J118" s="252"/>
      <c r="K118" s="252"/>
      <c r="L118" s="252"/>
      <c r="M118" s="252"/>
      <c r="N118" s="252"/>
      <c r="O118" s="252"/>
      <c r="P118" s="252"/>
      <c r="Q118" s="252"/>
      <c r="R118" s="252"/>
    </row>
    <row r="119" spans="1:18" x14ac:dyDescent="0.2">
      <c r="A119" s="252"/>
      <c r="B119" s="252"/>
      <c r="C119" s="252"/>
      <c r="D119" s="252"/>
      <c r="E119" s="252"/>
      <c r="F119" s="252"/>
      <c r="G119" s="252"/>
      <c r="H119" s="252"/>
      <c r="I119" s="252"/>
      <c r="J119" s="252"/>
      <c r="K119" s="252"/>
      <c r="L119" s="252"/>
      <c r="M119" s="252"/>
      <c r="N119" s="252"/>
      <c r="O119" s="252"/>
      <c r="P119" s="252"/>
      <c r="Q119" s="252"/>
      <c r="R119" s="252"/>
    </row>
    <row r="120" spans="1:18" x14ac:dyDescent="0.2">
      <c r="A120" s="252"/>
      <c r="B120" s="252"/>
      <c r="C120" s="252"/>
      <c r="D120" s="252"/>
      <c r="E120" s="252"/>
      <c r="F120" s="252"/>
      <c r="G120" s="252"/>
      <c r="H120" s="252"/>
      <c r="I120" s="252"/>
      <c r="J120" s="252"/>
      <c r="K120" s="252"/>
      <c r="L120" s="252"/>
      <c r="M120" s="252"/>
      <c r="N120" s="252"/>
      <c r="O120" s="252"/>
      <c r="P120" s="252"/>
      <c r="Q120" s="252"/>
      <c r="R120" s="252"/>
    </row>
    <row r="121" spans="1:18" x14ac:dyDescent="0.2">
      <c r="A121" s="252"/>
      <c r="B121" s="252"/>
      <c r="C121" s="252"/>
      <c r="D121" s="252"/>
      <c r="E121" s="252"/>
      <c r="F121" s="252"/>
      <c r="G121" s="252"/>
      <c r="H121" s="252"/>
      <c r="I121" s="252"/>
      <c r="J121" s="252"/>
      <c r="K121" s="252"/>
      <c r="L121" s="252"/>
      <c r="M121" s="252"/>
      <c r="N121" s="252"/>
      <c r="O121" s="252"/>
      <c r="P121" s="252"/>
      <c r="Q121" s="252"/>
      <c r="R121" s="252"/>
    </row>
    <row r="122" spans="1:18" x14ac:dyDescent="0.2">
      <c r="A122" s="252"/>
      <c r="B122" s="252"/>
      <c r="C122" s="252"/>
      <c r="D122" s="252"/>
      <c r="E122" s="252"/>
      <c r="F122" s="252"/>
      <c r="G122" s="252"/>
      <c r="H122" s="252"/>
      <c r="I122" s="252"/>
      <c r="J122" s="252"/>
      <c r="K122" s="252"/>
      <c r="L122" s="252"/>
      <c r="M122" s="252"/>
      <c r="N122" s="252"/>
      <c r="O122" s="252"/>
      <c r="P122" s="252"/>
      <c r="Q122" s="252"/>
      <c r="R122" s="252"/>
    </row>
    <row r="123" spans="1:18" x14ac:dyDescent="0.2">
      <c r="A123" s="252"/>
      <c r="B123" s="252"/>
      <c r="C123" s="252"/>
      <c r="D123" s="252"/>
      <c r="E123" s="252"/>
      <c r="F123" s="252"/>
      <c r="G123" s="252"/>
      <c r="H123" s="252"/>
      <c r="I123" s="252"/>
      <c r="J123" s="252"/>
      <c r="K123" s="252"/>
      <c r="L123" s="252"/>
      <c r="M123" s="252"/>
      <c r="N123" s="252"/>
      <c r="O123" s="252"/>
      <c r="P123" s="252"/>
      <c r="Q123" s="252"/>
      <c r="R123" s="252"/>
    </row>
    <row r="124" spans="1:18" x14ac:dyDescent="0.2">
      <c r="A124" s="252"/>
      <c r="B124" s="252"/>
      <c r="C124" s="252"/>
      <c r="D124" s="252"/>
      <c r="E124" s="252"/>
      <c r="F124" s="252"/>
      <c r="G124" s="252"/>
      <c r="H124" s="252"/>
      <c r="I124" s="252"/>
      <c r="J124" s="252"/>
      <c r="K124" s="252"/>
      <c r="L124" s="252"/>
      <c r="M124" s="252"/>
      <c r="N124" s="252"/>
      <c r="O124" s="252"/>
      <c r="P124" s="252"/>
      <c r="Q124" s="252"/>
      <c r="R124" s="252"/>
    </row>
    <row r="125" spans="1:18" x14ac:dyDescent="0.2">
      <c r="A125" s="252"/>
      <c r="B125" s="252"/>
      <c r="C125" s="252"/>
      <c r="D125" s="252"/>
      <c r="E125" s="252"/>
      <c r="F125" s="252"/>
      <c r="G125" s="252"/>
      <c r="H125" s="252"/>
      <c r="I125" s="252"/>
      <c r="J125" s="252"/>
      <c r="K125" s="252"/>
      <c r="L125" s="252"/>
      <c r="M125" s="252"/>
      <c r="N125" s="252"/>
      <c r="O125" s="252"/>
      <c r="P125" s="252"/>
      <c r="Q125" s="252"/>
      <c r="R125" s="252"/>
    </row>
    <row r="126" spans="1:18" x14ac:dyDescent="0.2">
      <c r="A126" s="252"/>
      <c r="B126" s="252"/>
      <c r="C126" s="252"/>
      <c r="D126" s="252"/>
      <c r="E126" s="252"/>
      <c r="F126" s="252"/>
      <c r="G126" s="252"/>
      <c r="H126" s="252"/>
      <c r="I126" s="252"/>
      <c r="J126" s="252"/>
      <c r="K126" s="252"/>
      <c r="L126" s="252"/>
      <c r="M126" s="252"/>
      <c r="N126" s="252"/>
      <c r="O126" s="252"/>
      <c r="P126" s="252"/>
      <c r="Q126" s="252"/>
      <c r="R126" s="252"/>
    </row>
    <row r="127" spans="1:18" x14ac:dyDescent="0.2">
      <c r="A127" s="252"/>
      <c r="B127" s="252"/>
      <c r="C127" s="252"/>
      <c r="D127" s="252"/>
      <c r="E127" s="252"/>
      <c r="F127" s="252"/>
      <c r="G127" s="252"/>
      <c r="H127" s="252"/>
      <c r="I127" s="252"/>
      <c r="J127" s="252"/>
      <c r="K127" s="252"/>
      <c r="L127" s="252"/>
      <c r="M127" s="252"/>
      <c r="N127" s="252"/>
      <c r="O127" s="252"/>
      <c r="P127" s="252"/>
      <c r="Q127" s="252"/>
      <c r="R127" s="252"/>
    </row>
    <row r="128" spans="1:18" x14ac:dyDescent="0.2">
      <c r="A128" s="252"/>
      <c r="B128" s="252"/>
      <c r="C128" s="252"/>
      <c r="D128" s="252"/>
      <c r="E128" s="252"/>
      <c r="F128" s="252"/>
      <c r="G128" s="252"/>
      <c r="H128" s="252"/>
      <c r="I128" s="252"/>
      <c r="J128" s="252"/>
      <c r="K128" s="252"/>
      <c r="L128" s="252"/>
      <c r="M128" s="252"/>
      <c r="N128" s="252"/>
      <c r="O128" s="252"/>
      <c r="P128" s="252"/>
      <c r="Q128" s="252"/>
      <c r="R128" s="252"/>
    </row>
    <row r="129" spans="1:18" x14ac:dyDescent="0.2">
      <c r="A129" s="252"/>
      <c r="B129" s="252"/>
      <c r="C129" s="252"/>
      <c r="D129" s="252"/>
      <c r="E129" s="252"/>
      <c r="F129" s="252"/>
      <c r="G129" s="252"/>
      <c r="H129" s="252"/>
      <c r="I129" s="252"/>
      <c r="J129" s="252"/>
      <c r="K129" s="252"/>
      <c r="L129" s="252"/>
      <c r="M129" s="252"/>
      <c r="N129" s="252"/>
      <c r="O129" s="252"/>
      <c r="P129" s="252"/>
      <c r="Q129" s="252"/>
      <c r="R129" s="252"/>
    </row>
    <row r="130" spans="1:18" x14ac:dyDescent="0.2">
      <c r="A130" s="252"/>
      <c r="B130" s="252"/>
      <c r="C130" s="252"/>
      <c r="D130" s="252"/>
      <c r="E130" s="252"/>
      <c r="F130" s="252"/>
      <c r="G130" s="252"/>
      <c r="H130" s="252"/>
      <c r="I130" s="252"/>
      <c r="J130" s="252"/>
      <c r="K130" s="252"/>
      <c r="L130" s="252"/>
      <c r="M130" s="252"/>
      <c r="N130" s="252"/>
      <c r="O130" s="252"/>
      <c r="P130" s="252"/>
      <c r="Q130" s="252"/>
      <c r="R130" s="252"/>
    </row>
    <row r="131" spans="1:18" x14ac:dyDescent="0.2">
      <c r="A131" s="252"/>
      <c r="B131" s="252"/>
      <c r="C131" s="252"/>
      <c r="D131" s="252"/>
      <c r="E131" s="252"/>
      <c r="F131" s="252"/>
      <c r="G131" s="252"/>
      <c r="H131" s="252"/>
      <c r="I131" s="252"/>
      <c r="J131" s="252"/>
      <c r="K131" s="252"/>
      <c r="L131" s="252"/>
      <c r="M131" s="252"/>
      <c r="N131" s="252"/>
      <c r="O131" s="252"/>
      <c r="P131" s="252"/>
      <c r="Q131" s="252"/>
      <c r="R131" s="252"/>
    </row>
    <row r="132" spans="1:18" x14ac:dyDescent="0.2">
      <c r="A132" s="252"/>
      <c r="B132" s="252"/>
      <c r="C132" s="252"/>
      <c r="D132" s="252"/>
      <c r="E132" s="252"/>
      <c r="F132" s="252"/>
      <c r="G132" s="252"/>
      <c r="H132" s="252"/>
      <c r="I132" s="252"/>
      <c r="J132" s="252"/>
      <c r="K132" s="252"/>
      <c r="L132" s="252"/>
      <c r="M132" s="252"/>
      <c r="N132" s="252"/>
      <c r="O132" s="252"/>
      <c r="P132" s="252"/>
      <c r="Q132" s="252"/>
      <c r="R132" s="252"/>
    </row>
    <row r="133" spans="1:18" x14ac:dyDescent="0.2">
      <c r="A133" s="252"/>
      <c r="B133" s="252"/>
      <c r="C133" s="252"/>
      <c r="D133" s="252"/>
      <c r="E133" s="252"/>
      <c r="F133" s="252"/>
      <c r="G133" s="252"/>
      <c r="H133" s="252"/>
      <c r="I133" s="252"/>
      <c r="J133" s="252"/>
      <c r="K133" s="252"/>
      <c r="L133" s="252"/>
      <c r="M133" s="252"/>
      <c r="N133" s="252"/>
      <c r="O133" s="252"/>
      <c r="P133" s="252"/>
      <c r="Q133" s="252"/>
      <c r="R133" s="252"/>
    </row>
    <row r="134" spans="1:18" x14ac:dyDescent="0.2">
      <c r="A134" s="252"/>
      <c r="B134" s="252"/>
      <c r="C134" s="252"/>
      <c r="D134" s="252"/>
      <c r="E134" s="252"/>
      <c r="F134" s="252"/>
      <c r="G134" s="252"/>
      <c r="H134" s="252"/>
      <c r="I134" s="252"/>
      <c r="J134" s="252"/>
      <c r="K134" s="252"/>
      <c r="L134" s="252"/>
      <c r="M134" s="252"/>
      <c r="N134" s="252"/>
      <c r="O134" s="252"/>
      <c r="P134" s="252"/>
      <c r="Q134" s="252"/>
      <c r="R134" s="252"/>
    </row>
    <row r="135" spans="1:18" x14ac:dyDescent="0.2">
      <c r="A135" s="252"/>
      <c r="B135" s="252"/>
      <c r="C135" s="252"/>
      <c r="D135" s="252"/>
      <c r="E135" s="252"/>
      <c r="F135" s="252"/>
      <c r="G135" s="252"/>
      <c r="H135" s="252"/>
      <c r="I135" s="252"/>
      <c r="J135" s="252"/>
      <c r="K135" s="252"/>
      <c r="L135" s="252"/>
      <c r="M135" s="252"/>
      <c r="N135" s="252"/>
      <c r="O135" s="252"/>
      <c r="P135" s="252"/>
      <c r="Q135" s="252"/>
      <c r="R135" s="252"/>
    </row>
    <row r="136" spans="1:18" x14ac:dyDescent="0.2">
      <c r="A136" s="252"/>
      <c r="B136" s="252"/>
      <c r="C136" s="252"/>
      <c r="D136" s="252"/>
      <c r="E136" s="252"/>
      <c r="F136" s="252"/>
      <c r="G136" s="252"/>
      <c r="H136" s="252"/>
      <c r="I136" s="252"/>
      <c r="J136" s="252"/>
      <c r="K136" s="252"/>
      <c r="L136" s="252"/>
      <c r="M136" s="252"/>
      <c r="N136" s="252"/>
      <c r="O136" s="252"/>
      <c r="P136" s="252"/>
      <c r="Q136" s="252"/>
      <c r="R136" s="252"/>
    </row>
    <row r="137" spans="1:18" x14ac:dyDescent="0.2">
      <c r="A137" s="252"/>
      <c r="B137" s="252"/>
      <c r="C137" s="252"/>
      <c r="D137" s="252"/>
      <c r="E137" s="252"/>
      <c r="F137" s="252"/>
      <c r="G137" s="252"/>
      <c r="H137" s="252"/>
      <c r="I137" s="252"/>
      <c r="J137" s="252"/>
      <c r="K137" s="252"/>
      <c r="L137" s="252"/>
      <c r="M137" s="252"/>
      <c r="N137" s="252"/>
      <c r="O137" s="252"/>
      <c r="P137" s="252"/>
      <c r="Q137" s="252"/>
      <c r="R137" s="252"/>
    </row>
    <row r="138" spans="1:18" x14ac:dyDescent="0.2">
      <c r="A138" s="252"/>
      <c r="B138" s="252"/>
      <c r="C138" s="252"/>
      <c r="D138" s="252"/>
      <c r="E138" s="252"/>
      <c r="F138" s="252"/>
      <c r="G138" s="252"/>
      <c r="H138" s="252"/>
      <c r="I138" s="252"/>
      <c r="J138" s="252"/>
      <c r="K138" s="252"/>
      <c r="L138" s="252"/>
      <c r="M138" s="252"/>
      <c r="N138" s="252"/>
      <c r="O138" s="252"/>
      <c r="P138" s="252"/>
      <c r="Q138" s="252"/>
      <c r="R138" s="252"/>
    </row>
    <row r="139" spans="1:18" x14ac:dyDescent="0.2">
      <c r="A139" s="252"/>
      <c r="B139" s="252"/>
      <c r="C139" s="252"/>
      <c r="D139" s="252"/>
      <c r="E139" s="252"/>
      <c r="F139" s="252"/>
      <c r="G139" s="252"/>
      <c r="H139" s="252"/>
      <c r="I139" s="252"/>
      <c r="J139" s="252"/>
      <c r="K139" s="252"/>
      <c r="L139" s="252"/>
      <c r="M139" s="252"/>
      <c r="N139" s="252"/>
      <c r="O139" s="252"/>
      <c r="P139" s="252"/>
      <c r="Q139" s="252"/>
      <c r="R139" s="252"/>
    </row>
    <row r="140" spans="1:18" x14ac:dyDescent="0.2">
      <c r="A140" s="252"/>
      <c r="B140" s="252"/>
      <c r="C140" s="252"/>
      <c r="D140" s="252"/>
      <c r="E140" s="252"/>
      <c r="F140" s="252"/>
      <c r="G140" s="252"/>
      <c r="H140" s="252"/>
      <c r="I140" s="252"/>
      <c r="J140" s="252"/>
      <c r="K140" s="252"/>
      <c r="L140" s="252"/>
      <c r="M140" s="252"/>
      <c r="N140" s="252"/>
      <c r="O140" s="252"/>
      <c r="P140" s="252"/>
      <c r="Q140" s="252"/>
      <c r="R140" s="252"/>
    </row>
    <row r="141" spans="1:18" x14ac:dyDescent="0.2">
      <c r="A141" s="252"/>
      <c r="B141" s="252"/>
      <c r="C141" s="252"/>
      <c r="D141" s="252"/>
      <c r="E141" s="252"/>
      <c r="F141" s="252"/>
      <c r="G141" s="252"/>
      <c r="H141" s="252"/>
      <c r="I141" s="252"/>
      <c r="J141" s="252"/>
      <c r="K141" s="252"/>
      <c r="L141" s="252"/>
      <c r="M141" s="252"/>
      <c r="N141" s="252"/>
      <c r="O141" s="252"/>
      <c r="P141" s="252"/>
      <c r="Q141" s="252"/>
      <c r="R141" s="252"/>
    </row>
    <row r="142" spans="1:18" x14ac:dyDescent="0.2">
      <c r="A142" s="252"/>
      <c r="B142" s="252"/>
      <c r="C142" s="252"/>
      <c r="D142" s="252"/>
      <c r="E142" s="252"/>
      <c r="F142" s="252"/>
      <c r="G142" s="252"/>
      <c r="H142" s="252"/>
      <c r="I142" s="252"/>
      <c r="J142" s="252"/>
      <c r="K142" s="252"/>
      <c r="L142" s="252"/>
      <c r="M142" s="252"/>
      <c r="N142" s="252"/>
      <c r="O142" s="252"/>
      <c r="P142" s="252"/>
      <c r="Q142" s="252"/>
      <c r="R142" s="252"/>
    </row>
    <row r="143" spans="1:18" x14ac:dyDescent="0.2">
      <c r="A143" s="252"/>
      <c r="B143" s="252"/>
      <c r="C143" s="252"/>
      <c r="D143" s="252"/>
      <c r="E143" s="252"/>
      <c r="F143" s="252"/>
      <c r="G143" s="252"/>
      <c r="H143" s="252"/>
      <c r="I143" s="252"/>
      <c r="J143" s="252"/>
      <c r="K143" s="252"/>
      <c r="L143" s="252"/>
      <c r="M143" s="252"/>
      <c r="N143" s="252"/>
      <c r="O143" s="252"/>
      <c r="P143" s="252"/>
      <c r="Q143" s="252"/>
      <c r="R143" s="252"/>
    </row>
    <row r="144" spans="1:18" x14ac:dyDescent="0.2">
      <c r="A144" s="252"/>
      <c r="B144" s="252"/>
      <c r="C144" s="252"/>
      <c r="D144" s="252"/>
      <c r="E144" s="252"/>
      <c r="F144" s="252"/>
      <c r="G144" s="252"/>
      <c r="H144" s="252"/>
      <c r="I144" s="252"/>
      <c r="J144" s="252"/>
      <c r="K144" s="252"/>
      <c r="L144" s="252"/>
      <c r="M144" s="252"/>
      <c r="N144" s="252"/>
      <c r="O144" s="252"/>
      <c r="P144" s="252"/>
      <c r="Q144" s="252"/>
      <c r="R144" s="252"/>
    </row>
    <row r="145" spans="1:18" x14ac:dyDescent="0.2">
      <c r="A145" s="252"/>
      <c r="B145" s="252"/>
      <c r="C145" s="252"/>
      <c r="D145" s="252"/>
      <c r="E145" s="252"/>
      <c r="F145" s="252"/>
      <c r="G145" s="252"/>
      <c r="H145" s="252"/>
      <c r="I145" s="252"/>
      <c r="J145" s="252"/>
      <c r="K145" s="252"/>
      <c r="L145" s="252"/>
      <c r="M145" s="252"/>
      <c r="N145" s="252"/>
      <c r="O145" s="252"/>
      <c r="P145" s="252"/>
      <c r="Q145" s="252"/>
      <c r="R145" s="252"/>
    </row>
    <row r="146" spans="1:18" x14ac:dyDescent="0.2">
      <c r="A146" s="252"/>
      <c r="B146" s="252"/>
      <c r="C146" s="252"/>
      <c r="D146" s="252"/>
      <c r="E146" s="252"/>
      <c r="F146" s="252"/>
      <c r="G146" s="252"/>
      <c r="H146" s="252"/>
      <c r="I146" s="252"/>
      <c r="J146" s="252"/>
      <c r="K146" s="252"/>
      <c r="L146" s="252"/>
      <c r="M146" s="252"/>
      <c r="N146" s="252"/>
      <c r="O146" s="252"/>
      <c r="P146" s="252"/>
      <c r="Q146" s="252"/>
      <c r="R146" s="252"/>
    </row>
    <row r="147" spans="1:18" x14ac:dyDescent="0.2">
      <c r="A147" s="252"/>
      <c r="B147" s="252"/>
      <c r="C147" s="252"/>
      <c r="D147" s="252"/>
      <c r="E147" s="252"/>
      <c r="F147" s="252"/>
      <c r="G147" s="252"/>
      <c r="H147" s="252"/>
      <c r="I147" s="252"/>
      <c r="J147" s="252"/>
      <c r="K147" s="252"/>
      <c r="L147" s="252"/>
      <c r="M147" s="252"/>
      <c r="N147" s="252"/>
      <c r="O147" s="252"/>
      <c r="P147" s="252"/>
      <c r="Q147" s="252"/>
      <c r="R147" s="252"/>
    </row>
    <row r="148" spans="1:18" x14ac:dyDescent="0.2">
      <c r="A148" s="252"/>
      <c r="B148" s="252"/>
      <c r="C148" s="252"/>
      <c r="D148" s="252"/>
      <c r="E148" s="252"/>
      <c r="F148" s="252"/>
      <c r="G148" s="252"/>
      <c r="H148" s="252"/>
      <c r="I148" s="252"/>
      <c r="J148" s="252"/>
      <c r="K148" s="252"/>
      <c r="L148" s="252"/>
      <c r="M148" s="252"/>
      <c r="N148" s="252"/>
      <c r="O148" s="252"/>
      <c r="P148" s="252"/>
      <c r="Q148" s="252"/>
      <c r="R148" s="252"/>
    </row>
    <row r="149" spans="1:18" x14ac:dyDescent="0.2">
      <c r="A149" s="252"/>
      <c r="B149" s="252"/>
      <c r="C149" s="252"/>
      <c r="D149" s="252"/>
      <c r="E149" s="252"/>
      <c r="F149" s="252"/>
      <c r="G149" s="252"/>
      <c r="H149" s="252"/>
      <c r="I149" s="252"/>
      <c r="J149" s="252"/>
      <c r="K149" s="252"/>
      <c r="L149" s="252"/>
      <c r="M149" s="252"/>
      <c r="N149" s="252"/>
      <c r="O149" s="252"/>
      <c r="P149" s="252"/>
      <c r="Q149" s="252"/>
      <c r="R149" s="252"/>
    </row>
    <row r="150" spans="1:18" x14ac:dyDescent="0.2">
      <c r="A150" s="252"/>
      <c r="B150" s="252"/>
      <c r="C150" s="252"/>
      <c r="D150" s="252"/>
      <c r="E150" s="252"/>
      <c r="F150" s="252"/>
      <c r="G150" s="252"/>
      <c r="H150" s="252"/>
      <c r="I150" s="252"/>
      <c r="J150" s="252"/>
      <c r="K150" s="252"/>
      <c r="L150" s="252"/>
      <c r="M150" s="252"/>
      <c r="N150" s="252"/>
      <c r="O150" s="252"/>
      <c r="P150" s="252"/>
      <c r="Q150" s="252"/>
      <c r="R150" s="252"/>
    </row>
    <row r="151" spans="1:18" x14ac:dyDescent="0.2">
      <c r="A151" s="252"/>
      <c r="B151" s="252"/>
      <c r="C151" s="252"/>
      <c r="D151" s="252"/>
      <c r="E151" s="252"/>
      <c r="F151" s="252"/>
      <c r="G151" s="252"/>
      <c r="H151" s="252"/>
      <c r="I151" s="252"/>
      <c r="J151" s="252"/>
      <c r="K151" s="252"/>
      <c r="L151" s="252"/>
      <c r="M151" s="252"/>
      <c r="N151" s="252"/>
      <c r="O151" s="252"/>
      <c r="P151" s="252"/>
      <c r="Q151" s="252"/>
      <c r="R151" s="252"/>
    </row>
    <row r="152" spans="1:18" x14ac:dyDescent="0.2">
      <c r="A152" s="252"/>
      <c r="B152" s="252"/>
      <c r="C152" s="252"/>
      <c r="D152" s="252"/>
      <c r="E152" s="252"/>
      <c r="F152" s="252"/>
      <c r="G152" s="252"/>
      <c r="H152" s="252"/>
      <c r="I152" s="252"/>
      <c r="J152" s="252"/>
      <c r="K152" s="252"/>
      <c r="L152" s="252"/>
      <c r="M152" s="252"/>
      <c r="N152" s="252"/>
      <c r="O152" s="252"/>
      <c r="P152" s="252"/>
      <c r="Q152" s="252"/>
      <c r="R152" s="252"/>
    </row>
    <row r="153" spans="1:18" x14ac:dyDescent="0.2">
      <c r="A153" s="252"/>
      <c r="B153" s="252"/>
      <c r="C153" s="252"/>
      <c r="D153" s="252"/>
      <c r="E153" s="252"/>
      <c r="F153" s="252"/>
      <c r="G153" s="252"/>
      <c r="H153" s="252"/>
      <c r="I153" s="252"/>
      <c r="J153" s="252"/>
      <c r="K153" s="252"/>
      <c r="L153" s="252"/>
      <c r="M153" s="252"/>
      <c r="N153" s="252"/>
      <c r="O153" s="252"/>
      <c r="P153" s="252"/>
      <c r="Q153" s="252"/>
      <c r="R153" s="252"/>
    </row>
    <row r="154" spans="1:18" x14ac:dyDescent="0.2">
      <c r="A154" s="252"/>
      <c r="B154" s="252"/>
      <c r="C154" s="252"/>
      <c r="D154" s="252"/>
      <c r="E154" s="252"/>
      <c r="F154" s="252"/>
      <c r="G154" s="252"/>
      <c r="H154" s="252"/>
      <c r="I154" s="252"/>
      <c r="J154" s="252"/>
      <c r="K154" s="252"/>
      <c r="L154" s="252"/>
      <c r="M154" s="252"/>
      <c r="N154" s="252"/>
      <c r="O154" s="252"/>
      <c r="P154" s="252"/>
      <c r="Q154" s="252"/>
      <c r="R154" s="252"/>
    </row>
    <row r="155" spans="1:18" x14ac:dyDescent="0.2">
      <c r="A155" s="252"/>
      <c r="B155" s="252"/>
      <c r="C155" s="252"/>
      <c r="D155" s="252"/>
      <c r="E155" s="252"/>
      <c r="F155" s="252"/>
      <c r="G155" s="252"/>
      <c r="H155" s="252"/>
      <c r="I155" s="252"/>
      <c r="J155" s="252"/>
      <c r="K155" s="252"/>
      <c r="L155" s="252"/>
      <c r="M155" s="252"/>
      <c r="N155" s="252"/>
      <c r="O155" s="252"/>
      <c r="P155" s="252"/>
      <c r="Q155" s="252"/>
      <c r="R155" s="252"/>
    </row>
    <row r="156" spans="1:18" x14ac:dyDescent="0.2">
      <c r="A156" s="252"/>
      <c r="B156" s="252"/>
      <c r="C156" s="252"/>
      <c r="D156" s="252"/>
      <c r="E156" s="252"/>
      <c r="F156" s="252"/>
      <c r="G156" s="252"/>
      <c r="H156" s="252"/>
      <c r="I156" s="252"/>
      <c r="J156" s="252"/>
      <c r="K156" s="252"/>
      <c r="L156" s="252"/>
      <c r="M156" s="252"/>
      <c r="N156" s="252"/>
      <c r="O156" s="252"/>
      <c r="P156" s="252"/>
      <c r="Q156" s="252"/>
      <c r="R156" s="252"/>
    </row>
    <row r="157" spans="1:18" x14ac:dyDescent="0.2">
      <c r="A157" s="252"/>
      <c r="B157" s="252"/>
      <c r="C157" s="252"/>
      <c r="D157" s="252"/>
      <c r="E157" s="252"/>
      <c r="F157" s="252"/>
      <c r="G157" s="252"/>
      <c r="H157" s="252"/>
      <c r="I157" s="252"/>
      <c r="J157" s="252"/>
      <c r="K157" s="252"/>
      <c r="L157" s="252"/>
      <c r="M157" s="252"/>
      <c r="N157" s="252"/>
      <c r="O157" s="252"/>
      <c r="P157" s="252"/>
      <c r="Q157" s="252"/>
      <c r="R157" s="252"/>
    </row>
    <row r="158" spans="1:18" x14ac:dyDescent="0.2">
      <c r="A158" s="252"/>
      <c r="B158" s="252"/>
      <c r="C158" s="252"/>
      <c r="D158" s="252"/>
      <c r="E158" s="252"/>
      <c r="F158" s="252"/>
      <c r="G158" s="252"/>
      <c r="H158" s="252"/>
      <c r="I158" s="252"/>
      <c r="J158" s="252"/>
      <c r="K158" s="252"/>
      <c r="L158" s="252"/>
      <c r="M158" s="252"/>
      <c r="N158" s="252"/>
      <c r="O158" s="252"/>
      <c r="P158" s="252"/>
      <c r="Q158" s="252"/>
      <c r="R158" s="252"/>
    </row>
    <row r="159" spans="1:18" x14ac:dyDescent="0.2">
      <c r="A159" s="252"/>
      <c r="B159" s="252"/>
      <c r="C159" s="252"/>
      <c r="D159" s="252"/>
      <c r="E159" s="252"/>
      <c r="F159" s="252"/>
      <c r="G159" s="252"/>
      <c r="H159" s="252"/>
      <c r="I159" s="252"/>
      <c r="J159" s="252"/>
      <c r="K159" s="252"/>
      <c r="L159" s="252"/>
      <c r="M159" s="252"/>
      <c r="N159" s="252"/>
      <c r="O159" s="252"/>
      <c r="P159" s="252"/>
      <c r="Q159" s="252"/>
      <c r="R159" s="252"/>
    </row>
    <row r="160" spans="1:18" x14ac:dyDescent="0.2">
      <c r="A160" s="252"/>
      <c r="B160" s="252"/>
      <c r="C160" s="252"/>
      <c r="D160" s="252"/>
      <c r="E160" s="252"/>
      <c r="F160" s="252"/>
      <c r="G160" s="252"/>
      <c r="H160" s="252"/>
      <c r="I160" s="252"/>
      <c r="J160" s="252"/>
      <c r="K160" s="252"/>
      <c r="L160" s="252"/>
      <c r="M160" s="252"/>
      <c r="N160" s="252"/>
      <c r="O160" s="252"/>
      <c r="P160" s="252"/>
      <c r="Q160" s="252"/>
      <c r="R160" s="252"/>
    </row>
    <row r="161" spans="1:18" x14ac:dyDescent="0.2">
      <c r="A161" s="252"/>
      <c r="B161" s="252"/>
      <c r="C161" s="252"/>
      <c r="D161" s="252"/>
      <c r="E161" s="252"/>
      <c r="F161" s="252"/>
      <c r="G161" s="252"/>
      <c r="H161" s="252"/>
      <c r="I161" s="252"/>
      <c r="J161" s="252"/>
      <c r="K161" s="252"/>
      <c r="L161" s="252"/>
      <c r="M161" s="252"/>
      <c r="N161" s="252"/>
      <c r="O161" s="252"/>
      <c r="P161" s="252"/>
      <c r="Q161" s="252"/>
      <c r="R161" s="252"/>
    </row>
    <row r="162" spans="1:18" x14ac:dyDescent="0.2">
      <c r="A162" s="252"/>
      <c r="B162" s="252"/>
      <c r="C162" s="252"/>
      <c r="D162" s="252"/>
      <c r="E162" s="252"/>
      <c r="F162" s="252"/>
      <c r="G162" s="252"/>
      <c r="H162" s="252"/>
      <c r="I162" s="252"/>
      <c r="J162" s="252"/>
      <c r="K162" s="252"/>
      <c r="L162" s="252"/>
      <c r="M162" s="252"/>
      <c r="N162" s="252"/>
      <c r="O162" s="252"/>
      <c r="P162" s="252"/>
      <c r="Q162" s="252"/>
      <c r="R162" s="252"/>
    </row>
    <row r="163" spans="1:18" x14ac:dyDescent="0.2">
      <c r="A163" s="252"/>
      <c r="B163" s="252"/>
      <c r="C163" s="252"/>
      <c r="D163" s="252"/>
      <c r="E163" s="252"/>
      <c r="F163" s="252"/>
      <c r="G163" s="252"/>
      <c r="H163" s="252"/>
      <c r="I163" s="252"/>
      <c r="J163" s="252"/>
      <c r="K163" s="252"/>
      <c r="L163" s="252"/>
      <c r="M163" s="252"/>
      <c r="N163" s="252"/>
      <c r="O163" s="252"/>
      <c r="P163" s="252"/>
      <c r="Q163" s="252"/>
      <c r="R163" s="252"/>
    </row>
    <row r="164" spans="1:18" x14ac:dyDescent="0.2">
      <c r="A164" s="252"/>
      <c r="B164" s="252"/>
      <c r="C164" s="252"/>
      <c r="D164" s="252"/>
      <c r="E164" s="252"/>
      <c r="F164" s="252"/>
      <c r="G164" s="252"/>
      <c r="H164" s="252"/>
      <c r="I164" s="252"/>
      <c r="J164" s="252"/>
      <c r="K164" s="252"/>
      <c r="L164" s="252"/>
      <c r="M164" s="252"/>
      <c r="N164" s="252"/>
      <c r="O164" s="252"/>
      <c r="P164" s="252"/>
      <c r="Q164" s="252"/>
      <c r="R164" s="252"/>
    </row>
    <row r="165" spans="1:18" x14ac:dyDescent="0.2">
      <c r="A165" s="252"/>
      <c r="B165" s="252"/>
      <c r="C165" s="252"/>
      <c r="D165" s="252"/>
      <c r="E165" s="252"/>
      <c r="F165" s="252"/>
      <c r="G165" s="252"/>
      <c r="H165" s="252"/>
      <c r="I165" s="252"/>
      <c r="J165" s="252"/>
      <c r="K165" s="252"/>
      <c r="L165" s="252"/>
      <c r="M165" s="252"/>
      <c r="N165" s="252"/>
      <c r="O165" s="252"/>
      <c r="P165" s="252"/>
      <c r="Q165" s="252"/>
      <c r="R165" s="252"/>
    </row>
    <row r="166" spans="1:18" x14ac:dyDescent="0.2">
      <c r="A166" s="252"/>
      <c r="B166" s="252"/>
      <c r="C166" s="252"/>
      <c r="D166" s="252"/>
      <c r="E166" s="252"/>
      <c r="F166" s="252"/>
      <c r="G166" s="252"/>
      <c r="H166" s="252"/>
      <c r="I166" s="252"/>
      <c r="J166" s="252"/>
      <c r="K166" s="252"/>
      <c r="L166" s="252"/>
      <c r="M166" s="252"/>
      <c r="N166" s="252"/>
      <c r="O166" s="252"/>
      <c r="P166" s="252"/>
      <c r="Q166" s="252"/>
      <c r="R166" s="252"/>
    </row>
    <row r="167" spans="1:18" x14ac:dyDescent="0.2">
      <c r="A167" s="252"/>
      <c r="B167" s="252"/>
      <c r="C167" s="252"/>
      <c r="D167" s="252"/>
      <c r="E167" s="252"/>
      <c r="F167" s="252"/>
      <c r="G167" s="252"/>
      <c r="H167" s="252"/>
      <c r="I167" s="252"/>
      <c r="J167" s="252"/>
      <c r="K167" s="252"/>
      <c r="L167" s="252"/>
      <c r="M167" s="252"/>
      <c r="N167" s="252"/>
      <c r="O167" s="252"/>
      <c r="P167" s="252"/>
      <c r="Q167" s="252"/>
      <c r="R167" s="252"/>
    </row>
    <row r="168" spans="1:18" x14ac:dyDescent="0.2">
      <c r="A168" s="252"/>
      <c r="B168" s="252"/>
      <c r="C168" s="252"/>
      <c r="D168" s="252"/>
      <c r="E168" s="252"/>
      <c r="F168" s="252"/>
      <c r="G168" s="252"/>
      <c r="H168" s="252"/>
      <c r="I168" s="252"/>
      <c r="J168" s="252"/>
      <c r="K168" s="252"/>
      <c r="L168" s="252"/>
      <c r="M168" s="252"/>
      <c r="N168" s="252"/>
      <c r="O168" s="252"/>
      <c r="P168" s="252"/>
      <c r="Q168" s="252"/>
      <c r="R168" s="252"/>
    </row>
    <row r="169" spans="1:18" x14ac:dyDescent="0.2">
      <c r="A169" s="252"/>
      <c r="B169" s="252"/>
      <c r="C169" s="252"/>
      <c r="D169" s="252"/>
      <c r="E169" s="252"/>
      <c r="F169" s="252"/>
      <c r="G169" s="252"/>
      <c r="H169" s="252"/>
      <c r="I169" s="252"/>
      <c r="J169" s="252"/>
      <c r="K169" s="252"/>
      <c r="L169" s="252"/>
      <c r="M169" s="252"/>
      <c r="N169" s="252"/>
      <c r="O169" s="252"/>
      <c r="P169" s="252"/>
      <c r="Q169" s="252"/>
      <c r="R169" s="252"/>
    </row>
    <row r="170" spans="1:18" x14ac:dyDescent="0.2">
      <c r="A170" s="252"/>
      <c r="B170" s="252"/>
      <c r="C170" s="252"/>
      <c r="D170" s="252"/>
      <c r="E170" s="252"/>
      <c r="F170" s="252"/>
      <c r="G170" s="252"/>
      <c r="H170" s="252"/>
      <c r="I170" s="252"/>
      <c r="J170" s="252"/>
      <c r="K170" s="252"/>
      <c r="L170" s="252"/>
      <c r="M170" s="252"/>
      <c r="N170" s="252"/>
      <c r="O170" s="252"/>
      <c r="P170" s="252"/>
      <c r="Q170" s="252"/>
      <c r="R170" s="252"/>
    </row>
    <row r="171" spans="1:18" x14ac:dyDescent="0.2">
      <c r="A171" s="252"/>
      <c r="B171" s="252"/>
      <c r="C171" s="252"/>
      <c r="D171" s="252"/>
      <c r="E171" s="252"/>
      <c r="F171" s="252"/>
      <c r="G171" s="252"/>
      <c r="H171" s="252"/>
      <c r="I171" s="252"/>
      <c r="J171" s="252"/>
      <c r="K171" s="252"/>
      <c r="L171" s="252"/>
      <c r="M171" s="252"/>
      <c r="N171" s="252"/>
      <c r="O171" s="252"/>
      <c r="P171" s="252"/>
      <c r="Q171" s="252"/>
      <c r="R171" s="252"/>
    </row>
    <row r="172" spans="1:18" x14ac:dyDescent="0.2">
      <c r="A172" s="252"/>
      <c r="B172" s="252"/>
      <c r="C172" s="252"/>
      <c r="D172" s="252"/>
      <c r="E172" s="252"/>
      <c r="F172" s="252"/>
      <c r="G172" s="252"/>
      <c r="H172" s="252"/>
      <c r="I172" s="252"/>
      <c r="J172" s="252"/>
      <c r="K172" s="252"/>
      <c r="L172" s="252"/>
      <c r="M172" s="252"/>
      <c r="N172" s="252"/>
      <c r="O172" s="252"/>
      <c r="P172" s="252"/>
      <c r="Q172" s="252"/>
      <c r="R172" s="252"/>
    </row>
    <row r="173" spans="1:18" x14ac:dyDescent="0.2">
      <c r="A173" s="252"/>
      <c r="B173" s="252"/>
      <c r="C173" s="252"/>
      <c r="D173" s="252"/>
      <c r="E173" s="252"/>
      <c r="F173" s="252"/>
      <c r="G173" s="252"/>
      <c r="H173" s="252"/>
      <c r="I173" s="252"/>
      <c r="J173" s="252"/>
      <c r="K173" s="252"/>
      <c r="L173" s="252"/>
      <c r="M173" s="252"/>
      <c r="N173" s="252"/>
      <c r="O173" s="252"/>
      <c r="P173" s="252"/>
      <c r="Q173" s="252"/>
      <c r="R173" s="252"/>
    </row>
    <row r="174" spans="1:18" x14ac:dyDescent="0.2">
      <c r="A174" s="252"/>
      <c r="B174" s="252"/>
      <c r="C174" s="252"/>
      <c r="D174" s="252"/>
      <c r="E174" s="252"/>
      <c r="F174" s="252"/>
      <c r="G174" s="252"/>
      <c r="H174" s="252"/>
      <c r="I174" s="252"/>
      <c r="J174" s="252"/>
      <c r="K174" s="252"/>
      <c r="L174" s="252"/>
      <c r="M174" s="252"/>
      <c r="N174" s="252"/>
      <c r="O174" s="252"/>
      <c r="P174" s="252"/>
      <c r="Q174" s="252"/>
      <c r="R174" s="252"/>
    </row>
    <row r="175" spans="1:18" x14ac:dyDescent="0.2">
      <c r="A175" s="252"/>
      <c r="B175" s="252"/>
      <c r="C175" s="252"/>
      <c r="D175" s="252"/>
      <c r="E175" s="252"/>
      <c r="F175" s="252"/>
      <c r="G175" s="252"/>
      <c r="H175" s="252"/>
      <c r="I175" s="252"/>
      <c r="J175" s="252"/>
      <c r="K175" s="252"/>
      <c r="L175" s="252"/>
      <c r="M175" s="252"/>
      <c r="N175" s="252"/>
      <c r="O175" s="252"/>
      <c r="P175" s="252"/>
      <c r="Q175" s="252"/>
      <c r="R175" s="252"/>
    </row>
    <row r="176" spans="1:18" x14ac:dyDescent="0.2">
      <c r="A176" s="252"/>
      <c r="B176" s="252"/>
      <c r="C176" s="252"/>
      <c r="D176" s="252"/>
      <c r="E176" s="252"/>
      <c r="F176" s="252"/>
      <c r="G176" s="252"/>
      <c r="H176" s="252"/>
      <c r="I176" s="252"/>
      <c r="J176" s="252"/>
      <c r="K176" s="252"/>
      <c r="L176" s="252"/>
      <c r="M176" s="252"/>
      <c r="N176" s="252"/>
      <c r="O176" s="252"/>
      <c r="P176" s="252"/>
      <c r="Q176" s="252"/>
      <c r="R176" s="252"/>
    </row>
    <row r="177" spans="1:18" x14ac:dyDescent="0.2">
      <c r="A177" s="252"/>
      <c r="B177" s="252"/>
      <c r="C177" s="252"/>
      <c r="D177" s="252"/>
      <c r="E177" s="252"/>
      <c r="F177" s="252"/>
      <c r="G177" s="252"/>
      <c r="H177" s="252"/>
      <c r="I177" s="252"/>
      <c r="J177" s="252"/>
      <c r="K177" s="252"/>
      <c r="L177" s="252"/>
      <c r="M177" s="252"/>
      <c r="N177" s="252"/>
      <c r="O177" s="252"/>
      <c r="P177" s="252"/>
      <c r="Q177" s="252"/>
      <c r="R177" s="252"/>
    </row>
    <row r="178" spans="1:18" x14ac:dyDescent="0.2">
      <c r="A178" s="252"/>
      <c r="B178" s="252"/>
      <c r="C178" s="252"/>
      <c r="D178" s="252"/>
      <c r="E178" s="252"/>
      <c r="F178" s="252"/>
      <c r="G178" s="252"/>
      <c r="H178" s="252"/>
      <c r="I178" s="252"/>
      <c r="J178" s="252"/>
      <c r="K178" s="252"/>
      <c r="L178" s="252"/>
      <c r="M178" s="252"/>
      <c r="N178" s="252"/>
      <c r="O178" s="252"/>
      <c r="P178" s="252"/>
      <c r="Q178" s="252"/>
      <c r="R178" s="252"/>
    </row>
    <row r="179" spans="1:18" x14ac:dyDescent="0.2">
      <c r="A179" s="252"/>
      <c r="B179" s="252"/>
      <c r="C179" s="252"/>
      <c r="D179" s="252"/>
      <c r="E179" s="252"/>
      <c r="F179" s="252"/>
      <c r="G179" s="252"/>
      <c r="H179" s="252"/>
      <c r="I179" s="252"/>
      <c r="J179" s="252"/>
      <c r="K179" s="252"/>
      <c r="L179" s="252"/>
      <c r="M179" s="252"/>
      <c r="N179" s="252"/>
      <c r="O179" s="252"/>
      <c r="P179" s="252"/>
      <c r="Q179" s="252"/>
      <c r="R179" s="252"/>
    </row>
    <row r="180" spans="1:18" x14ac:dyDescent="0.2">
      <c r="A180" s="252"/>
      <c r="B180" s="252"/>
      <c r="C180" s="252"/>
      <c r="D180" s="252"/>
      <c r="E180" s="252"/>
      <c r="F180" s="252"/>
      <c r="G180" s="252"/>
      <c r="H180" s="252"/>
      <c r="I180" s="252"/>
      <c r="J180" s="252"/>
      <c r="K180" s="252"/>
      <c r="L180" s="252"/>
      <c r="M180" s="252"/>
      <c r="N180" s="252"/>
      <c r="O180" s="252"/>
      <c r="P180" s="252"/>
      <c r="Q180" s="252"/>
      <c r="R180" s="252"/>
    </row>
    <row r="181" spans="1:18" x14ac:dyDescent="0.2">
      <c r="A181" s="252"/>
      <c r="B181" s="252"/>
      <c r="C181" s="252"/>
      <c r="D181" s="252"/>
      <c r="E181" s="252"/>
      <c r="F181" s="252"/>
      <c r="G181" s="252"/>
      <c r="H181" s="252"/>
      <c r="I181" s="252"/>
      <c r="J181" s="252"/>
      <c r="K181" s="252"/>
      <c r="L181" s="252"/>
      <c r="M181" s="252"/>
      <c r="N181" s="252"/>
      <c r="O181" s="252"/>
      <c r="P181" s="252"/>
      <c r="Q181" s="252"/>
      <c r="R181" s="252"/>
    </row>
    <row r="182" spans="1:18" x14ac:dyDescent="0.2">
      <c r="A182" s="252"/>
      <c r="B182" s="252"/>
      <c r="C182" s="252"/>
      <c r="D182" s="252"/>
      <c r="E182" s="252"/>
      <c r="F182" s="252"/>
      <c r="G182" s="252"/>
      <c r="H182" s="252"/>
      <c r="I182" s="252"/>
      <c r="J182" s="252"/>
      <c r="K182" s="252"/>
      <c r="L182" s="252"/>
      <c r="M182" s="252"/>
      <c r="N182" s="252"/>
      <c r="O182" s="252"/>
      <c r="P182" s="252"/>
      <c r="Q182" s="252"/>
      <c r="R182" s="252"/>
    </row>
    <row r="183" spans="1:18" x14ac:dyDescent="0.2">
      <c r="A183" s="252"/>
      <c r="B183" s="252"/>
      <c r="C183" s="252"/>
      <c r="D183" s="252"/>
      <c r="E183" s="252"/>
      <c r="F183" s="252"/>
      <c r="G183" s="252"/>
      <c r="H183" s="252"/>
      <c r="I183" s="252"/>
      <c r="J183" s="252"/>
      <c r="K183" s="252"/>
      <c r="L183" s="252"/>
      <c r="M183" s="252"/>
      <c r="N183" s="252"/>
      <c r="O183" s="252"/>
      <c r="P183" s="252"/>
      <c r="Q183" s="252"/>
      <c r="R183" s="252"/>
    </row>
    <row r="184" spans="1:18" x14ac:dyDescent="0.2">
      <c r="A184" s="252"/>
      <c r="B184" s="252"/>
      <c r="C184" s="252"/>
      <c r="D184" s="252"/>
      <c r="E184" s="252"/>
      <c r="F184" s="252"/>
      <c r="G184" s="252"/>
      <c r="H184" s="252"/>
      <c r="I184" s="252"/>
      <c r="J184" s="252"/>
      <c r="K184" s="252"/>
      <c r="L184" s="252"/>
      <c r="M184" s="252"/>
      <c r="N184" s="252"/>
      <c r="O184" s="252"/>
      <c r="P184" s="252"/>
      <c r="Q184" s="252"/>
      <c r="R184" s="252"/>
    </row>
    <row r="185" spans="1:18" x14ac:dyDescent="0.2">
      <c r="A185" s="252"/>
      <c r="B185" s="252"/>
      <c r="C185" s="252"/>
      <c r="D185" s="252"/>
      <c r="E185" s="252"/>
      <c r="F185" s="252"/>
      <c r="G185" s="252"/>
      <c r="H185" s="252"/>
      <c r="I185" s="252"/>
      <c r="J185" s="252"/>
      <c r="K185" s="252"/>
      <c r="L185" s="252"/>
      <c r="M185" s="252"/>
      <c r="N185" s="252"/>
      <c r="O185" s="252"/>
      <c r="P185" s="252"/>
      <c r="Q185" s="252"/>
      <c r="R185" s="252"/>
    </row>
    <row r="186" spans="1:18" x14ac:dyDescent="0.2">
      <c r="A186" s="252"/>
      <c r="B186" s="252"/>
      <c r="C186" s="252"/>
      <c r="D186" s="252"/>
      <c r="E186" s="252"/>
      <c r="F186" s="252"/>
      <c r="G186" s="252"/>
      <c r="H186" s="252"/>
      <c r="I186" s="252"/>
      <c r="J186" s="252"/>
      <c r="K186" s="252"/>
      <c r="L186" s="252"/>
      <c r="M186" s="252"/>
      <c r="N186" s="252"/>
      <c r="O186" s="252"/>
      <c r="P186" s="252"/>
      <c r="Q186" s="252"/>
      <c r="R186" s="252"/>
    </row>
    <row r="187" spans="1:18" x14ac:dyDescent="0.2">
      <c r="A187" s="252"/>
      <c r="B187" s="252"/>
      <c r="C187" s="252"/>
      <c r="D187" s="252"/>
      <c r="E187" s="252"/>
      <c r="F187" s="252"/>
      <c r="G187" s="252"/>
      <c r="H187" s="252"/>
      <c r="I187" s="252"/>
      <c r="J187" s="252"/>
      <c r="K187" s="252"/>
      <c r="L187" s="252"/>
      <c r="M187" s="252"/>
      <c r="N187" s="252"/>
      <c r="O187" s="252"/>
      <c r="P187" s="252"/>
      <c r="Q187" s="252"/>
      <c r="R187" s="252"/>
    </row>
    <row r="188" spans="1:18" x14ac:dyDescent="0.2">
      <c r="A188" s="252"/>
      <c r="B188" s="252"/>
      <c r="C188" s="252"/>
      <c r="D188" s="252"/>
      <c r="E188" s="252"/>
      <c r="F188" s="252"/>
      <c r="G188" s="252"/>
      <c r="H188" s="252"/>
      <c r="I188" s="252"/>
      <c r="J188" s="252"/>
      <c r="K188" s="252"/>
      <c r="L188" s="252"/>
      <c r="M188" s="252"/>
      <c r="N188" s="252"/>
      <c r="O188" s="252"/>
      <c r="P188" s="252"/>
      <c r="Q188" s="252"/>
      <c r="R188" s="252"/>
    </row>
    <row r="189" spans="1:18" x14ac:dyDescent="0.2">
      <c r="A189" s="252"/>
      <c r="B189" s="252"/>
      <c r="C189" s="252"/>
      <c r="D189" s="252"/>
      <c r="E189" s="252"/>
      <c r="F189" s="252"/>
      <c r="G189" s="252"/>
      <c r="H189" s="252"/>
      <c r="I189" s="252"/>
      <c r="J189" s="252"/>
      <c r="K189" s="252"/>
      <c r="L189" s="252"/>
      <c r="M189" s="252"/>
      <c r="N189" s="252"/>
      <c r="O189" s="252"/>
      <c r="P189" s="252"/>
      <c r="Q189" s="252"/>
      <c r="R189" s="252"/>
    </row>
    <row r="190" spans="1:18" x14ac:dyDescent="0.2">
      <c r="A190" s="252"/>
      <c r="B190" s="252"/>
      <c r="C190" s="252"/>
      <c r="D190" s="252"/>
      <c r="E190" s="252"/>
      <c r="F190" s="252"/>
      <c r="G190" s="252"/>
      <c r="H190" s="252"/>
      <c r="I190" s="252"/>
      <c r="J190" s="252"/>
      <c r="K190" s="252"/>
      <c r="L190" s="252"/>
      <c r="M190" s="252"/>
      <c r="N190" s="252"/>
      <c r="O190" s="252"/>
      <c r="P190" s="252"/>
      <c r="Q190" s="252"/>
      <c r="R190" s="252"/>
    </row>
    <row r="191" spans="1:18" x14ac:dyDescent="0.2">
      <c r="A191" s="252"/>
      <c r="B191" s="252"/>
      <c r="C191" s="252"/>
      <c r="D191" s="252"/>
      <c r="E191" s="252"/>
      <c r="F191" s="252"/>
      <c r="G191" s="252"/>
      <c r="H191" s="252"/>
      <c r="I191" s="252"/>
      <c r="J191" s="252"/>
      <c r="K191" s="252"/>
      <c r="L191" s="252"/>
      <c r="M191" s="252"/>
      <c r="N191" s="252"/>
      <c r="O191" s="252"/>
      <c r="P191" s="252"/>
      <c r="Q191" s="252"/>
      <c r="R191" s="252"/>
    </row>
    <row r="192" spans="1:18" x14ac:dyDescent="0.2">
      <c r="A192" s="252"/>
      <c r="B192" s="252"/>
      <c r="C192" s="252"/>
      <c r="D192" s="252"/>
      <c r="E192" s="252"/>
      <c r="F192" s="252"/>
      <c r="G192" s="252"/>
      <c r="H192" s="252"/>
      <c r="I192" s="252"/>
      <c r="J192" s="252"/>
      <c r="K192" s="252"/>
      <c r="L192" s="252"/>
      <c r="M192" s="252"/>
      <c r="N192" s="252"/>
      <c r="O192" s="252"/>
      <c r="P192" s="252"/>
      <c r="Q192" s="252"/>
      <c r="R192" s="252"/>
    </row>
    <row r="193" spans="1:18" x14ac:dyDescent="0.2">
      <c r="A193" s="252"/>
      <c r="B193" s="252"/>
      <c r="C193" s="252"/>
      <c r="D193" s="252"/>
      <c r="E193" s="252"/>
      <c r="F193" s="252"/>
      <c r="G193" s="252"/>
      <c r="H193" s="252"/>
      <c r="I193" s="252"/>
      <c r="J193" s="252"/>
      <c r="K193" s="252"/>
      <c r="L193" s="252"/>
      <c r="M193" s="252"/>
      <c r="N193" s="252"/>
      <c r="O193" s="252"/>
      <c r="P193" s="252"/>
      <c r="Q193" s="252"/>
      <c r="R193" s="252"/>
    </row>
    <row r="194" spans="1:18" x14ac:dyDescent="0.2">
      <c r="A194" s="252"/>
      <c r="B194" s="252"/>
      <c r="C194" s="252"/>
      <c r="D194" s="252"/>
      <c r="E194" s="252"/>
      <c r="F194" s="252"/>
      <c r="G194" s="252"/>
      <c r="H194" s="252"/>
      <c r="I194" s="252"/>
      <c r="J194" s="252"/>
      <c r="K194" s="252"/>
      <c r="L194" s="252"/>
      <c r="M194" s="252"/>
      <c r="N194" s="252"/>
      <c r="O194" s="252"/>
      <c r="P194" s="252"/>
      <c r="Q194" s="252"/>
      <c r="R194" s="252"/>
    </row>
    <row r="195" spans="1:18" x14ac:dyDescent="0.2">
      <c r="A195" s="252"/>
      <c r="B195" s="252"/>
      <c r="C195" s="252"/>
      <c r="D195" s="252"/>
      <c r="E195" s="252"/>
      <c r="F195" s="252"/>
      <c r="G195" s="252"/>
      <c r="H195" s="252"/>
      <c r="I195" s="252"/>
      <c r="J195" s="252"/>
      <c r="K195" s="252"/>
      <c r="L195" s="252"/>
      <c r="M195" s="252"/>
      <c r="N195" s="252"/>
      <c r="O195" s="252"/>
      <c r="P195" s="252"/>
      <c r="Q195" s="252"/>
      <c r="R195" s="252"/>
    </row>
    <row r="196" spans="1:18" x14ac:dyDescent="0.2">
      <c r="A196" s="252"/>
      <c r="B196" s="252"/>
      <c r="C196" s="252"/>
      <c r="D196" s="252"/>
      <c r="E196" s="252"/>
      <c r="F196" s="252"/>
      <c r="G196" s="252"/>
      <c r="H196" s="252"/>
      <c r="I196" s="252"/>
      <c r="J196" s="252"/>
      <c r="K196" s="252"/>
      <c r="L196" s="252"/>
      <c r="M196" s="252"/>
      <c r="N196" s="252"/>
      <c r="O196" s="252"/>
      <c r="P196" s="252"/>
      <c r="Q196" s="252"/>
      <c r="R196" s="252"/>
    </row>
    <row r="197" spans="1:18" x14ac:dyDescent="0.2">
      <c r="A197" s="252"/>
      <c r="B197" s="252"/>
      <c r="C197" s="252"/>
      <c r="D197" s="252"/>
      <c r="E197" s="252"/>
      <c r="F197" s="252"/>
      <c r="G197" s="252"/>
      <c r="H197" s="252"/>
      <c r="I197" s="252"/>
      <c r="J197" s="252"/>
      <c r="K197" s="252"/>
      <c r="L197" s="252"/>
      <c r="M197" s="252"/>
      <c r="N197" s="252"/>
      <c r="O197" s="252"/>
      <c r="P197" s="252"/>
      <c r="Q197" s="252"/>
      <c r="R197" s="252"/>
    </row>
    <row r="198" spans="1:18" x14ac:dyDescent="0.2">
      <c r="A198" s="252"/>
      <c r="B198" s="252"/>
      <c r="C198" s="252"/>
      <c r="D198" s="252"/>
      <c r="E198" s="252"/>
      <c r="F198" s="252"/>
      <c r="G198" s="252"/>
      <c r="H198" s="252"/>
      <c r="I198" s="252"/>
      <c r="J198" s="252"/>
      <c r="K198" s="252"/>
      <c r="L198" s="252"/>
      <c r="M198" s="252"/>
      <c r="N198" s="252"/>
      <c r="O198" s="252"/>
      <c r="P198" s="252"/>
      <c r="Q198" s="252"/>
      <c r="R198" s="252"/>
    </row>
    <row r="199" spans="1:18" x14ac:dyDescent="0.2">
      <c r="A199" s="252"/>
      <c r="B199" s="252"/>
      <c r="C199" s="252"/>
      <c r="D199" s="252"/>
      <c r="E199" s="252"/>
      <c r="F199" s="252"/>
      <c r="G199" s="252"/>
      <c r="H199" s="252"/>
      <c r="I199" s="252"/>
      <c r="J199" s="252"/>
      <c r="K199" s="252"/>
      <c r="L199" s="252"/>
      <c r="M199" s="252"/>
      <c r="N199" s="252"/>
      <c r="O199" s="252"/>
      <c r="P199" s="252"/>
      <c r="Q199" s="252"/>
      <c r="R199" s="252"/>
    </row>
    <row r="200" spans="1:18" x14ac:dyDescent="0.2">
      <c r="A200" s="252"/>
      <c r="B200" s="252"/>
      <c r="C200" s="252"/>
      <c r="D200" s="252"/>
      <c r="E200" s="252"/>
      <c r="F200" s="252"/>
      <c r="G200" s="252"/>
      <c r="H200" s="252"/>
      <c r="I200" s="252"/>
      <c r="J200" s="252"/>
      <c r="K200" s="252"/>
      <c r="L200" s="252"/>
      <c r="M200" s="252"/>
      <c r="N200" s="252"/>
      <c r="O200" s="252"/>
      <c r="P200" s="252"/>
      <c r="Q200" s="252"/>
      <c r="R200" s="252"/>
    </row>
    <row r="201" spans="1:18" x14ac:dyDescent="0.2">
      <c r="A201" s="252"/>
      <c r="B201" s="252"/>
      <c r="C201" s="252"/>
      <c r="D201" s="252"/>
      <c r="E201" s="252"/>
      <c r="F201" s="252"/>
      <c r="G201" s="252"/>
      <c r="H201" s="252"/>
      <c r="I201" s="252"/>
      <c r="J201" s="252"/>
      <c r="K201" s="252"/>
      <c r="L201" s="252"/>
      <c r="M201" s="252"/>
      <c r="N201" s="252"/>
      <c r="O201" s="252"/>
      <c r="P201" s="252"/>
      <c r="Q201" s="252"/>
      <c r="R201" s="252"/>
    </row>
    <row r="202" spans="1:18" x14ac:dyDescent="0.2">
      <c r="A202" s="252"/>
      <c r="B202" s="252"/>
      <c r="C202" s="252"/>
      <c r="D202" s="252"/>
      <c r="E202" s="252"/>
      <c r="F202" s="252"/>
      <c r="G202" s="252"/>
      <c r="H202" s="252"/>
      <c r="I202" s="252"/>
      <c r="J202" s="252"/>
      <c r="K202" s="252"/>
      <c r="L202" s="252"/>
      <c r="M202" s="252"/>
      <c r="N202" s="252"/>
      <c r="O202" s="252"/>
      <c r="P202" s="252"/>
      <c r="Q202" s="252"/>
      <c r="R202" s="252"/>
    </row>
    <row r="203" spans="1:18" x14ac:dyDescent="0.2">
      <c r="A203" s="252"/>
      <c r="B203" s="252"/>
      <c r="C203" s="252"/>
      <c r="D203" s="252"/>
      <c r="E203" s="252"/>
      <c r="F203" s="252"/>
      <c r="G203" s="252"/>
      <c r="H203" s="252"/>
      <c r="I203" s="252"/>
      <c r="J203" s="252"/>
      <c r="K203" s="252"/>
      <c r="L203" s="252"/>
      <c r="M203" s="252"/>
      <c r="N203" s="252"/>
      <c r="O203" s="252"/>
      <c r="P203" s="252"/>
      <c r="Q203" s="252"/>
      <c r="R203" s="252"/>
    </row>
    <row r="204" spans="1:18" x14ac:dyDescent="0.2">
      <c r="A204" s="252"/>
      <c r="B204" s="252"/>
      <c r="C204" s="252"/>
      <c r="D204" s="252"/>
      <c r="E204" s="252"/>
      <c r="F204" s="252"/>
      <c r="G204" s="252"/>
      <c r="H204" s="252"/>
      <c r="I204" s="252"/>
      <c r="J204" s="252"/>
      <c r="K204" s="252"/>
      <c r="L204" s="252"/>
      <c r="M204" s="252"/>
      <c r="N204" s="252"/>
      <c r="O204" s="252"/>
      <c r="P204" s="252"/>
      <c r="Q204" s="252"/>
      <c r="R204" s="252"/>
    </row>
    <row r="205" spans="1:18" x14ac:dyDescent="0.2">
      <c r="A205" s="252"/>
      <c r="B205" s="252"/>
      <c r="C205" s="252"/>
      <c r="D205" s="252"/>
      <c r="E205" s="252"/>
      <c r="F205" s="252"/>
      <c r="G205" s="252"/>
      <c r="H205" s="252"/>
      <c r="I205" s="252"/>
      <c r="J205" s="252"/>
      <c r="K205" s="252"/>
      <c r="L205" s="252"/>
      <c r="M205" s="252"/>
      <c r="N205" s="252"/>
      <c r="O205" s="252"/>
      <c r="P205" s="252"/>
      <c r="Q205" s="252"/>
      <c r="R205" s="252"/>
    </row>
    <row r="206" spans="1:18" x14ac:dyDescent="0.2">
      <c r="A206" s="252"/>
      <c r="B206" s="252"/>
      <c r="C206" s="252"/>
      <c r="D206" s="252"/>
      <c r="E206" s="252"/>
      <c r="F206" s="252"/>
      <c r="G206" s="252"/>
      <c r="H206" s="252"/>
      <c r="I206" s="252"/>
      <c r="J206" s="252"/>
      <c r="K206" s="252"/>
      <c r="L206" s="252"/>
      <c r="M206" s="252"/>
      <c r="N206" s="252"/>
      <c r="O206" s="252"/>
      <c r="P206" s="252"/>
      <c r="Q206" s="252"/>
      <c r="R206" s="252"/>
    </row>
    <row r="207" spans="1:18" x14ac:dyDescent="0.2">
      <c r="A207" s="252"/>
      <c r="B207" s="252"/>
      <c r="C207" s="252"/>
      <c r="D207" s="252"/>
      <c r="E207" s="252"/>
      <c r="F207" s="252"/>
      <c r="G207" s="252"/>
      <c r="H207" s="252"/>
      <c r="I207" s="252"/>
      <c r="J207" s="252"/>
      <c r="K207" s="252"/>
      <c r="L207" s="252"/>
      <c r="M207" s="252"/>
      <c r="N207" s="252"/>
      <c r="O207" s="252"/>
      <c r="P207" s="252"/>
      <c r="Q207" s="252"/>
      <c r="R207" s="252"/>
    </row>
    <row r="208" spans="1:18" x14ac:dyDescent="0.2">
      <c r="A208" s="252"/>
      <c r="B208" s="252"/>
      <c r="C208" s="252"/>
      <c r="D208" s="252"/>
      <c r="E208" s="252"/>
      <c r="F208" s="252"/>
      <c r="G208" s="252"/>
      <c r="H208" s="252"/>
      <c r="I208" s="252"/>
      <c r="J208" s="252"/>
      <c r="K208" s="252"/>
      <c r="L208" s="252"/>
      <c r="M208" s="252"/>
      <c r="N208" s="252"/>
      <c r="O208" s="252"/>
      <c r="P208" s="252"/>
      <c r="Q208" s="252"/>
      <c r="R208" s="252"/>
    </row>
    <row r="209" spans="1:18" x14ac:dyDescent="0.2">
      <c r="A209" s="252"/>
      <c r="B209" s="252"/>
      <c r="C209" s="252"/>
      <c r="D209" s="252"/>
      <c r="E209" s="252"/>
      <c r="F209" s="252"/>
      <c r="G209" s="252"/>
      <c r="H209" s="252"/>
      <c r="I209" s="252"/>
      <c r="J209" s="252"/>
      <c r="K209" s="252"/>
      <c r="L209" s="252"/>
      <c r="M209" s="252"/>
      <c r="N209" s="252"/>
      <c r="O209" s="252"/>
      <c r="P209" s="252"/>
      <c r="Q209" s="252"/>
      <c r="R209" s="252"/>
    </row>
    <row r="210" spans="1:18" x14ac:dyDescent="0.2">
      <c r="A210" s="252"/>
      <c r="B210" s="252"/>
      <c r="C210" s="252"/>
      <c r="D210" s="252"/>
      <c r="E210" s="252"/>
      <c r="F210" s="252"/>
      <c r="G210" s="252"/>
      <c r="H210" s="252"/>
      <c r="I210" s="252"/>
      <c r="J210" s="252"/>
      <c r="K210" s="252"/>
      <c r="L210" s="252"/>
      <c r="M210" s="252"/>
      <c r="N210" s="252"/>
      <c r="O210" s="252"/>
      <c r="P210" s="252"/>
      <c r="Q210" s="252"/>
      <c r="R210" s="252"/>
    </row>
    <row r="211" spans="1:18" x14ac:dyDescent="0.2">
      <c r="A211" s="252"/>
      <c r="B211" s="252"/>
      <c r="C211" s="252"/>
      <c r="D211" s="252"/>
      <c r="E211" s="252"/>
      <c r="F211" s="252"/>
      <c r="G211" s="252"/>
      <c r="H211" s="252"/>
      <c r="I211" s="252"/>
      <c r="J211" s="252"/>
      <c r="K211" s="252"/>
      <c r="L211" s="252"/>
      <c r="M211" s="252"/>
      <c r="N211" s="252"/>
      <c r="O211" s="252"/>
      <c r="P211" s="252"/>
      <c r="Q211" s="252"/>
      <c r="R211" s="252"/>
    </row>
    <row r="212" spans="1:18" x14ac:dyDescent="0.2">
      <c r="A212" s="252"/>
      <c r="B212" s="252"/>
      <c r="C212" s="252"/>
      <c r="D212" s="252"/>
      <c r="E212" s="252"/>
      <c r="F212" s="252"/>
      <c r="G212" s="252"/>
      <c r="H212" s="252"/>
      <c r="I212" s="252"/>
      <c r="J212" s="252"/>
      <c r="K212" s="252"/>
      <c r="L212" s="252"/>
      <c r="M212" s="252"/>
      <c r="N212" s="252"/>
      <c r="O212" s="252"/>
      <c r="P212" s="252"/>
      <c r="Q212" s="252"/>
      <c r="R212" s="252"/>
    </row>
    <row r="213" spans="1:18" x14ac:dyDescent="0.2">
      <c r="A213" s="252"/>
      <c r="B213" s="252"/>
      <c r="C213" s="252"/>
      <c r="D213" s="252"/>
      <c r="E213" s="252"/>
      <c r="F213" s="252"/>
      <c r="G213" s="252"/>
      <c r="H213" s="252"/>
      <c r="I213" s="252"/>
      <c r="J213" s="252"/>
      <c r="K213" s="252"/>
      <c r="L213" s="252"/>
      <c r="M213" s="252"/>
      <c r="N213" s="252"/>
      <c r="O213" s="252"/>
      <c r="P213" s="252"/>
      <c r="Q213" s="252"/>
      <c r="R213" s="252"/>
    </row>
    <row r="214" spans="1:18" x14ac:dyDescent="0.2">
      <c r="A214" s="252"/>
      <c r="B214" s="252"/>
      <c r="C214" s="252"/>
      <c r="D214" s="252"/>
      <c r="E214" s="252"/>
      <c r="F214" s="252"/>
      <c r="G214" s="252"/>
      <c r="H214" s="252"/>
      <c r="I214" s="252"/>
      <c r="J214" s="252"/>
      <c r="K214" s="252"/>
      <c r="L214" s="252"/>
      <c r="M214" s="252"/>
      <c r="N214" s="252"/>
      <c r="O214" s="252"/>
      <c r="P214" s="252"/>
      <c r="Q214" s="252"/>
      <c r="R214" s="252"/>
    </row>
    <row r="215" spans="1:18" x14ac:dyDescent="0.2">
      <c r="A215" s="252"/>
      <c r="B215" s="252"/>
      <c r="C215" s="252"/>
      <c r="D215" s="252"/>
      <c r="E215" s="252"/>
      <c r="F215" s="252"/>
      <c r="G215" s="252"/>
      <c r="H215" s="252"/>
      <c r="I215" s="252"/>
      <c r="J215" s="252"/>
      <c r="K215" s="252"/>
      <c r="L215" s="252"/>
      <c r="M215" s="252"/>
      <c r="N215" s="252"/>
      <c r="O215" s="252"/>
      <c r="P215" s="252"/>
      <c r="Q215" s="252"/>
      <c r="R215" s="252"/>
    </row>
    <row r="216" spans="1:18" x14ac:dyDescent="0.2">
      <c r="A216" s="252"/>
      <c r="B216" s="252"/>
      <c r="C216" s="252"/>
      <c r="D216" s="252"/>
      <c r="E216" s="252"/>
      <c r="F216" s="252"/>
      <c r="G216" s="252"/>
      <c r="H216" s="252"/>
      <c r="I216" s="252"/>
      <c r="J216" s="252"/>
      <c r="K216" s="252"/>
      <c r="L216" s="252"/>
      <c r="M216" s="252"/>
      <c r="N216" s="252"/>
      <c r="O216" s="252"/>
      <c r="P216" s="252"/>
      <c r="Q216" s="252"/>
      <c r="R216" s="252"/>
    </row>
    <row r="217" spans="1:18" x14ac:dyDescent="0.2">
      <c r="A217" s="252"/>
      <c r="B217" s="252"/>
      <c r="C217" s="252"/>
      <c r="D217" s="252"/>
      <c r="E217" s="252"/>
      <c r="F217" s="252"/>
      <c r="G217" s="252"/>
      <c r="H217" s="252"/>
      <c r="I217" s="252"/>
      <c r="J217" s="252"/>
      <c r="K217" s="252"/>
      <c r="L217" s="252"/>
      <c r="M217" s="252"/>
      <c r="N217" s="252"/>
      <c r="O217" s="252"/>
      <c r="P217" s="252"/>
      <c r="Q217" s="252"/>
      <c r="R217" s="252"/>
    </row>
    <row r="218" spans="1:18" x14ac:dyDescent="0.2">
      <c r="A218" s="252"/>
      <c r="B218" s="252"/>
      <c r="C218" s="252"/>
      <c r="D218" s="252"/>
      <c r="E218" s="252"/>
      <c r="F218" s="252"/>
      <c r="G218" s="252"/>
      <c r="H218" s="252"/>
      <c r="I218" s="252"/>
      <c r="J218" s="252"/>
      <c r="K218" s="252"/>
      <c r="L218" s="252"/>
      <c r="M218" s="252"/>
      <c r="N218" s="252"/>
      <c r="O218" s="252"/>
      <c r="P218" s="252"/>
      <c r="Q218" s="252"/>
      <c r="R218" s="252"/>
    </row>
    <row r="219" spans="1:18" x14ac:dyDescent="0.2">
      <c r="A219" s="252"/>
      <c r="B219" s="252"/>
      <c r="C219" s="252"/>
      <c r="D219" s="252"/>
      <c r="E219" s="252"/>
      <c r="F219" s="252"/>
      <c r="G219" s="252"/>
      <c r="H219" s="252"/>
      <c r="I219" s="252"/>
      <c r="J219" s="252"/>
      <c r="K219" s="252"/>
      <c r="L219" s="252"/>
      <c r="M219" s="252"/>
      <c r="N219" s="252"/>
      <c r="O219" s="252"/>
      <c r="P219" s="252"/>
      <c r="Q219" s="252"/>
      <c r="R219" s="252"/>
    </row>
    <row r="220" spans="1:18" x14ac:dyDescent="0.2">
      <c r="A220" s="252"/>
      <c r="B220" s="252"/>
      <c r="C220" s="252"/>
      <c r="D220" s="252"/>
      <c r="E220" s="252"/>
      <c r="F220" s="252"/>
      <c r="G220" s="252"/>
      <c r="H220" s="252"/>
      <c r="I220" s="252"/>
      <c r="J220" s="252"/>
      <c r="K220" s="252"/>
      <c r="L220" s="252"/>
      <c r="M220" s="252"/>
      <c r="N220" s="252"/>
      <c r="O220" s="252"/>
      <c r="P220" s="252"/>
      <c r="Q220" s="252"/>
      <c r="R220" s="252"/>
    </row>
    <row r="221" spans="1:18" x14ac:dyDescent="0.2">
      <c r="A221" s="252"/>
      <c r="B221" s="252"/>
      <c r="C221" s="252"/>
      <c r="D221" s="252"/>
      <c r="E221" s="252"/>
      <c r="F221" s="252"/>
      <c r="G221" s="252"/>
      <c r="H221" s="252"/>
      <c r="I221" s="252"/>
      <c r="J221" s="252"/>
      <c r="K221" s="252"/>
      <c r="L221" s="252"/>
      <c r="M221" s="252"/>
      <c r="N221" s="252"/>
      <c r="O221" s="252"/>
      <c r="P221" s="252"/>
      <c r="Q221" s="252"/>
      <c r="R221" s="252"/>
    </row>
    <row r="222" spans="1:18" x14ac:dyDescent="0.2">
      <c r="A222" s="252"/>
      <c r="B222" s="252"/>
      <c r="C222" s="252"/>
      <c r="D222" s="252"/>
      <c r="E222" s="252"/>
      <c r="F222" s="252"/>
      <c r="G222" s="252"/>
      <c r="H222" s="252"/>
      <c r="I222" s="252"/>
      <c r="J222" s="252"/>
      <c r="K222" s="252"/>
      <c r="L222" s="252"/>
      <c r="M222" s="252"/>
      <c r="N222" s="252"/>
      <c r="O222" s="252"/>
      <c r="P222" s="252"/>
      <c r="Q222" s="252"/>
      <c r="R222" s="252"/>
    </row>
    <row r="223" spans="1:18" x14ac:dyDescent="0.2">
      <c r="A223" s="252"/>
      <c r="B223" s="252"/>
      <c r="C223" s="252"/>
      <c r="D223" s="252"/>
      <c r="E223" s="252"/>
      <c r="F223" s="252"/>
      <c r="G223" s="252"/>
      <c r="H223" s="252"/>
      <c r="I223" s="252"/>
      <c r="J223" s="252"/>
      <c r="K223" s="252"/>
      <c r="L223" s="252"/>
      <c r="M223" s="252"/>
      <c r="N223" s="252"/>
      <c r="O223" s="252"/>
      <c r="P223" s="252"/>
      <c r="Q223" s="252"/>
      <c r="R223" s="252"/>
    </row>
    <row r="224" spans="1:18" x14ac:dyDescent="0.2">
      <c r="A224" s="252"/>
      <c r="B224" s="252"/>
      <c r="C224" s="252"/>
      <c r="D224" s="252"/>
      <c r="E224" s="252"/>
      <c r="F224" s="252"/>
      <c r="G224" s="252"/>
      <c r="H224" s="252"/>
      <c r="I224" s="252"/>
      <c r="J224" s="252"/>
      <c r="K224" s="252"/>
      <c r="L224" s="252"/>
      <c r="M224" s="252"/>
      <c r="N224" s="252"/>
      <c r="O224" s="252"/>
      <c r="P224" s="252"/>
      <c r="Q224" s="252"/>
      <c r="R224" s="252"/>
    </row>
    <row r="225" spans="1:18" x14ac:dyDescent="0.2">
      <c r="A225" s="252"/>
      <c r="B225" s="252"/>
      <c r="C225" s="252"/>
      <c r="D225" s="252"/>
      <c r="E225" s="252"/>
      <c r="F225" s="252"/>
      <c r="G225" s="252"/>
      <c r="H225" s="252"/>
      <c r="I225" s="252"/>
      <c r="J225" s="252"/>
      <c r="K225" s="252"/>
      <c r="L225" s="252"/>
      <c r="M225" s="252"/>
      <c r="N225" s="252"/>
      <c r="O225" s="252"/>
      <c r="P225" s="252"/>
      <c r="Q225" s="252"/>
      <c r="R225" s="252"/>
    </row>
    <row r="226" spans="1:18" x14ac:dyDescent="0.2">
      <c r="A226" s="252"/>
      <c r="B226" s="252"/>
      <c r="C226" s="252"/>
      <c r="D226" s="252"/>
      <c r="E226" s="252"/>
      <c r="F226" s="252"/>
      <c r="G226" s="252"/>
      <c r="H226" s="252"/>
      <c r="I226" s="252"/>
      <c r="J226" s="252"/>
      <c r="K226" s="252"/>
      <c r="L226" s="252"/>
      <c r="M226" s="252"/>
      <c r="N226" s="252"/>
      <c r="O226" s="252"/>
      <c r="P226" s="252"/>
      <c r="Q226" s="252"/>
      <c r="R226" s="252"/>
    </row>
    <row r="227" spans="1:18" x14ac:dyDescent="0.2">
      <c r="A227" s="252"/>
      <c r="B227" s="252"/>
      <c r="C227" s="252"/>
      <c r="D227" s="252"/>
      <c r="E227" s="252"/>
      <c r="F227" s="252"/>
      <c r="G227" s="252"/>
      <c r="H227" s="252"/>
      <c r="I227" s="252"/>
      <c r="J227" s="252"/>
      <c r="K227" s="252"/>
      <c r="L227" s="252"/>
      <c r="M227" s="252"/>
      <c r="N227" s="252"/>
      <c r="O227" s="252"/>
      <c r="P227" s="252"/>
      <c r="Q227" s="252"/>
      <c r="R227" s="252"/>
    </row>
    <row r="228" spans="1:18" x14ac:dyDescent="0.2">
      <c r="A228" s="252"/>
      <c r="B228" s="252"/>
      <c r="C228" s="252"/>
      <c r="D228" s="252"/>
      <c r="E228" s="252"/>
      <c r="F228" s="252"/>
      <c r="G228" s="252"/>
      <c r="H228" s="252"/>
      <c r="I228" s="252"/>
      <c r="J228" s="252"/>
      <c r="K228" s="252"/>
      <c r="L228" s="252"/>
      <c r="M228" s="252"/>
      <c r="N228" s="252"/>
      <c r="O228" s="252"/>
      <c r="P228" s="252"/>
      <c r="Q228" s="252"/>
      <c r="R228" s="252"/>
    </row>
    <row r="229" spans="1:18" x14ac:dyDescent="0.2">
      <c r="A229" s="252"/>
      <c r="B229" s="252"/>
      <c r="C229" s="252"/>
      <c r="D229" s="252"/>
      <c r="E229" s="252"/>
      <c r="F229" s="252"/>
      <c r="G229" s="252"/>
      <c r="H229" s="252"/>
      <c r="I229" s="252"/>
      <c r="J229" s="252"/>
      <c r="K229" s="252"/>
      <c r="L229" s="252"/>
      <c r="M229" s="252"/>
      <c r="N229" s="252"/>
      <c r="O229" s="252"/>
      <c r="P229" s="252"/>
      <c r="Q229" s="252"/>
      <c r="R229" s="252"/>
    </row>
    <row r="230" spans="1:18" x14ac:dyDescent="0.2">
      <c r="A230" s="252"/>
      <c r="B230" s="252"/>
      <c r="C230" s="252"/>
      <c r="D230" s="252"/>
      <c r="E230" s="252"/>
      <c r="F230" s="252"/>
      <c r="G230" s="252"/>
      <c r="H230" s="252"/>
      <c r="I230" s="252"/>
      <c r="J230" s="252"/>
      <c r="K230" s="252"/>
      <c r="L230" s="252"/>
      <c r="M230" s="252"/>
      <c r="N230" s="252"/>
      <c r="O230" s="252"/>
      <c r="P230" s="252"/>
      <c r="Q230" s="252"/>
      <c r="R230" s="252"/>
    </row>
    <row r="231" spans="1:18" x14ac:dyDescent="0.2">
      <c r="A231" s="252"/>
      <c r="B231" s="252"/>
      <c r="C231" s="252"/>
      <c r="D231" s="252"/>
      <c r="E231" s="252"/>
      <c r="F231" s="252"/>
      <c r="G231" s="252"/>
      <c r="H231" s="252"/>
      <c r="I231" s="252"/>
      <c r="J231" s="252"/>
      <c r="K231" s="252"/>
      <c r="L231" s="252"/>
      <c r="M231" s="252"/>
      <c r="N231" s="252"/>
      <c r="O231" s="252"/>
      <c r="P231" s="252"/>
      <c r="Q231" s="252"/>
      <c r="R231" s="252"/>
    </row>
    <row r="232" spans="1:18" x14ac:dyDescent="0.2">
      <c r="A232" s="252"/>
      <c r="B232" s="252"/>
      <c r="C232" s="252"/>
      <c r="D232" s="252"/>
      <c r="E232" s="252"/>
      <c r="F232" s="252"/>
      <c r="G232" s="252"/>
      <c r="H232" s="252"/>
      <c r="I232" s="252"/>
      <c r="J232" s="252"/>
      <c r="K232" s="252"/>
      <c r="L232" s="252"/>
      <c r="M232" s="252"/>
      <c r="N232" s="252"/>
      <c r="O232" s="252"/>
      <c r="P232" s="252"/>
      <c r="Q232" s="252"/>
      <c r="R232" s="252"/>
    </row>
    <row r="233" spans="1:18" x14ac:dyDescent="0.2">
      <c r="A233" s="252"/>
      <c r="B233" s="252"/>
      <c r="C233" s="252"/>
      <c r="D233" s="252"/>
      <c r="E233" s="252"/>
      <c r="F233" s="252"/>
      <c r="G233" s="252"/>
      <c r="H233" s="252"/>
      <c r="I233" s="252"/>
      <c r="J233" s="252"/>
      <c r="K233" s="252"/>
      <c r="L233" s="252"/>
      <c r="M233" s="252"/>
      <c r="N233" s="252"/>
      <c r="O233" s="252"/>
      <c r="P233" s="252"/>
      <c r="Q233" s="252"/>
      <c r="R233" s="252"/>
    </row>
    <row r="234" spans="1:18" x14ac:dyDescent="0.2">
      <c r="A234" s="252"/>
      <c r="B234" s="252"/>
      <c r="C234" s="252"/>
      <c r="D234" s="252"/>
      <c r="E234" s="252"/>
      <c r="F234" s="252"/>
      <c r="G234" s="252"/>
      <c r="H234" s="252"/>
      <c r="I234" s="252"/>
      <c r="J234" s="252"/>
      <c r="K234" s="252"/>
      <c r="L234" s="252"/>
      <c r="M234" s="252"/>
      <c r="N234" s="252"/>
      <c r="O234" s="252"/>
      <c r="P234" s="252"/>
      <c r="Q234" s="252"/>
      <c r="R234" s="252"/>
    </row>
    <row r="235" spans="1:18" x14ac:dyDescent="0.2">
      <c r="A235" s="252"/>
      <c r="B235" s="252"/>
      <c r="C235" s="252"/>
      <c r="D235" s="252"/>
      <c r="E235" s="252"/>
      <c r="F235" s="252"/>
      <c r="G235" s="252"/>
      <c r="H235" s="252"/>
      <c r="I235" s="252"/>
      <c r="J235" s="252"/>
      <c r="K235" s="252"/>
      <c r="L235" s="252"/>
      <c r="M235" s="252"/>
      <c r="N235" s="252"/>
      <c r="O235" s="252"/>
      <c r="P235" s="252"/>
      <c r="Q235" s="252"/>
      <c r="R235" s="252"/>
    </row>
    <row r="236" spans="1:18" x14ac:dyDescent="0.2">
      <c r="A236" s="252"/>
      <c r="B236" s="252"/>
      <c r="C236" s="252"/>
      <c r="D236" s="252"/>
      <c r="E236" s="252"/>
      <c r="F236" s="252"/>
      <c r="G236" s="252"/>
      <c r="H236" s="252"/>
      <c r="I236" s="252"/>
      <c r="J236" s="252"/>
      <c r="K236" s="252"/>
      <c r="L236" s="252"/>
      <c r="M236" s="252"/>
      <c r="N236" s="252"/>
      <c r="O236" s="252"/>
      <c r="P236" s="252"/>
      <c r="Q236" s="252"/>
      <c r="R236" s="252"/>
    </row>
    <row r="237" spans="1:18" x14ac:dyDescent="0.2">
      <c r="A237" s="252"/>
      <c r="B237" s="252"/>
      <c r="C237" s="252"/>
      <c r="D237" s="252"/>
      <c r="E237" s="252"/>
      <c r="F237" s="252"/>
      <c r="G237" s="252"/>
      <c r="H237" s="252"/>
      <c r="I237" s="252"/>
      <c r="J237" s="252"/>
      <c r="K237" s="252"/>
      <c r="L237" s="252"/>
      <c r="M237" s="252"/>
      <c r="N237" s="252"/>
      <c r="O237" s="252"/>
      <c r="P237" s="252"/>
      <c r="Q237" s="252"/>
      <c r="R237" s="252"/>
    </row>
    <row r="238" spans="1:18" x14ac:dyDescent="0.2">
      <c r="A238" s="252"/>
      <c r="B238" s="252"/>
      <c r="C238" s="252"/>
      <c r="D238" s="252"/>
      <c r="E238" s="252"/>
      <c r="F238" s="252"/>
      <c r="G238" s="252"/>
      <c r="H238" s="252"/>
      <c r="I238" s="252"/>
      <c r="J238" s="252"/>
      <c r="K238" s="252"/>
      <c r="L238" s="252"/>
      <c r="M238" s="252"/>
      <c r="N238" s="252"/>
      <c r="O238" s="252"/>
      <c r="P238" s="252"/>
      <c r="Q238" s="252"/>
      <c r="R238" s="252"/>
    </row>
    <row r="239" spans="1:18" x14ac:dyDescent="0.2">
      <c r="A239" s="252"/>
      <c r="B239" s="252"/>
      <c r="C239" s="252"/>
      <c r="D239" s="252"/>
      <c r="E239" s="252"/>
      <c r="F239" s="252"/>
      <c r="G239" s="252"/>
      <c r="H239" s="252"/>
      <c r="I239" s="252"/>
      <c r="J239" s="252"/>
      <c r="K239" s="252"/>
      <c r="L239" s="252"/>
      <c r="M239" s="252"/>
      <c r="N239" s="252"/>
      <c r="O239" s="252"/>
      <c r="P239" s="252"/>
      <c r="Q239" s="252"/>
      <c r="R239" s="252"/>
    </row>
    <row r="240" spans="1:18" x14ac:dyDescent="0.2">
      <c r="A240" s="252"/>
      <c r="B240" s="252"/>
      <c r="C240" s="252"/>
      <c r="D240" s="252"/>
      <c r="E240" s="252"/>
      <c r="F240" s="252"/>
      <c r="G240" s="252"/>
      <c r="H240" s="252"/>
      <c r="I240" s="252"/>
      <c r="J240" s="252"/>
      <c r="K240" s="252"/>
      <c r="L240" s="252"/>
      <c r="M240" s="252"/>
      <c r="N240" s="252"/>
      <c r="O240" s="252"/>
      <c r="P240" s="252"/>
      <c r="Q240" s="252"/>
      <c r="R240" s="252"/>
    </row>
    <row r="241" spans="1:18" x14ac:dyDescent="0.2">
      <c r="A241" s="252"/>
      <c r="B241" s="252"/>
      <c r="C241" s="252"/>
      <c r="D241" s="252"/>
      <c r="E241" s="252"/>
      <c r="F241" s="252"/>
      <c r="G241" s="252"/>
      <c r="H241" s="252"/>
      <c r="I241" s="252"/>
      <c r="J241" s="252"/>
      <c r="K241" s="252"/>
      <c r="L241" s="252"/>
      <c r="M241" s="252"/>
      <c r="N241" s="252"/>
      <c r="O241" s="252"/>
      <c r="P241" s="252"/>
      <c r="Q241" s="252"/>
      <c r="R241" s="252"/>
    </row>
    <row r="242" spans="1:18" x14ac:dyDescent="0.2">
      <c r="A242" s="252"/>
      <c r="B242" s="252"/>
      <c r="C242" s="252"/>
      <c r="D242" s="252"/>
      <c r="E242" s="252"/>
      <c r="F242" s="252"/>
      <c r="G242" s="252"/>
      <c r="H242" s="252"/>
      <c r="I242" s="252"/>
      <c r="J242" s="252"/>
      <c r="K242" s="252"/>
      <c r="L242" s="252"/>
      <c r="M242" s="252"/>
      <c r="N242" s="252"/>
      <c r="O242" s="252"/>
      <c r="P242" s="252"/>
      <c r="Q242" s="252"/>
      <c r="R242" s="252"/>
    </row>
    <row r="243" spans="1:18" x14ac:dyDescent="0.2">
      <c r="A243" s="252"/>
      <c r="B243" s="252"/>
      <c r="C243" s="252"/>
      <c r="D243" s="252"/>
      <c r="E243" s="252"/>
      <c r="F243" s="252"/>
      <c r="G243" s="252"/>
      <c r="H243" s="252"/>
      <c r="I243" s="252"/>
      <c r="J243" s="252"/>
      <c r="K243" s="252"/>
      <c r="L243" s="252"/>
      <c r="M243" s="252"/>
      <c r="N243" s="252"/>
      <c r="O243" s="252"/>
      <c r="P243" s="252"/>
      <c r="Q243" s="252"/>
      <c r="R243" s="252"/>
    </row>
    <row r="244" spans="1:18" x14ac:dyDescent="0.2">
      <c r="A244" s="252"/>
      <c r="B244" s="252"/>
      <c r="C244" s="252"/>
      <c r="D244" s="252"/>
      <c r="E244" s="252"/>
      <c r="F244" s="252"/>
      <c r="G244" s="252"/>
      <c r="H244" s="252"/>
      <c r="I244" s="252"/>
      <c r="J244" s="252"/>
      <c r="K244" s="252"/>
      <c r="L244" s="252"/>
      <c r="M244" s="252"/>
      <c r="N244" s="252"/>
      <c r="O244" s="252"/>
      <c r="P244" s="252"/>
      <c r="Q244" s="252"/>
      <c r="R244" s="252"/>
    </row>
    <row r="245" spans="1:18" x14ac:dyDescent="0.2">
      <c r="A245" s="252"/>
      <c r="B245" s="252"/>
      <c r="C245" s="252"/>
      <c r="D245" s="252"/>
      <c r="E245" s="252"/>
      <c r="F245" s="252"/>
      <c r="G245" s="252"/>
      <c r="H245" s="252"/>
      <c r="I245" s="252"/>
      <c r="J245" s="252"/>
      <c r="K245" s="252"/>
      <c r="L245" s="252"/>
      <c r="M245" s="252"/>
      <c r="N245" s="252"/>
      <c r="O245" s="252"/>
      <c r="P245" s="252"/>
      <c r="Q245" s="252"/>
      <c r="R245" s="252"/>
    </row>
    <row r="246" spans="1:18" x14ac:dyDescent="0.2">
      <c r="A246" s="252"/>
      <c r="B246" s="252"/>
      <c r="C246" s="252"/>
      <c r="D246" s="252"/>
      <c r="E246" s="252"/>
      <c r="F246" s="252"/>
      <c r="G246" s="252"/>
      <c r="H246" s="252"/>
      <c r="I246" s="252"/>
      <c r="J246" s="252"/>
      <c r="K246" s="252"/>
      <c r="L246" s="252"/>
      <c r="M246" s="252"/>
      <c r="N246" s="252"/>
      <c r="O246" s="252"/>
      <c r="P246" s="252"/>
      <c r="Q246" s="252"/>
      <c r="R246" s="252"/>
    </row>
    <row r="247" spans="1:18" x14ac:dyDescent="0.2">
      <c r="A247" s="252"/>
      <c r="B247" s="252"/>
      <c r="C247" s="252"/>
      <c r="D247" s="252"/>
      <c r="E247" s="252"/>
      <c r="F247" s="252"/>
      <c r="G247" s="252"/>
      <c r="H247" s="252"/>
      <c r="I247" s="252"/>
      <c r="J247" s="252"/>
      <c r="K247" s="252"/>
      <c r="L247" s="252"/>
      <c r="M247" s="252"/>
      <c r="N247" s="252"/>
      <c r="O247" s="252"/>
      <c r="P247" s="252"/>
      <c r="Q247" s="252"/>
      <c r="R247" s="252"/>
    </row>
    <row r="248" spans="1:18" x14ac:dyDescent="0.2">
      <c r="A248" s="252"/>
      <c r="B248" s="252"/>
      <c r="C248" s="252"/>
      <c r="D248" s="252"/>
      <c r="E248" s="252"/>
      <c r="F248" s="252"/>
      <c r="G248" s="252"/>
      <c r="H248" s="252"/>
      <c r="I248" s="252"/>
      <c r="J248" s="252"/>
      <c r="K248" s="252"/>
      <c r="L248" s="252"/>
      <c r="M248" s="252"/>
      <c r="N248" s="252"/>
      <c r="O248" s="252"/>
      <c r="P248" s="252"/>
      <c r="Q248" s="252"/>
      <c r="R248" s="252"/>
    </row>
    <row r="249" spans="1:18" x14ac:dyDescent="0.2">
      <c r="A249" s="252"/>
      <c r="B249" s="252"/>
      <c r="C249" s="252"/>
      <c r="D249" s="252"/>
      <c r="E249" s="252"/>
      <c r="F249" s="252"/>
      <c r="G249" s="252"/>
      <c r="H249" s="252"/>
      <c r="I249" s="252"/>
      <c r="J249" s="252"/>
      <c r="K249" s="252"/>
      <c r="L249" s="252"/>
      <c r="M249" s="252"/>
      <c r="N249" s="252"/>
      <c r="O249" s="252"/>
      <c r="P249" s="252"/>
      <c r="Q249" s="252"/>
      <c r="R249" s="252"/>
    </row>
    <row r="250" spans="1:18" x14ac:dyDescent="0.2">
      <c r="A250" s="252"/>
      <c r="B250" s="252"/>
      <c r="C250" s="252"/>
      <c r="D250" s="252"/>
      <c r="E250" s="252"/>
      <c r="F250" s="252"/>
      <c r="G250" s="252"/>
      <c r="H250" s="252"/>
      <c r="I250" s="252"/>
      <c r="J250" s="252"/>
      <c r="K250" s="252"/>
      <c r="L250" s="252"/>
      <c r="M250" s="252"/>
      <c r="N250" s="252"/>
      <c r="O250" s="252"/>
      <c r="P250" s="252"/>
      <c r="Q250" s="252"/>
      <c r="R250" s="252"/>
    </row>
    <row r="251" spans="1:18" x14ac:dyDescent="0.2">
      <c r="A251" s="252"/>
      <c r="B251" s="252"/>
      <c r="C251" s="252"/>
      <c r="D251" s="252"/>
      <c r="E251" s="252"/>
      <c r="F251" s="252"/>
      <c r="G251" s="252"/>
      <c r="H251" s="252"/>
      <c r="I251" s="252"/>
      <c r="J251" s="252"/>
      <c r="K251" s="252"/>
      <c r="L251" s="252"/>
      <c r="M251" s="252"/>
      <c r="N251" s="252"/>
      <c r="O251" s="252"/>
      <c r="P251" s="252"/>
      <c r="Q251" s="252"/>
      <c r="R251" s="252"/>
    </row>
    <row r="252" spans="1:18" x14ac:dyDescent="0.2">
      <c r="A252" s="252"/>
      <c r="B252" s="252"/>
      <c r="C252" s="252"/>
      <c r="D252" s="252"/>
      <c r="E252" s="252"/>
      <c r="F252" s="252"/>
      <c r="G252" s="252"/>
      <c r="H252" s="252"/>
      <c r="I252" s="252"/>
      <c r="J252" s="252"/>
      <c r="K252" s="252"/>
      <c r="L252" s="252"/>
      <c r="M252" s="252"/>
      <c r="N252" s="252"/>
      <c r="O252" s="252"/>
      <c r="P252" s="252"/>
      <c r="Q252" s="252"/>
      <c r="R252" s="252"/>
    </row>
    <row r="253" spans="1:18" x14ac:dyDescent="0.2">
      <c r="A253" s="252"/>
      <c r="B253" s="252"/>
      <c r="C253" s="252"/>
      <c r="D253" s="252"/>
      <c r="E253" s="252"/>
      <c r="F253" s="252"/>
      <c r="G253" s="252"/>
      <c r="H253" s="252"/>
      <c r="I253" s="252"/>
      <c r="J253" s="252"/>
      <c r="K253" s="252"/>
      <c r="L253" s="252"/>
      <c r="M253" s="252"/>
      <c r="N253" s="252"/>
      <c r="O253" s="252"/>
      <c r="P253" s="252"/>
      <c r="Q253" s="252"/>
      <c r="R253" s="252"/>
    </row>
    <row r="254" spans="1:18" x14ac:dyDescent="0.2">
      <c r="A254" s="252"/>
      <c r="B254" s="252"/>
      <c r="C254" s="252"/>
      <c r="D254" s="252"/>
      <c r="E254" s="252"/>
      <c r="F254" s="252"/>
      <c r="G254" s="252"/>
      <c r="H254" s="252"/>
      <c r="I254" s="252"/>
      <c r="J254" s="252"/>
      <c r="K254" s="252"/>
      <c r="L254" s="252"/>
      <c r="M254" s="252"/>
      <c r="N254" s="252"/>
      <c r="O254" s="252"/>
      <c r="P254" s="252"/>
      <c r="Q254" s="252"/>
      <c r="R254" s="252"/>
    </row>
    <row r="255" spans="1:18" x14ac:dyDescent="0.2">
      <c r="A255" s="252"/>
      <c r="B255" s="252"/>
      <c r="C255" s="252"/>
      <c r="D255" s="252"/>
      <c r="E255" s="252"/>
      <c r="F255" s="252"/>
      <c r="G255" s="252"/>
      <c r="H255" s="252"/>
      <c r="I255" s="252"/>
      <c r="J255" s="252"/>
      <c r="K255" s="252"/>
      <c r="L255" s="252"/>
      <c r="M255" s="252"/>
      <c r="N255" s="252"/>
      <c r="O255" s="252"/>
      <c r="P255" s="252"/>
      <c r="Q255" s="252"/>
      <c r="R255" s="252"/>
    </row>
    <row r="256" spans="1:18" x14ac:dyDescent="0.2">
      <c r="A256" s="252"/>
      <c r="B256" s="252"/>
      <c r="C256" s="252"/>
      <c r="D256" s="252"/>
      <c r="E256" s="252"/>
      <c r="F256" s="252"/>
      <c r="G256" s="252"/>
      <c r="H256" s="252"/>
      <c r="I256" s="252"/>
      <c r="J256" s="252"/>
      <c r="K256" s="252"/>
      <c r="L256" s="252"/>
      <c r="M256" s="252"/>
      <c r="N256" s="252"/>
      <c r="O256" s="252"/>
      <c r="P256" s="252"/>
      <c r="Q256" s="252"/>
      <c r="R256" s="252"/>
    </row>
    <row r="257" spans="1:18" x14ac:dyDescent="0.2">
      <c r="A257" s="252"/>
      <c r="B257" s="252"/>
      <c r="C257" s="252"/>
      <c r="D257" s="252"/>
      <c r="E257" s="252"/>
      <c r="F257" s="252"/>
      <c r="G257" s="252"/>
      <c r="H257" s="252"/>
      <c r="I257" s="252"/>
      <c r="J257" s="252"/>
      <c r="K257" s="252"/>
      <c r="L257" s="252"/>
      <c r="M257" s="252"/>
      <c r="N257" s="252"/>
      <c r="O257" s="252"/>
      <c r="P257" s="252"/>
      <c r="Q257" s="252"/>
      <c r="R257" s="252"/>
    </row>
    <row r="258" spans="1:18" x14ac:dyDescent="0.2">
      <c r="A258" s="252"/>
      <c r="B258" s="252"/>
      <c r="C258" s="252"/>
      <c r="D258" s="252"/>
      <c r="E258" s="252"/>
      <c r="F258" s="252"/>
      <c r="G258" s="252"/>
      <c r="H258" s="252"/>
      <c r="I258" s="252"/>
      <c r="J258" s="252"/>
      <c r="K258" s="252"/>
      <c r="L258" s="252"/>
      <c r="M258" s="252"/>
      <c r="N258" s="252"/>
      <c r="O258" s="252"/>
      <c r="P258" s="252"/>
      <c r="Q258" s="252"/>
      <c r="R258" s="252"/>
    </row>
    <row r="259" spans="1:18" x14ac:dyDescent="0.2">
      <c r="A259" s="252"/>
      <c r="B259" s="252"/>
      <c r="C259" s="252"/>
      <c r="D259" s="252"/>
      <c r="E259" s="252"/>
      <c r="F259" s="252"/>
      <c r="G259" s="252"/>
      <c r="H259" s="252"/>
      <c r="I259" s="252"/>
      <c r="J259" s="252"/>
      <c r="K259" s="252"/>
      <c r="L259" s="252"/>
      <c r="M259" s="252"/>
      <c r="N259" s="252"/>
      <c r="O259" s="252"/>
      <c r="P259" s="252"/>
      <c r="Q259" s="252"/>
      <c r="R259" s="252"/>
    </row>
    <row r="260" spans="1:18" x14ac:dyDescent="0.2">
      <c r="A260" s="252"/>
      <c r="B260" s="252"/>
      <c r="C260" s="252"/>
      <c r="D260" s="252"/>
      <c r="E260" s="252"/>
      <c r="F260" s="252"/>
      <c r="G260" s="252"/>
      <c r="H260" s="252"/>
      <c r="I260" s="252"/>
      <c r="J260" s="252"/>
      <c r="K260" s="252"/>
      <c r="L260" s="252"/>
      <c r="M260" s="252"/>
      <c r="N260" s="252"/>
      <c r="O260" s="252"/>
      <c r="P260" s="252"/>
      <c r="Q260" s="252"/>
      <c r="R260" s="252"/>
    </row>
    <row r="261" spans="1:18" x14ac:dyDescent="0.2">
      <c r="A261" s="252"/>
      <c r="B261" s="252"/>
      <c r="C261" s="252"/>
      <c r="D261" s="252"/>
      <c r="E261" s="252"/>
      <c r="F261" s="252"/>
      <c r="G261" s="252"/>
      <c r="H261" s="252"/>
      <c r="I261" s="252"/>
      <c r="J261" s="252"/>
      <c r="K261" s="252"/>
      <c r="L261" s="252"/>
      <c r="M261" s="252"/>
      <c r="N261" s="252"/>
      <c r="O261" s="252"/>
      <c r="P261" s="252"/>
      <c r="Q261" s="252"/>
      <c r="R261" s="252"/>
    </row>
    <row r="262" spans="1:18" x14ac:dyDescent="0.2">
      <c r="A262" s="252"/>
      <c r="B262" s="252"/>
      <c r="C262" s="252"/>
      <c r="D262" s="252"/>
      <c r="E262" s="252"/>
      <c r="F262" s="252"/>
      <c r="G262" s="252"/>
      <c r="H262" s="252"/>
      <c r="I262" s="252"/>
      <c r="J262" s="252"/>
      <c r="K262" s="252"/>
      <c r="L262" s="252"/>
      <c r="M262" s="252"/>
      <c r="N262" s="252"/>
      <c r="O262" s="252"/>
      <c r="P262" s="252"/>
      <c r="Q262" s="252"/>
      <c r="R262" s="252"/>
    </row>
    <row r="263" spans="1:18" x14ac:dyDescent="0.2">
      <c r="A263" s="252"/>
      <c r="B263" s="252"/>
      <c r="C263" s="252"/>
      <c r="D263" s="252"/>
      <c r="E263" s="252"/>
      <c r="F263" s="252"/>
      <c r="G263" s="252"/>
      <c r="H263" s="252"/>
      <c r="I263" s="252"/>
      <c r="J263" s="252"/>
      <c r="K263" s="252"/>
      <c r="L263" s="252"/>
      <c r="M263" s="252"/>
      <c r="N263" s="252"/>
      <c r="O263" s="252"/>
      <c r="P263" s="252"/>
      <c r="Q263" s="252"/>
      <c r="R263" s="252"/>
    </row>
    <row r="264" spans="1:18" x14ac:dyDescent="0.2">
      <c r="A264" s="252"/>
      <c r="B264" s="252"/>
      <c r="C264" s="252"/>
      <c r="D264" s="252"/>
      <c r="E264" s="252"/>
      <c r="F264" s="252"/>
      <c r="G264" s="252"/>
      <c r="H264" s="252"/>
      <c r="I264" s="252"/>
      <c r="J264" s="252"/>
      <c r="K264" s="252"/>
      <c r="L264" s="252"/>
      <c r="M264" s="252"/>
      <c r="N264" s="252"/>
      <c r="O264" s="252"/>
      <c r="P264" s="252"/>
      <c r="Q264" s="252"/>
      <c r="R264" s="252"/>
    </row>
    <row r="265" spans="1:18" x14ac:dyDescent="0.2">
      <c r="A265" s="252"/>
      <c r="B265" s="252"/>
      <c r="C265" s="252"/>
      <c r="D265" s="252"/>
      <c r="E265" s="252"/>
      <c r="F265" s="252"/>
      <c r="G265" s="252"/>
      <c r="H265" s="252"/>
      <c r="I265" s="252"/>
      <c r="J265" s="252"/>
      <c r="K265" s="252"/>
      <c r="L265" s="252"/>
      <c r="M265" s="252"/>
      <c r="N265" s="252"/>
      <c r="O265" s="252"/>
      <c r="P265" s="252"/>
      <c r="Q265" s="252"/>
      <c r="R265" s="252"/>
    </row>
    <row r="266" spans="1:18" x14ac:dyDescent="0.2">
      <c r="A266" s="252"/>
      <c r="B266" s="252"/>
      <c r="C266" s="252"/>
      <c r="D266" s="252"/>
      <c r="E266" s="252"/>
      <c r="F266" s="252"/>
      <c r="G266" s="252"/>
      <c r="H266" s="252"/>
      <c r="I266" s="252"/>
      <c r="J266" s="252"/>
      <c r="K266" s="252"/>
      <c r="L266" s="252"/>
      <c r="M266" s="252"/>
      <c r="N266" s="252"/>
      <c r="O266" s="252"/>
      <c r="P266" s="252"/>
      <c r="Q266" s="252"/>
      <c r="R266" s="252"/>
    </row>
    <row r="267" spans="1:18" x14ac:dyDescent="0.2">
      <c r="A267" s="252"/>
      <c r="B267" s="252"/>
      <c r="C267" s="252"/>
      <c r="D267" s="252"/>
      <c r="E267" s="252"/>
      <c r="F267" s="252"/>
      <c r="G267" s="252"/>
      <c r="H267" s="252"/>
      <c r="I267" s="252"/>
      <c r="J267" s="252"/>
      <c r="K267" s="252"/>
      <c r="L267" s="252"/>
      <c r="M267" s="252"/>
      <c r="N267" s="252"/>
      <c r="O267" s="252"/>
      <c r="P267" s="252"/>
      <c r="Q267" s="252"/>
      <c r="R267" s="252"/>
    </row>
    <row r="268" spans="1:18" x14ac:dyDescent="0.2">
      <c r="A268" s="252"/>
      <c r="B268" s="252"/>
      <c r="C268" s="252"/>
      <c r="D268" s="252"/>
      <c r="E268" s="252"/>
      <c r="F268" s="252"/>
      <c r="G268" s="252"/>
      <c r="H268" s="252"/>
      <c r="I268" s="252"/>
      <c r="J268" s="252"/>
      <c r="K268" s="252"/>
      <c r="L268" s="252"/>
      <c r="M268" s="252"/>
      <c r="N268" s="252"/>
      <c r="O268" s="252"/>
      <c r="P268" s="252"/>
      <c r="Q268" s="252"/>
      <c r="R268" s="252"/>
    </row>
    <row r="269" spans="1:18" x14ac:dyDescent="0.2">
      <c r="A269" s="252"/>
      <c r="B269" s="252"/>
      <c r="C269" s="252"/>
      <c r="D269" s="252"/>
      <c r="E269" s="252"/>
      <c r="F269" s="252"/>
      <c r="G269" s="252"/>
      <c r="H269" s="252"/>
      <c r="I269" s="252"/>
      <c r="J269" s="252"/>
      <c r="K269" s="252"/>
      <c r="L269" s="252"/>
      <c r="M269" s="252"/>
      <c r="N269" s="252"/>
      <c r="O269" s="252"/>
      <c r="P269" s="252"/>
      <c r="Q269" s="252"/>
      <c r="R269" s="252"/>
    </row>
    <row r="270" spans="1:18" x14ac:dyDescent="0.2">
      <c r="A270" s="252"/>
      <c r="B270" s="252"/>
      <c r="C270" s="252"/>
      <c r="D270" s="252"/>
      <c r="E270" s="252"/>
      <c r="F270" s="252"/>
      <c r="G270" s="252"/>
      <c r="H270" s="252"/>
      <c r="I270" s="252"/>
      <c r="J270" s="252"/>
      <c r="K270" s="252"/>
      <c r="L270" s="252"/>
      <c r="M270" s="252"/>
      <c r="N270" s="252"/>
      <c r="O270" s="252"/>
      <c r="P270" s="252"/>
      <c r="Q270" s="252"/>
      <c r="R270" s="252"/>
    </row>
    <row r="271" spans="1:18" x14ac:dyDescent="0.2">
      <c r="A271" s="252"/>
      <c r="B271" s="252"/>
      <c r="C271" s="252"/>
      <c r="D271" s="252"/>
      <c r="E271" s="252"/>
      <c r="F271" s="252"/>
      <c r="G271" s="252"/>
      <c r="H271" s="252"/>
      <c r="I271" s="252"/>
      <c r="J271" s="252"/>
      <c r="K271" s="252"/>
      <c r="L271" s="252"/>
      <c r="M271" s="252"/>
      <c r="N271" s="252"/>
      <c r="O271" s="252"/>
      <c r="P271" s="252"/>
      <c r="Q271" s="252"/>
      <c r="R271" s="252"/>
    </row>
    <row r="272" spans="1:18" x14ac:dyDescent="0.2">
      <c r="A272" s="252"/>
      <c r="B272" s="252"/>
      <c r="C272" s="252"/>
      <c r="D272" s="252"/>
      <c r="E272" s="252"/>
      <c r="F272" s="252"/>
      <c r="G272" s="252"/>
      <c r="H272" s="252"/>
      <c r="I272" s="252"/>
      <c r="J272" s="252"/>
      <c r="K272" s="252"/>
      <c r="L272" s="252"/>
      <c r="M272" s="252"/>
      <c r="N272" s="252"/>
      <c r="O272" s="252"/>
      <c r="P272" s="252"/>
      <c r="Q272" s="252"/>
      <c r="R272" s="252"/>
    </row>
    <row r="273" spans="1:18" x14ac:dyDescent="0.2">
      <c r="A273" s="252"/>
      <c r="B273" s="252"/>
      <c r="C273" s="252"/>
      <c r="D273" s="252"/>
      <c r="E273" s="252"/>
      <c r="F273" s="252"/>
      <c r="G273" s="252"/>
      <c r="H273" s="252"/>
      <c r="I273" s="252"/>
      <c r="J273" s="252"/>
      <c r="K273" s="252"/>
      <c r="L273" s="252"/>
      <c r="M273" s="252"/>
      <c r="N273" s="252"/>
      <c r="O273" s="252"/>
      <c r="P273" s="252"/>
      <c r="Q273" s="252"/>
      <c r="R273" s="252"/>
    </row>
    <row r="274" spans="1:18" x14ac:dyDescent="0.2">
      <c r="A274" s="252"/>
      <c r="B274" s="252"/>
      <c r="C274" s="252"/>
      <c r="D274" s="252"/>
      <c r="E274" s="252"/>
      <c r="F274" s="252"/>
      <c r="G274" s="252"/>
      <c r="H274" s="252"/>
      <c r="I274" s="252"/>
      <c r="J274" s="252"/>
      <c r="K274" s="252"/>
      <c r="L274" s="252"/>
      <c r="M274" s="252"/>
      <c r="N274" s="252"/>
      <c r="O274" s="252"/>
      <c r="P274" s="252"/>
      <c r="Q274" s="252"/>
      <c r="R274" s="252"/>
    </row>
    <row r="275" spans="1:18" x14ac:dyDescent="0.2">
      <c r="A275" s="252"/>
      <c r="B275" s="252"/>
      <c r="C275" s="252"/>
      <c r="D275" s="252"/>
      <c r="E275" s="252"/>
      <c r="F275" s="252"/>
      <c r="G275" s="252"/>
      <c r="H275" s="252"/>
      <c r="I275" s="252"/>
      <c r="J275" s="252"/>
      <c r="K275" s="252"/>
      <c r="L275" s="252"/>
      <c r="M275" s="252"/>
      <c r="N275" s="252"/>
      <c r="O275" s="252"/>
      <c r="P275" s="252"/>
      <c r="Q275" s="252"/>
      <c r="R275" s="252"/>
    </row>
    <row r="276" spans="1:18" x14ac:dyDescent="0.2">
      <c r="A276" s="252"/>
      <c r="B276" s="252"/>
      <c r="C276" s="252"/>
      <c r="D276" s="252"/>
      <c r="E276" s="252"/>
      <c r="F276" s="252"/>
      <c r="G276" s="252"/>
      <c r="H276" s="252"/>
      <c r="I276" s="252"/>
      <c r="J276" s="252"/>
      <c r="K276" s="252"/>
      <c r="L276" s="252"/>
      <c r="M276" s="252"/>
      <c r="N276" s="252"/>
      <c r="O276" s="252"/>
      <c r="P276" s="252"/>
      <c r="Q276" s="252"/>
      <c r="R276" s="252"/>
    </row>
    <row r="277" spans="1:18" x14ac:dyDescent="0.2">
      <c r="A277" s="252"/>
      <c r="B277" s="252"/>
      <c r="C277" s="252"/>
      <c r="D277" s="252"/>
      <c r="E277" s="252"/>
      <c r="F277" s="252"/>
      <c r="G277" s="252"/>
      <c r="H277" s="252"/>
      <c r="I277" s="252"/>
      <c r="J277" s="252"/>
      <c r="K277" s="252"/>
      <c r="L277" s="252"/>
      <c r="M277" s="252"/>
      <c r="N277" s="252"/>
      <c r="O277" s="252"/>
      <c r="P277" s="252"/>
      <c r="Q277" s="252"/>
      <c r="R277" s="252"/>
    </row>
    <row r="278" spans="1:18" x14ac:dyDescent="0.2">
      <c r="A278" s="252"/>
      <c r="B278" s="252"/>
      <c r="C278" s="252"/>
      <c r="D278" s="252"/>
      <c r="E278" s="252"/>
      <c r="F278" s="252"/>
      <c r="G278" s="252"/>
      <c r="H278" s="252"/>
      <c r="I278" s="252"/>
      <c r="J278" s="252"/>
      <c r="K278" s="252"/>
      <c r="L278" s="252"/>
      <c r="M278" s="252"/>
      <c r="N278" s="252"/>
      <c r="O278" s="252"/>
      <c r="P278" s="252"/>
      <c r="Q278" s="252"/>
      <c r="R278" s="252"/>
    </row>
    <row r="279" spans="1:18" x14ac:dyDescent="0.2">
      <c r="A279" s="252"/>
      <c r="B279" s="252"/>
      <c r="C279" s="252"/>
      <c r="D279" s="252"/>
      <c r="E279" s="252"/>
      <c r="F279" s="252"/>
      <c r="G279" s="252"/>
      <c r="H279" s="252"/>
      <c r="I279" s="252"/>
      <c r="J279" s="252"/>
      <c r="K279" s="252"/>
      <c r="L279" s="252"/>
      <c r="M279" s="252"/>
      <c r="N279" s="252"/>
      <c r="O279" s="252"/>
      <c r="P279" s="252"/>
      <c r="Q279" s="252"/>
      <c r="R279" s="252"/>
    </row>
    <row r="280" spans="1:18" x14ac:dyDescent="0.2">
      <c r="A280" s="252"/>
      <c r="B280" s="252"/>
      <c r="C280" s="252"/>
      <c r="D280" s="252"/>
      <c r="E280" s="252"/>
      <c r="F280" s="252"/>
      <c r="G280" s="252"/>
      <c r="H280" s="252"/>
      <c r="I280" s="252"/>
      <c r="J280" s="252"/>
      <c r="K280" s="252"/>
      <c r="L280" s="252"/>
      <c r="M280" s="252"/>
      <c r="N280" s="252"/>
      <c r="O280" s="252"/>
      <c r="P280" s="252"/>
      <c r="Q280" s="252"/>
      <c r="R280" s="252"/>
    </row>
    <row r="281" spans="1:18" x14ac:dyDescent="0.2">
      <c r="A281" s="252"/>
      <c r="B281" s="252"/>
      <c r="C281" s="252"/>
      <c r="D281" s="252"/>
      <c r="E281" s="252"/>
      <c r="F281" s="252"/>
      <c r="G281" s="252"/>
      <c r="H281" s="252"/>
      <c r="I281" s="252"/>
      <c r="J281" s="252"/>
      <c r="K281" s="252"/>
      <c r="L281" s="252"/>
      <c r="M281" s="252"/>
      <c r="N281" s="252"/>
      <c r="O281" s="252"/>
      <c r="P281" s="252"/>
      <c r="Q281" s="252"/>
      <c r="R281" s="252"/>
    </row>
    <row r="282" spans="1:18" x14ac:dyDescent="0.2">
      <c r="A282" s="252"/>
      <c r="B282" s="252"/>
      <c r="C282" s="252"/>
      <c r="D282" s="252"/>
      <c r="E282" s="252"/>
      <c r="F282" s="252"/>
      <c r="G282" s="252"/>
      <c r="H282" s="252"/>
      <c r="I282" s="252"/>
      <c r="J282" s="252"/>
      <c r="K282" s="252"/>
      <c r="L282" s="252"/>
      <c r="M282" s="252"/>
      <c r="N282" s="252"/>
      <c r="O282" s="252"/>
      <c r="P282" s="252"/>
      <c r="Q282" s="252"/>
      <c r="R282" s="252"/>
    </row>
    <row r="283" spans="1:18" x14ac:dyDescent="0.2">
      <c r="A283" s="252"/>
      <c r="B283" s="252"/>
      <c r="C283" s="252"/>
      <c r="D283" s="252"/>
      <c r="E283" s="252"/>
      <c r="F283" s="252"/>
      <c r="G283" s="252"/>
      <c r="H283" s="252"/>
      <c r="I283" s="252"/>
      <c r="J283" s="252"/>
      <c r="K283" s="252"/>
      <c r="L283" s="252"/>
      <c r="M283" s="252"/>
      <c r="N283" s="252"/>
      <c r="O283" s="252"/>
      <c r="P283" s="252"/>
      <c r="Q283" s="252"/>
      <c r="R283" s="252"/>
    </row>
    <row r="284" spans="1:18" x14ac:dyDescent="0.2">
      <c r="A284" s="252"/>
      <c r="B284" s="252"/>
      <c r="C284" s="252"/>
      <c r="D284" s="252"/>
      <c r="E284" s="252"/>
      <c r="F284" s="252"/>
      <c r="G284" s="252"/>
      <c r="H284" s="252"/>
      <c r="I284" s="252"/>
      <c r="J284" s="252"/>
      <c r="K284" s="252"/>
      <c r="L284" s="252"/>
      <c r="M284" s="252"/>
      <c r="N284" s="252"/>
      <c r="O284" s="252"/>
      <c r="P284" s="252"/>
      <c r="Q284" s="252"/>
      <c r="R284" s="252"/>
    </row>
    <row r="285" spans="1:18" x14ac:dyDescent="0.2">
      <c r="A285" s="252"/>
      <c r="B285" s="252"/>
      <c r="C285" s="252"/>
      <c r="D285" s="252"/>
      <c r="E285" s="252"/>
      <c r="F285" s="252"/>
      <c r="G285" s="252"/>
      <c r="H285" s="252"/>
      <c r="I285" s="252"/>
      <c r="J285" s="252"/>
      <c r="K285" s="252"/>
      <c r="L285" s="252"/>
      <c r="M285" s="252"/>
      <c r="N285" s="252"/>
      <c r="O285" s="252"/>
      <c r="P285" s="252"/>
      <c r="Q285" s="252"/>
      <c r="R285" s="252"/>
    </row>
    <row r="286" spans="1:18" x14ac:dyDescent="0.2">
      <c r="A286" s="252"/>
      <c r="B286" s="252"/>
      <c r="C286" s="252"/>
      <c r="D286" s="252"/>
      <c r="E286" s="252"/>
      <c r="F286" s="252"/>
      <c r="G286" s="252"/>
      <c r="H286" s="252"/>
      <c r="I286" s="252"/>
      <c r="J286" s="252"/>
      <c r="K286" s="252"/>
      <c r="L286" s="252"/>
      <c r="M286" s="252"/>
      <c r="N286" s="252"/>
      <c r="O286" s="252"/>
      <c r="P286" s="252"/>
      <c r="Q286" s="252"/>
      <c r="R286" s="252"/>
    </row>
    <row r="287" spans="1:18" x14ac:dyDescent="0.2">
      <c r="A287" s="252"/>
      <c r="B287" s="252"/>
      <c r="C287" s="252"/>
      <c r="D287" s="252"/>
      <c r="E287" s="252"/>
      <c r="F287" s="252"/>
      <c r="G287" s="252"/>
      <c r="H287" s="252"/>
      <c r="I287" s="252"/>
      <c r="J287" s="252"/>
      <c r="K287" s="252"/>
      <c r="L287" s="252"/>
      <c r="M287" s="252"/>
      <c r="N287" s="252"/>
      <c r="O287" s="252"/>
      <c r="P287" s="252"/>
      <c r="Q287" s="252"/>
      <c r="R287" s="252"/>
    </row>
    <row r="288" spans="1:18" x14ac:dyDescent="0.2">
      <c r="A288" s="252"/>
      <c r="B288" s="252"/>
      <c r="C288" s="252"/>
      <c r="D288" s="252"/>
      <c r="E288" s="252"/>
      <c r="F288" s="252"/>
      <c r="G288" s="252"/>
      <c r="H288" s="252"/>
      <c r="I288" s="252"/>
      <c r="J288" s="252"/>
      <c r="K288" s="252"/>
      <c r="L288" s="252"/>
      <c r="M288" s="252"/>
      <c r="N288" s="252"/>
      <c r="O288" s="252"/>
      <c r="P288" s="252"/>
      <c r="Q288" s="252"/>
      <c r="R288" s="252"/>
    </row>
    <row r="289" spans="1:18" x14ac:dyDescent="0.2">
      <c r="A289" s="252"/>
      <c r="B289" s="252"/>
      <c r="C289" s="252"/>
      <c r="D289" s="252"/>
      <c r="E289" s="252"/>
      <c r="F289" s="252"/>
      <c r="G289" s="252"/>
      <c r="H289" s="252"/>
      <c r="I289" s="252"/>
      <c r="J289" s="252"/>
      <c r="K289" s="252"/>
      <c r="L289" s="252"/>
      <c r="M289" s="252"/>
      <c r="N289" s="252"/>
      <c r="O289" s="252"/>
      <c r="P289" s="252"/>
      <c r="Q289" s="252"/>
      <c r="R289" s="252"/>
    </row>
    <row r="290" spans="1:18" x14ac:dyDescent="0.2">
      <c r="A290" s="252"/>
      <c r="B290" s="252"/>
      <c r="C290" s="252"/>
      <c r="D290" s="252"/>
      <c r="E290" s="252"/>
      <c r="F290" s="252"/>
      <c r="G290" s="252"/>
      <c r="H290" s="252"/>
      <c r="I290" s="252"/>
      <c r="J290" s="252"/>
      <c r="K290" s="252"/>
      <c r="L290" s="252"/>
      <c r="M290" s="252"/>
      <c r="N290" s="252"/>
      <c r="O290" s="252"/>
      <c r="P290" s="252"/>
      <c r="Q290" s="252"/>
      <c r="R290" s="252"/>
    </row>
    <row r="291" spans="1:18" x14ac:dyDescent="0.2">
      <c r="A291" s="252"/>
      <c r="B291" s="252"/>
      <c r="C291" s="252"/>
      <c r="D291" s="252"/>
      <c r="E291" s="252"/>
      <c r="F291" s="252"/>
      <c r="G291" s="252"/>
      <c r="H291" s="252"/>
      <c r="I291" s="252"/>
      <c r="J291" s="252"/>
      <c r="K291" s="252"/>
      <c r="L291" s="252"/>
      <c r="M291" s="252"/>
      <c r="N291" s="252"/>
      <c r="O291" s="252"/>
      <c r="P291" s="252"/>
      <c r="Q291" s="252"/>
      <c r="R291" s="252"/>
    </row>
    <row r="292" spans="1:18" x14ac:dyDescent="0.2">
      <c r="A292" s="252"/>
      <c r="B292" s="252"/>
      <c r="C292" s="252"/>
      <c r="D292" s="252"/>
      <c r="E292" s="252"/>
      <c r="F292" s="252"/>
      <c r="G292" s="252"/>
      <c r="H292" s="252"/>
      <c r="I292" s="252"/>
      <c r="J292" s="252"/>
      <c r="K292" s="252"/>
      <c r="L292" s="252"/>
      <c r="M292" s="252"/>
      <c r="N292" s="252"/>
      <c r="O292" s="252"/>
      <c r="P292" s="252"/>
      <c r="Q292" s="252"/>
      <c r="R292" s="252"/>
    </row>
    <row r="293" spans="1:18" x14ac:dyDescent="0.2">
      <c r="A293" s="252"/>
      <c r="B293" s="252"/>
      <c r="C293" s="252"/>
      <c r="D293" s="252"/>
      <c r="E293" s="252"/>
      <c r="F293" s="252"/>
      <c r="G293" s="252"/>
      <c r="H293" s="252"/>
      <c r="I293" s="252"/>
      <c r="J293" s="252"/>
      <c r="K293" s="252"/>
      <c r="L293" s="252"/>
      <c r="M293" s="252"/>
      <c r="N293" s="252"/>
      <c r="O293" s="252"/>
      <c r="P293" s="252"/>
      <c r="Q293" s="252"/>
      <c r="R293" s="252"/>
    </row>
    <row r="294" spans="1:18" x14ac:dyDescent="0.2">
      <c r="A294" s="252"/>
      <c r="B294" s="252"/>
      <c r="C294" s="252"/>
      <c r="D294" s="252"/>
      <c r="E294" s="252"/>
      <c r="F294" s="252"/>
      <c r="G294" s="252"/>
      <c r="H294" s="252"/>
      <c r="I294" s="252"/>
      <c r="J294" s="252"/>
      <c r="K294" s="252"/>
      <c r="L294" s="252"/>
      <c r="M294" s="252"/>
      <c r="N294" s="252"/>
      <c r="O294" s="252"/>
      <c r="P294" s="252"/>
      <c r="Q294" s="252"/>
      <c r="R294" s="252"/>
    </row>
    <row r="295" spans="1:18" x14ac:dyDescent="0.2">
      <c r="A295" s="252"/>
      <c r="B295" s="252"/>
      <c r="C295" s="252"/>
      <c r="D295" s="252"/>
      <c r="E295" s="252"/>
      <c r="F295" s="252"/>
      <c r="G295" s="252"/>
      <c r="H295" s="252"/>
      <c r="I295" s="252"/>
      <c r="J295" s="252"/>
      <c r="K295" s="252"/>
      <c r="L295" s="252"/>
      <c r="M295" s="252"/>
      <c r="N295" s="252"/>
      <c r="O295" s="252"/>
      <c r="P295" s="252"/>
      <c r="Q295" s="252"/>
      <c r="R295" s="252"/>
    </row>
    <row r="296" spans="1:18" x14ac:dyDescent="0.2">
      <c r="A296" s="252"/>
      <c r="B296" s="252"/>
      <c r="C296" s="252"/>
      <c r="D296" s="252"/>
      <c r="E296" s="252"/>
      <c r="F296" s="252"/>
      <c r="G296" s="252"/>
      <c r="H296" s="252"/>
      <c r="I296" s="252"/>
      <c r="J296" s="252"/>
      <c r="K296" s="252"/>
      <c r="L296" s="252"/>
      <c r="M296" s="252"/>
      <c r="N296" s="252"/>
      <c r="O296" s="252"/>
      <c r="P296" s="252"/>
      <c r="Q296" s="252"/>
      <c r="R296" s="252"/>
    </row>
    <row r="297" spans="1:18" x14ac:dyDescent="0.2">
      <c r="A297" s="252"/>
      <c r="B297" s="252"/>
      <c r="C297" s="252"/>
      <c r="D297" s="252"/>
      <c r="E297" s="252"/>
      <c r="F297" s="252"/>
      <c r="G297" s="252"/>
      <c r="H297" s="252"/>
      <c r="I297" s="252"/>
      <c r="J297" s="252"/>
      <c r="K297" s="252"/>
      <c r="L297" s="252"/>
      <c r="M297" s="252"/>
      <c r="N297" s="252"/>
      <c r="O297" s="252"/>
      <c r="P297" s="252"/>
      <c r="Q297" s="252"/>
      <c r="R297" s="252"/>
    </row>
    <row r="298" spans="1:18" x14ac:dyDescent="0.2">
      <c r="A298" s="252"/>
      <c r="B298" s="252"/>
      <c r="C298" s="252"/>
      <c r="D298" s="252"/>
      <c r="E298" s="252"/>
      <c r="F298" s="252"/>
      <c r="G298" s="252"/>
      <c r="H298" s="252"/>
      <c r="I298" s="252"/>
      <c r="J298" s="252"/>
      <c r="K298" s="252"/>
      <c r="L298" s="252"/>
      <c r="M298" s="252"/>
      <c r="N298" s="252"/>
      <c r="O298" s="252"/>
      <c r="P298" s="252"/>
      <c r="Q298" s="252"/>
      <c r="R298" s="252"/>
    </row>
    <row r="299" spans="1:18" x14ac:dyDescent="0.2">
      <c r="A299" s="252"/>
      <c r="B299" s="252"/>
      <c r="C299" s="252"/>
      <c r="D299" s="252"/>
      <c r="E299" s="252"/>
      <c r="F299" s="252"/>
      <c r="G299" s="252"/>
      <c r="H299" s="252"/>
      <c r="I299" s="252"/>
      <c r="J299" s="252"/>
      <c r="K299" s="252"/>
      <c r="L299" s="252"/>
      <c r="M299" s="252"/>
      <c r="N299" s="252"/>
      <c r="O299" s="252"/>
      <c r="P299" s="252"/>
      <c r="Q299" s="252"/>
      <c r="R299" s="252"/>
    </row>
    <row r="300" spans="1:18" x14ac:dyDescent="0.2">
      <c r="A300" s="252"/>
      <c r="B300" s="252"/>
      <c r="C300" s="252"/>
      <c r="D300" s="252"/>
      <c r="E300" s="252"/>
      <c r="F300" s="252"/>
      <c r="G300" s="252"/>
      <c r="H300" s="252"/>
      <c r="I300" s="252"/>
      <c r="J300" s="252"/>
      <c r="K300" s="252"/>
      <c r="L300" s="252"/>
      <c r="M300" s="252"/>
      <c r="N300" s="252"/>
      <c r="O300" s="252"/>
      <c r="P300" s="252"/>
      <c r="Q300" s="252"/>
      <c r="R300" s="252"/>
    </row>
  </sheetData>
  <sheetProtection sheet="1" objects="1" scenarios="1"/>
  <mergeCells count="11">
    <mergeCell ref="BZ4:CE4"/>
    <mergeCell ref="A4:AC4"/>
    <mergeCell ref="AD4:BA4"/>
    <mergeCell ref="BB4:BY4"/>
    <mergeCell ref="A45:Q45"/>
    <mergeCell ref="A1:D3"/>
    <mergeCell ref="E1:BP1"/>
    <mergeCell ref="BQ1:BY2"/>
    <mergeCell ref="E2:BP2"/>
    <mergeCell ref="E3:BP3"/>
    <mergeCell ref="BQ3:BY3"/>
  </mergeCells>
  <dataValidations count="45">
    <dataValidation type="list" errorStyle="warning" allowBlank="1" showInputMessage="1" showErrorMessage="1" errorTitle="Línea de Gestión PND" error="Desea Ingresar Nueva Línea de Gestión PND?" sqref="L6:L44">
      <formula1>proceso</formula1>
    </dataValidation>
    <dataValidation type="list" errorStyle="warning" allowBlank="1" showInputMessage="1" showErrorMessage="1" errorTitle="Objetivo Sectorial" error="Desea Ingresar Nuevo Objetivo Sectorial?" sqref="G6:G44">
      <formula1>obj_sec</formula1>
    </dataValidation>
    <dataValidation type="list" errorStyle="warning" allowBlank="1" showInputMessage="1" showErrorMessage="1" errorTitle="Estrategia Sectorial" error="Desea Ingresar Nueva Estrategia Sectorial?" sqref="H6:H44">
      <formula1>est_sec</formula1>
    </dataValidation>
    <dataValidation type="list" errorStyle="warning" allowBlank="1" showInputMessage="1" showErrorMessage="1" errorTitle="Actividad Principal" error="Registrar Actividad Principal?" sqref="I6:I44">
      <formula1>"Inactivar"</formula1>
    </dataValidation>
    <dataValidation type="list" errorStyle="warning" allowBlank="1" showInputMessage="1" showErrorMessage="1" errorTitle="Actividad Desagregada" error="Registrar Actividad Desagregada?" sqref="J6:J44">
      <formula1>"Inactivar"</formula1>
    </dataValidation>
    <dataValidation type="list" errorStyle="warning" allowBlank="1" showInputMessage="1" showErrorMessage="1" errorTitle="Línea de Gestión PND" error="Desea Ingresar Nueva Línea de Gestión PND?" sqref="K6:K44">
      <formula1>linea_gestion</formula1>
    </dataValidation>
    <dataValidation type="list" allowBlank="1" showInputMessage="1" showErrorMessage="1" errorTitle="Dato Inválido" error="Debe Registrar un Valor Entre 1 y 3" sqref="M6:M44">
      <formula1>peso</formula1>
    </dataValidation>
    <dataValidation type="list" errorStyle="warning" allowBlank="1" showInputMessage="1" showErrorMessage="1" errorTitle="Unidad de Medida" error="Desea Ingresar Nueva Unidad de Medida?" sqref="P6:P44">
      <formula1>unidad_medida</formula1>
    </dataValidation>
    <dataValidation type="decimal" allowBlank="1" showInputMessage="1" showErrorMessage="1" errorTitle="Dato Inválido" error="Debe Registrar Valores Enteros y/o con Valores Decimales" sqref="AC6:AC44 N6:N44 AS6:AS44">
      <formula1>0</formula1>
      <formula2>9.99999999999999E+24</formula2>
    </dataValidation>
    <dataValidation type="list" errorStyle="warning" allowBlank="1" showInputMessage="1" showErrorMessage="1" errorTitle="Fuente Financiación" error="Desea Ingresar Nueva Fuente de Financiación?" sqref="R5:AC5">
      <formula1>fuente_financiacion</formula1>
    </dataValidation>
    <dataValidation type="list" errorStyle="warning" allowBlank="1" showInputMessage="1" showErrorMessage="1" errorTitle="Compromiso PND" error="Desea Ingresar Nuevo Compromiso PND?" sqref="AD6:AD44">
      <formula1>compromiso_PND</formula1>
    </dataValidation>
    <dataValidation type="list" errorStyle="warning" allowBlank="1" showInputMessage="1" showErrorMessage="1" errorTitle="Articulado PND" error="Desea Ingresar Nuevo Articulado PND?" sqref="AE6:AE44">
      <formula1>"No Aplica"</formula1>
    </dataValidation>
    <dataValidation type="list" errorStyle="warning" allowBlank="1" showInputMessage="1" showErrorMessage="1" errorTitle="Meta Sinergia Nacional" error="Desea Ingresar Nueva Meta Sinergia Nacional?" sqref="AF6:AF44">
      <formula1>meta_sinergia_nal</formula1>
    </dataValidation>
    <dataValidation type="list" errorStyle="warning" allowBlank="1" showInputMessage="1" showErrorMessage="1" errorTitle="Meta Sinergia Regional" error="Desea Ingresar Nueva Meta Sinergia Regional?" sqref="AG6:AG44">
      <formula1>meta_sinergia_regional</formula1>
    </dataValidation>
    <dataValidation type="list" errorStyle="warning" allowBlank="1" showInputMessage="1" showErrorMessage="1" errorTitle="Meta Grupo Étnico" error="Desea Ingresar Nueva Meta Grupo Étnico?" sqref="AH6:AH44">
      <formula1>meta_grupo_etnico</formula1>
    </dataValidation>
    <dataValidation type="list" errorStyle="warning" allowBlank="1" showInputMessage="1" showErrorMessage="1" errorTitle="Tablero Control Ministro" error="Desea Ingresar Nueva Meta Control Ministro?" sqref="AI6:AI44">
      <formula1>tablero_ministro</formula1>
    </dataValidation>
    <dataValidation type="list" errorStyle="warning" allowBlank="1" showInputMessage="1" showErrorMessage="1" errorTitle="Política Ambiental" error="Desea Ingresar Nueva Política Ambiental?" sqref="AJ6:AJ44">
      <formula1>politica_ambiental</formula1>
    </dataValidation>
    <dataValidation type="list" errorStyle="warning" allowBlank="1" showInputMessage="1" showErrorMessage="1" errorTitle="Acuerdos Internacionales" error="Desea Ingresar Nuevo Compromiso Acuerdo Internacional?" sqref="AL6:AL44">
      <formula1>"No Aplica"</formula1>
    </dataValidation>
    <dataValidation type="list" allowBlank="1" showInputMessage="1" showErrorMessage="1" errorTitle="Dato Inválido" error="Debe Seleccionar Si Aplica o No Aplica?" sqref="AM6:AN44">
      <formula1>"Si Aplica,No Aplica"</formula1>
    </dataValidation>
    <dataValidation type="list" errorStyle="warning" allowBlank="1" showInputMessage="1" showErrorMessage="1" errorTitle="Grupo Étnico" error="Desea Ingresar Nuevo Grupo Étnico?" sqref="AO6:AO44">
      <formula1>grupo_etnico</formula1>
    </dataValidation>
    <dataValidation type="list" errorStyle="warning" allowBlank="1" showInputMessage="1" showErrorMessage="1" errorTitle="Fuente Compromiso Étnico" error="Desea Ingresar Nueva Fuente Compromiso Étnico?" sqref="AP6:AP44">
      <formula1>compromiso_etnico</formula1>
    </dataValidation>
    <dataValidation type="list" errorStyle="warning" allowBlank="1" showInputMessage="1" showErrorMessage="1" errorTitle="Grupo Poblacional" error="Desea Ingresar Nuevo Grupo Poblacional?" sqref="AQ6:AQ44">
      <formula1>grupo_poblacional</formula1>
    </dataValidation>
    <dataValidation type="list" errorStyle="warning" allowBlank="1" showInputMessage="1" showErrorMessage="1" errorTitle="Género" error="Desea Ingresar Nuevo Género?" sqref="AR6:AR44">
      <formula1>genero</formula1>
    </dataValidation>
    <dataValidation type="list" errorStyle="warning" allowBlank="1" showInputMessage="1" showErrorMessage="1" errorTitle="Región" error="Desea Ingresar Nueva Región?" sqref="AT6:AT44">
      <formula1>region</formula1>
    </dataValidation>
    <dataValidation type="list" errorStyle="warning" allowBlank="1" showInputMessage="1" showErrorMessage="1" errorTitle="Departamento" error="Desea Ingresar Nuevo Departamento?" sqref="AU6:AU44">
      <formula1>departamento</formula1>
    </dataValidation>
    <dataValidation type="list" errorStyle="warning" allowBlank="1" showInputMessage="1" showErrorMessage="1" errorTitle="Municipio" error="Desea Ingresar Nuevo Municipio?" sqref="AW6:AW44">
      <formula1>municipio</formula1>
    </dataValidation>
    <dataValidation type="list" errorStyle="warning" allowBlank="1" showInputMessage="1" showErrorMessage="1" errorTitle="Clasificación de Desempeño" error="Desea Ingresar Nueva Clasificación de Desempeño y Calidad?" sqref="AY6:AY44">
      <formula1>clasificacion_desempeño</formula1>
    </dataValidation>
    <dataValidation type="list" errorStyle="warning" allowBlank="1" showInputMessage="1" showErrorMessage="1" errorTitle="Meta Indicador de Resultado" error="Desea Ingresar Nueva Meta Indicador de Resultado?" sqref="AZ6:AZ44">
      <formula1>"No Aplica"</formula1>
    </dataValidation>
    <dataValidation type="list" errorStyle="warning" allowBlank="1" showInputMessage="1" showErrorMessage="1" errorTitle="Líder Responsable" error="Desea Ingresar Nuevo Líder Responsable?" sqref="BA6:BA44">
      <formula1>lider</formula1>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B6:BB44">
      <formula1>10</formula1>
      <formula2>1000</formula2>
    </dataValidation>
    <dataValidation type="decimal" allowBlank="1" showInputMessage="1" showErrorMessage="1" errorTitle="Dato Inválido" error="Debe Registrar Valores Enteros y/o con Valores Decimales (Mayor a 0 e Inferior o Igual a 100)" sqref="BC6:BC44 BE6:BE44 BG6:BG44 BI6:BI44 BK6:BK44 BM6:BM44 BO6:BO44 BQ6:BQ44 BS6:BS44 BU6:BU44 BW6:BW44 BY6:BY44">
      <formula1>1</formula1>
      <formula2>100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D6:BD44">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F6:BF44">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H6:BH44">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J6:BJ44">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L6:BL44">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N6:BN44">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P6:BP44">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R6:BR44">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T6:BT44">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BV6:BV44">
      <formula1>10</formula1>
      <formula2>1000</formula2>
    </dataValidation>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BX6:BX44">
      <formula1>10</formula1>
      <formula2>1000</formula2>
    </dataValidation>
    <dataValidation type="textLength" showInputMessage="1" showErrorMessage="1" error="El largo de texto no corresponde a lo definido (10 a 1000 caracteres)" prompt="Registra mínimo 10 y máximo 1000 caracteres" sqref="CB5:CB300 CE5:CE300">
      <formula1>10</formula1>
      <formula2>1000</formula2>
    </dataValidation>
    <dataValidation type="decimal" showInputMessage="1" showErrorMessage="1" error="Se debe ingresar números entre 0 y 100" prompt="Ingrese números entre 0 y 100" sqref="CA6:CA300 CD6:CD300">
      <formula1>0</formula1>
      <formula2>100</formula2>
    </dataValidation>
    <dataValidation type="decimal" operator="greaterThan" showInputMessage="1" showErrorMessage="1" error="Sólo puede ingresar números mayores a 0" prompt="Ingrese un números" sqref="BZ6:BZ300 CC6:CC300">
      <formula1>0</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3366FF"/>
  </sheetPr>
  <dimension ref="A1:CE300"/>
  <sheetViews>
    <sheetView topLeftCell="BU1" zoomScale="71" zoomScaleNormal="71" workbookViewId="0">
      <selection activeCell="BZ6" sqref="BZ6:BZ300 CC6:CC300"/>
    </sheetView>
  </sheetViews>
  <sheetFormatPr baseColWidth="10" defaultRowHeight="12.75" x14ac:dyDescent="0.2"/>
  <cols>
    <col min="1" max="1" width="16.5703125" style="99" customWidth="1"/>
    <col min="2" max="2" width="15.28515625" style="99" customWidth="1"/>
    <col min="3" max="3" width="23.5703125" style="99" customWidth="1"/>
    <col min="4" max="4" width="11.42578125" style="99" customWidth="1"/>
    <col min="5" max="5" width="18.28515625" style="99" customWidth="1"/>
    <col min="6" max="6" width="16.85546875" style="99" customWidth="1"/>
    <col min="7" max="7" width="31.85546875" style="99" customWidth="1"/>
    <col min="8" max="8" width="26.5703125" style="99" customWidth="1"/>
    <col min="9" max="9" width="30.42578125" style="99" customWidth="1"/>
    <col min="10" max="10" width="32.28515625" style="99" customWidth="1"/>
    <col min="11" max="11" width="30.7109375" style="99" customWidth="1"/>
    <col min="12" max="12" width="11.7109375" style="99" customWidth="1"/>
    <col min="13" max="13" width="10.5703125" style="99" customWidth="1"/>
    <col min="14" max="14" width="10.7109375" style="99" customWidth="1"/>
    <col min="15" max="15" width="22.140625" style="99" customWidth="1"/>
    <col min="16" max="16" width="17.42578125" style="99" customWidth="1"/>
    <col min="17" max="17" width="24.42578125" style="99" customWidth="1"/>
    <col min="18" max="18" width="27.42578125" style="99" customWidth="1"/>
    <col min="19" max="29" width="39.28515625" style="99" hidden="1" customWidth="1"/>
    <col min="30" max="30" width="17.85546875" style="99" customWidth="1"/>
    <col min="31" max="31" width="15" style="99" customWidth="1"/>
    <col min="32" max="50" width="11.5703125" style="99" customWidth="1"/>
    <col min="51" max="52" width="11.7109375" style="99" customWidth="1"/>
    <col min="53" max="53" width="20.140625" style="99" customWidth="1"/>
    <col min="54" max="54" width="11.42578125" style="99" customWidth="1"/>
    <col min="55" max="72" width="11.5703125" style="99" customWidth="1"/>
    <col min="73" max="73" width="12.140625" style="99" customWidth="1"/>
    <col min="74" max="76" width="11.5703125" style="99" customWidth="1"/>
    <col min="77" max="77" width="11.42578125" style="99" customWidth="1"/>
    <col min="78" max="79" width="40.7109375" style="99" customWidth="1"/>
    <col min="80" max="80" width="67.7109375" style="99" customWidth="1"/>
    <col min="81" max="82" width="40.7109375" style="99" customWidth="1"/>
    <col min="83" max="83" width="67.7109375" style="99" customWidth="1"/>
    <col min="84" max="16384" width="11.42578125" style="99"/>
  </cols>
  <sheetData>
    <row r="1" spans="1:83" s="154" customFormat="1" ht="30.75" customHeight="1" x14ac:dyDescent="0.35">
      <c r="A1" s="538"/>
      <c r="B1" s="539"/>
      <c r="C1" s="539"/>
      <c r="D1" s="540"/>
      <c r="E1" s="544" t="s">
        <v>1848</v>
      </c>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5"/>
      <c r="BQ1" s="546"/>
      <c r="BR1" s="547"/>
      <c r="BS1" s="547"/>
      <c r="BT1" s="547"/>
      <c r="BU1" s="547"/>
      <c r="BV1" s="547"/>
      <c r="BW1" s="547"/>
      <c r="BX1" s="547"/>
      <c r="BY1" s="548"/>
    </row>
    <row r="2" spans="1:83" s="154" customFormat="1" ht="50.1" customHeight="1" x14ac:dyDescent="0.35">
      <c r="A2" s="541"/>
      <c r="B2" s="542"/>
      <c r="C2" s="542"/>
      <c r="D2" s="543"/>
      <c r="E2" s="544" t="s">
        <v>1849</v>
      </c>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5"/>
      <c r="BQ2" s="549"/>
      <c r="BR2" s="550"/>
      <c r="BS2" s="550"/>
      <c r="BT2" s="550"/>
      <c r="BU2" s="550"/>
      <c r="BV2" s="550"/>
      <c r="BW2" s="550"/>
      <c r="BX2" s="550"/>
      <c r="BY2" s="551"/>
    </row>
    <row r="3" spans="1:83" s="154" customFormat="1" ht="50.1" customHeight="1" thickBot="1" x14ac:dyDescent="0.4">
      <c r="A3" s="541"/>
      <c r="B3" s="542"/>
      <c r="C3" s="542"/>
      <c r="D3" s="543"/>
      <c r="E3" s="552" t="s">
        <v>1850</v>
      </c>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3"/>
      <c r="BQ3" s="583" t="s">
        <v>1851</v>
      </c>
      <c r="BR3" s="584"/>
      <c r="BS3" s="584"/>
      <c r="BT3" s="584"/>
      <c r="BU3" s="584"/>
      <c r="BV3" s="584"/>
      <c r="BW3" s="584"/>
      <c r="BX3" s="584"/>
      <c r="BY3" s="585"/>
    </row>
    <row r="4" spans="1:83" s="154" customFormat="1" ht="50.1" customHeight="1" thickBot="1" x14ac:dyDescent="0.4">
      <c r="A4" s="586" t="s">
        <v>1852</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t="s">
        <v>1853</v>
      </c>
      <c r="AE4" s="587"/>
      <c r="AF4" s="587"/>
      <c r="AG4" s="587"/>
      <c r="AH4" s="587"/>
      <c r="AI4" s="587"/>
      <c r="AJ4" s="587"/>
      <c r="AK4" s="587"/>
      <c r="AL4" s="587"/>
      <c r="AM4" s="587"/>
      <c r="AN4" s="587"/>
      <c r="AO4" s="587"/>
      <c r="AP4" s="587"/>
      <c r="AQ4" s="587"/>
      <c r="AR4" s="587"/>
      <c r="AS4" s="587"/>
      <c r="AT4" s="587"/>
      <c r="AU4" s="587"/>
      <c r="AV4" s="587"/>
      <c r="AW4" s="587"/>
      <c r="AX4" s="587"/>
      <c r="AY4" s="587"/>
      <c r="AZ4" s="587"/>
      <c r="BA4" s="587"/>
      <c r="BB4" s="587" t="s">
        <v>1942</v>
      </c>
      <c r="BC4" s="587"/>
      <c r="BD4" s="587"/>
      <c r="BE4" s="587"/>
      <c r="BF4" s="587"/>
      <c r="BG4" s="587"/>
      <c r="BH4" s="587"/>
      <c r="BI4" s="587"/>
      <c r="BJ4" s="587"/>
      <c r="BK4" s="587"/>
      <c r="BL4" s="587"/>
      <c r="BM4" s="587"/>
      <c r="BN4" s="587"/>
      <c r="BO4" s="587"/>
      <c r="BP4" s="587"/>
      <c r="BQ4" s="587"/>
      <c r="BR4" s="587"/>
      <c r="BS4" s="587"/>
      <c r="BT4" s="587"/>
      <c r="BU4" s="587"/>
      <c r="BV4" s="587"/>
      <c r="BW4" s="587"/>
      <c r="BX4" s="587"/>
      <c r="BY4" s="588"/>
      <c r="BZ4" s="530" t="s">
        <v>3529</v>
      </c>
      <c r="CA4" s="531"/>
      <c r="CB4" s="531"/>
      <c r="CC4" s="531"/>
      <c r="CD4" s="531"/>
      <c r="CE4" s="532"/>
    </row>
    <row r="5" spans="1:83" s="159" customFormat="1" ht="90" thickBot="1" x14ac:dyDescent="0.25">
      <c r="A5" s="230" t="s">
        <v>1854</v>
      </c>
      <c r="B5" s="231" t="s">
        <v>1855</v>
      </c>
      <c r="C5" s="232" t="s">
        <v>1856</v>
      </c>
      <c r="D5" s="231" t="s">
        <v>1857</v>
      </c>
      <c r="E5" s="231" t="s">
        <v>1858</v>
      </c>
      <c r="F5" s="232" t="s">
        <v>1859</v>
      </c>
      <c r="G5" s="233" t="s">
        <v>1847</v>
      </c>
      <c r="H5" s="233" t="s">
        <v>1862</v>
      </c>
      <c r="I5" s="233" t="s">
        <v>1860</v>
      </c>
      <c r="J5" s="233" t="s">
        <v>1861</v>
      </c>
      <c r="K5" s="233" t="s">
        <v>1863</v>
      </c>
      <c r="L5" s="233" t="s">
        <v>1864</v>
      </c>
      <c r="M5" s="233" t="s">
        <v>1865</v>
      </c>
      <c r="N5" s="231" t="s">
        <v>1869</v>
      </c>
      <c r="O5" s="231" t="s">
        <v>1866</v>
      </c>
      <c r="P5" s="231" t="s">
        <v>1867</v>
      </c>
      <c r="Q5" s="233" t="s">
        <v>1868</v>
      </c>
      <c r="R5" s="253" t="s">
        <v>2240</v>
      </c>
      <c r="S5" s="73" t="s">
        <v>1925</v>
      </c>
      <c r="T5" s="73" t="s">
        <v>1925</v>
      </c>
      <c r="U5" s="73" t="s">
        <v>1925</v>
      </c>
      <c r="V5" s="73" t="s">
        <v>1925</v>
      </c>
      <c r="W5" s="73" t="s">
        <v>1925</v>
      </c>
      <c r="X5" s="73" t="s">
        <v>1925</v>
      </c>
      <c r="Y5" s="73" t="s">
        <v>1925</v>
      </c>
      <c r="Z5" s="73" t="s">
        <v>1925</v>
      </c>
      <c r="AA5" s="73" t="s">
        <v>1925</v>
      </c>
      <c r="AB5" s="73" t="s">
        <v>1925</v>
      </c>
      <c r="AC5" s="73" t="s">
        <v>1925</v>
      </c>
      <c r="AD5" s="72" t="s">
        <v>1870</v>
      </c>
      <c r="AE5" s="72" t="s">
        <v>1871</v>
      </c>
      <c r="AF5" s="72" t="s">
        <v>1872</v>
      </c>
      <c r="AG5" s="72" t="s">
        <v>1873</v>
      </c>
      <c r="AH5" s="72" t="s">
        <v>1874</v>
      </c>
      <c r="AI5" s="72" t="s">
        <v>1875</v>
      </c>
      <c r="AJ5" s="72" t="s">
        <v>1876</v>
      </c>
      <c r="AK5" s="72" t="s">
        <v>1877</v>
      </c>
      <c r="AL5" s="72" t="s">
        <v>1878</v>
      </c>
      <c r="AM5" s="72" t="s">
        <v>1879</v>
      </c>
      <c r="AN5" s="72" t="s">
        <v>1880</v>
      </c>
      <c r="AO5" s="72" t="s">
        <v>1881</v>
      </c>
      <c r="AP5" s="72" t="s">
        <v>1882</v>
      </c>
      <c r="AQ5" s="72" t="s">
        <v>1883</v>
      </c>
      <c r="AR5" s="72" t="s">
        <v>1884</v>
      </c>
      <c r="AS5" s="72" t="s">
        <v>1885</v>
      </c>
      <c r="AT5" s="72" t="s">
        <v>1886</v>
      </c>
      <c r="AU5" s="72" t="s">
        <v>1887</v>
      </c>
      <c r="AV5" s="72" t="s">
        <v>1888</v>
      </c>
      <c r="AW5" s="72" t="s">
        <v>1889</v>
      </c>
      <c r="AX5" s="72" t="s">
        <v>1890</v>
      </c>
      <c r="AY5" s="156" t="s">
        <v>1891</v>
      </c>
      <c r="AZ5" s="156" t="s">
        <v>1892</v>
      </c>
      <c r="BA5" s="46" t="s">
        <v>1893</v>
      </c>
      <c r="BB5" s="46" t="s">
        <v>1894</v>
      </c>
      <c r="BC5" s="156" t="s">
        <v>1895</v>
      </c>
      <c r="BD5" s="46" t="s">
        <v>1896</v>
      </c>
      <c r="BE5" s="156" t="s">
        <v>1897</v>
      </c>
      <c r="BF5" s="46" t="s">
        <v>1898</v>
      </c>
      <c r="BG5" s="156" t="s">
        <v>1899</v>
      </c>
      <c r="BH5" s="46" t="s">
        <v>1900</v>
      </c>
      <c r="BI5" s="156" t="s">
        <v>1901</v>
      </c>
      <c r="BJ5" s="46" t="s">
        <v>1902</v>
      </c>
      <c r="BK5" s="156" t="s">
        <v>1903</v>
      </c>
      <c r="BL5" s="46" t="s">
        <v>1904</v>
      </c>
      <c r="BM5" s="156" t="s">
        <v>1905</v>
      </c>
      <c r="BN5" s="46" t="s">
        <v>1906</v>
      </c>
      <c r="BO5" s="156" t="s">
        <v>1907</v>
      </c>
      <c r="BP5" s="46" t="s">
        <v>1908</v>
      </c>
      <c r="BQ5" s="156" t="s">
        <v>1909</v>
      </c>
      <c r="BR5" s="46" t="s">
        <v>1910</v>
      </c>
      <c r="BS5" s="156" t="s">
        <v>1911</v>
      </c>
      <c r="BT5" s="46" t="s">
        <v>1912</v>
      </c>
      <c r="BU5" s="156" t="s">
        <v>1913</v>
      </c>
      <c r="BV5" s="46" t="s">
        <v>1914</v>
      </c>
      <c r="BW5" s="156" t="s">
        <v>1915</v>
      </c>
      <c r="BX5" s="46" t="s">
        <v>1916</v>
      </c>
      <c r="BY5" s="175" t="s">
        <v>1917</v>
      </c>
      <c r="BZ5" s="178" t="s">
        <v>3526</v>
      </c>
      <c r="CA5" s="178" t="s">
        <v>3527</v>
      </c>
      <c r="CB5" s="178" t="s">
        <v>3528</v>
      </c>
      <c r="CC5" s="178" t="s">
        <v>3530</v>
      </c>
      <c r="CD5" s="178" t="s">
        <v>3531</v>
      </c>
      <c r="CE5" s="178" t="s">
        <v>3532</v>
      </c>
    </row>
    <row r="6" spans="1:83" ht="84.95" customHeight="1" x14ac:dyDescent="0.2">
      <c r="A6" s="254" t="s">
        <v>0</v>
      </c>
      <c r="B6" s="255">
        <v>2017</v>
      </c>
      <c r="C6" s="255" t="s">
        <v>2</v>
      </c>
      <c r="D6" s="255" t="s">
        <v>20</v>
      </c>
      <c r="E6" s="255" t="s">
        <v>1918</v>
      </c>
      <c r="F6" s="256" t="s">
        <v>2173</v>
      </c>
      <c r="G6" s="242" t="s">
        <v>1447</v>
      </c>
      <c r="H6" s="242" t="s">
        <v>1454</v>
      </c>
      <c r="I6" s="291" t="s">
        <v>2174</v>
      </c>
      <c r="J6" s="242"/>
      <c r="K6" s="242" t="s">
        <v>28</v>
      </c>
      <c r="L6" s="242"/>
      <c r="M6" s="258"/>
      <c r="N6" s="241">
        <v>1</v>
      </c>
      <c r="O6" s="242" t="s">
        <v>2175</v>
      </c>
      <c r="P6" s="242" t="s">
        <v>1920</v>
      </c>
      <c r="Q6" s="241"/>
      <c r="R6" s="257"/>
      <c r="S6" s="78"/>
      <c r="T6" s="78"/>
      <c r="U6" s="78"/>
      <c r="V6" s="78"/>
      <c r="W6" s="78"/>
      <c r="X6" s="78"/>
      <c r="Y6" s="78"/>
      <c r="Z6" s="78"/>
      <c r="AA6" s="78"/>
      <c r="AB6" s="78"/>
      <c r="AC6" s="79"/>
      <c r="AD6" s="160"/>
      <c r="AE6" s="160"/>
      <c r="AF6" s="160"/>
      <c r="AG6" s="160"/>
      <c r="AH6" s="160"/>
      <c r="AI6" s="160"/>
      <c r="AJ6" s="160"/>
      <c r="AK6" s="160"/>
      <c r="AL6" s="160"/>
      <c r="AM6" s="160"/>
      <c r="AN6" s="160"/>
      <c r="AO6" s="160"/>
      <c r="AP6" s="160"/>
      <c r="AQ6" s="160"/>
      <c r="AR6" s="160"/>
      <c r="AS6" s="77"/>
      <c r="AT6" s="160"/>
      <c r="AU6" s="160"/>
      <c r="AV6" s="160"/>
      <c r="AW6" s="160"/>
      <c r="AX6" s="160"/>
      <c r="AY6" s="161" t="s">
        <v>1376</v>
      </c>
      <c r="AZ6" s="160"/>
      <c r="BA6" s="82" t="s">
        <v>3004</v>
      </c>
      <c r="BB6" s="83"/>
      <c r="BC6" s="84"/>
      <c r="BD6" s="83"/>
      <c r="BE6" s="84"/>
      <c r="BF6" s="83"/>
      <c r="BG6" s="84"/>
      <c r="BH6" s="83"/>
      <c r="BI6" s="84"/>
      <c r="BJ6" s="83"/>
      <c r="BK6" s="84"/>
      <c r="BL6" s="83"/>
      <c r="BM6" s="84"/>
      <c r="BN6" s="83"/>
      <c r="BO6" s="84"/>
      <c r="BP6" s="83"/>
      <c r="BQ6" s="84"/>
      <c r="BR6" s="83"/>
      <c r="BS6" s="84"/>
      <c r="BT6" s="83"/>
      <c r="BU6" s="84"/>
      <c r="BV6" s="83"/>
      <c r="BW6" s="84"/>
      <c r="BX6" s="83"/>
      <c r="BY6" s="85"/>
      <c r="BZ6" s="179"/>
      <c r="CA6" s="180"/>
      <c r="CB6" s="181"/>
      <c r="CC6" s="179"/>
      <c r="CD6" s="180"/>
      <c r="CE6" s="181"/>
    </row>
    <row r="7" spans="1:83" ht="84.95" customHeight="1" x14ac:dyDescent="0.2">
      <c r="A7" s="261" t="s">
        <v>0</v>
      </c>
      <c r="B7" s="262">
        <v>2017</v>
      </c>
      <c r="C7" s="262" t="s">
        <v>2</v>
      </c>
      <c r="D7" s="262" t="s">
        <v>20</v>
      </c>
      <c r="E7" s="262" t="s">
        <v>1918</v>
      </c>
      <c r="F7" s="263" t="s">
        <v>2173</v>
      </c>
      <c r="G7" s="247" t="s">
        <v>1447</v>
      </c>
      <c r="H7" s="247" t="s">
        <v>1454</v>
      </c>
      <c r="I7" s="264" t="s">
        <v>2174</v>
      </c>
      <c r="J7" s="247" t="s">
        <v>2176</v>
      </c>
      <c r="K7" s="247" t="s">
        <v>28</v>
      </c>
      <c r="L7" s="247"/>
      <c r="M7" s="265"/>
      <c r="N7" s="246">
        <v>10</v>
      </c>
      <c r="O7" s="247" t="s">
        <v>2177</v>
      </c>
      <c r="P7" s="247" t="s">
        <v>1920</v>
      </c>
      <c r="Q7" s="266"/>
      <c r="R7" s="271">
        <f>143905241+85696256</f>
        <v>229601497</v>
      </c>
      <c r="S7" s="87"/>
      <c r="T7" s="87"/>
      <c r="U7" s="87"/>
      <c r="V7" s="87"/>
      <c r="W7" s="87"/>
      <c r="X7" s="87"/>
      <c r="Y7" s="87"/>
      <c r="Z7" s="87"/>
      <c r="AA7" s="87"/>
      <c r="AB7" s="87"/>
      <c r="AC7" s="88"/>
      <c r="AD7" s="162"/>
      <c r="AE7" s="162"/>
      <c r="AF7" s="162"/>
      <c r="AG7" s="162"/>
      <c r="AH7" s="162"/>
      <c r="AI7" s="162"/>
      <c r="AJ7" s="162"/>
      <c r="AK7" s="162"/>
      <c r="AL7" s="162"/>
      <c r="AM7" s="162"/>
      <c r="AN7" s="162"/>
      <c r="AO7" s="162"/>
      <c r="AP7" s="162"/>
      <c r="AQ7" s="162"/>
      <c r="AR7" s="162"/>
      <c r="AS7" s="86"/>
      <c r="AT7" s="162"/>
      <c r="AU7" s="162"/>
      <c r="AV7" s="162"/>
      <c r="AW7" s="162"/>
      <c r="AX7" s="162"/>
      <c r="AY7" s="164" t="s">
        <v>1376</v>
      </c>
      <c r="AZ7" s="162"/>
      <c r="BA7" s="82" t="s">
        <v>3004</v>
      </c>
      <c r="BB7" s="92"/>
      <c r="BC7" s="93"/>
      <c r="BD7" s="92"/>
      <c r="BE7" s="93"/>
      <c r="BF7" s="92"/>
      <c r="BG7" s="93"/>
      <c r="BH7" s="92"/>
      <c r="BI7" s="93"/>
      <c r="BJ7" s="92"/>
      <c r="BK7" s="93"/>
      <c r="BL7" s="92"/>
      <c r="BM7" s="93"/>
      <c r="BN7" s="92"/>
      <c r="BO7" s="93"/>
      <c r="BP7" s="92"/>
      <c r="BQ7" s="93"/>
      <c r="BR7" s="92"/>
      <c r="BS7" s="93"/>
      <c r="BT7" s="92"/>
      <c r="BU7" s="93"/>
      <c r="BV7" s="92"/>
      <c r="BW7" s="93"/>
      <c r="BX7" s="92"/>
      <c r="BY7" s="94"/>
      <c r="BZ7" s="182"/>
      <c r="CA7" s="183"/>
      <c r="CB7" s="184"/>
      <c r="CC7" s="182"/>
      <c r="CD7" s="183"/>
      <c r="CE7" s="184"/>
    </row>
    <row r="8" spans="1:83" ht="84.95" customHeight="1" x14ac:dyDescent="0.2">
      <c r="A8" s="261" t="s">
        <v>0</v>
      </c>
      <c r="B8" s="262">
        <v>2017</v>
      </c>
      <c r="C8" s="262" t="s">
        <v>2</v>
      </c>
      <c r="D8" s="262" t="s">
        <v>20</v>
      </c>
      <c r="E8" s="262" t="s">
        <v>1918</v>
      </c>
      <c r="F8" s="263" t="s">
        <v>2173</v>
      </c>
      <c r="G8" s="247" t="s">
        <v>1447</v>
      </c>
      <c r="H8" s="247" t="s">
        <v>1454</v>
      </c>
      <c r="I8" s="264" t="s">
        <v>2174</v>
      </c>
      <c r="J8" s="247" t="s">
        <v>2178</v>
      </c>
      <c r="K8" s="247" t="s">
        <v>28</v>
      </c>
      <c r="L8" s="247"/>
      <c r="M8" s="265"/>
      <c r="N8" s="246">
        <v>1</v>
      </c>
      <c r="O8" s="247" t="s">
        <v>2179</v>
      </c>
      <c r="P8" s="247" t="s">
        <v>1920</v>
      </c>
      <c r="Q8" s="246"/>
      <c r="R8" s="271">
        <v>155934006</v>
      </c>
      <c r="S8" s="87"/>
      <c r="T8" s="87"/>
      <c r="U8" s="87"/>
      <c r="V8" s="87"/>
      <c r="W8" s="87"/>
      <c r="X8" s="87"/>
      <c r="Y8" s="87"/>
      <c r="Z8" s="87"/>
      <c r="AA8" s="87"/>
      <c r="AB8" s="87"/>
      <c r="AC8" s="88"/>
      <c r="AD8" s="162"/>
      <c r="AE8" s="162"/>
      <c r="AF8" s="162"/>
      <c r="AG8" s="162"/>
      <c r="AH8" s="162"/>
      <c r="AI8" s="162"/>
      <c r="AJ8" s="162"/>
      <c r="AK8" s="162"/>
      <c r="AL8" s="162"/>
      <c r="AM8" s="162"/>
      <c r="AN8" s="162"/>
      <c r="AO8" s="162"/>
      <c r="AP8" s="162"/>
      <c r="AQ8" s="162"/>
      <c r="AR8" s="162"/>
      <c r="AS8" s="86"/>
      <c r="AT8" s="162"/>
      <c r="AU8" s="162"/>
      <c r="AV8" s="162"/>
      <c r="AW8" s="162"/>
      <c r="AX8" s="162"/>
      <c r="AY8" s="164" t="s">
        <v>1376</v>
      </c>
      <c r="AZ8" s="162"/>
      <c r="BA8" s="82" t="s">
        <v>3004</v>
      </c>
      <c r="BB8" s="92"/>
      <c r="BC8" s="93"/>
      <c r="BD8" s="92"/>
      <c r="BE8" s="93"/>
      <c r="BF8" s="92"/>
      <c r="BG8" s="93"/>
      <c r="BH8" s="92"/>
      <c r="BI8" s="93"/>
      <c r="BJ8" s="92"/>
      <c r="BK8" s="93"/>
      <c r="BL8" s="92"/>
      <c r="BM8" s="93"/>
      <c r="BN8" s="92"/>
      <c r="BO8" s="93"/>
      <c r="BP8" s="92"/>
      <c r="BQ8" s="93"/>
      <c r="BR8" s="92"/>
      <c r="BS8" s="93"/>
      <c r="BT8" s="92"/>
      <c r="BU8" s="93"/>
      <c r="BV8" s="92"/>
      <c r="BW8" s="93"/>
      <c r="BX8" s="92"/>
      <c r="BY8" s="94"/>
      <c r="BZ8" s="182"/>
      <c r="CA8" s="183"/>
      <c r="CB8" s="184"/>
      <c r="CC8" s="182"/>
      <c r="CD8" s="183"/>
      <c r="CE8" s="184"/>
    </row>
    <row r="9" spans="1:83" ht="84.95" customHeight="1" x14ac:dyDescent="0.2">
      <c r="A9" s="261" t="s">
        <v>0</v>
      </c>
      <c r="B9" s="262">
        <v>2017</v>
      </c>
      <c r="C9" s="262" t="s">
        <v>2</v>
      </c>
      <c r="D9" s="262" t="s">
        <v>20</v>
      </c>
      <c r="E9" s="262" t="s">
        <v>1918</v>
      </c>
      <c r="F9" s="263" t="s">
        <v>2173</v>
      </c>
      <c r="G9" s="247" t="s">
        <v>1447</v>
      </c>
      <c r="H9" s="247" t="s">
        <v>1454</v>
      </c>
      <c r="I9" s="292" t="s">
        <v>2180</v>
      </c>
      <c r="J9" s="247"/>
      <c r="K9" s="247" t="s">
        <v>28</v>
      </c>
      <c r="L9" s="247"/>
      <c r="M9" s="265"/>
      <c r="N9" s="246">
        <v>23</v>
      </c>
      <c r="O9" s="247" t="s">
        <v>2181</v>
      </c>
      <c r="P9" s="247" t="s">
        <v>1920</v>
      </c>
      <c r="Q9" s="246"/>
      <c r="R9" s="271"/>
      <c r="S9" s="87"/>
      <c r="T9" s="87"/>
      <c r="U9" s="87"/>
      <c r="V9" s="87"/>
      <c r="W9" s="87"/>
      <c r="X9" s="87"/>
      <c r="Y9" s="87"/>
      <c r="Z9" s="87"/>
      <c r="AA9" s="87"/>
      <c r="AB9" s="87"/>
      <c r="AC9" s="88"/>
      <c r="AD9" s="162"/>
      <c r="AE9" s="162"/>
      <c r="AF9" s="162"/>
      <c r="AG9" s="162"/>
      <c r="AH9" s="162"/>
      <c r="AI9" s="162"/>
      <c r="AJ9" s="162"/>
      <c r="AK9" s="162"/>
      <c r="AL9" s="162"/>
      <c r="AM9" s="162"/>
      <c r="AN9" s="162"/>
      <c r="AO9" s="162"/>
      <c r="AP9" s="162"/>
      <c r="AQ9" s="162"/>
      <c r="AR9" s="162"/>
      <c r="AS9" s="86"/>
      <c r="AT9" s="162"/>
      <c r="AU9" s="162"/>
      <c r="AV9" s="162"/>
      <c r="AW9" s="162"/>
      <c r="AX9" s="162"/>
      <c r="AY9" s="164" t="s">
        <v>1376</v>
      </c>
      <c r="AZ9" s="162"/>
      <c r="BA9" s="82" t="s">
        <v>3004</v>
      </c>
      <c r="BB9" s="92"/>
      <c r="BC9" s="93"/>
      <c r="BD9" s="92"/>
      <c r="BE9" s="93"/>
      <c r="BF9" s="92"/>
      <c r="BG9" s="93"/>
      <c r="BH9" s="92"/>
      <c r="BI9" s="93"/>
      <c r="BJ9" s="92"/>
      <c r="BK9" s="93"/>
      <c r="BL9" s="92"/>
      <c r="BM9" s="93"/>
      <c r="BN9" s="92"/>
      <c r="BO9" s="93"/>
      <c r="BP9" s="92"/>
      <c r="BQ9" s="93"/>
      <c r="BR9" s="92"/>
      <c r="BS9" s="93"/>
      <c r="BT9" s="92"/>
      <c r="BU9" s="93"/>
      <c r="BV9" s="92"/>
      <c r="BW9" s="93"/>
      <c r="BX9" s="92"/>
      <c r="BY9" s="94"/>
      <c r="BZ9" s="182"/>
      <c r="CA9" s="183"/>
      <c r="CB9" s="184"/>
      <c r="CC9" s="182"/>
      <c r="CD9" s="183"/>
      <c r="CE9" s="184"/>
    </row>
    <row r="10" spans="1:83" ht="84.95" customHeight="1" x14ac:dyDescent="0.2">
      <c r="A10" s="261" t="s">
        <v>0</v>
      </c>
      <c r="B10" s="262">
        <v>2017</v>
      </c>
      <c r="C10" s="262" t="s">
        <v>2</v>
      </c>
      <c r="D10" s="262" t="s">
        <v>20</v>
      </c>
      <c r="E10" s="262" t="s">
        <v>1918</v>
      </c>
      <c r="F10" s="263" t="s">
        <v>2173</v>
      </c>
      <c r="G10" s="247" t="s">
        <v>1447</v>
      </c>
      <c r="H10" s="247" t="s">
        <v>1454</v>
      </c>
      <c r="I10" s="264" t="s">
        <v>2180</v>
      </c>
      <c r="J10" s="247" t="s">
        <v>2182</v>
      </c>
      <c r="K10" s="247" t="s">
        <v>28</v>
      </c>
      <c r="L10" s="247"/>
      <c r="M10" s="265"/>
      <c r="N10" s="246">
        <v>60</v>
      </c>
      <c r="O10" s="247" t="s">
        <v>2183</v>
      </c>
      <c r="P10" s="247" t="s">
        <v>1920</v>
      </c>
      <c r="Q10" s="247"/>
      <c r="R10" s="271">
        <v>557641295</v>
      </c>
      <c r="S10" s="87"/>
      <c r="T10" s="87"/>
      <c r="U10" s="87"/>
      <c r="V10" s="87"/>
      <c r="W10" s="87"/>
      <c r="X10" s="87"/>
      <c r="Y10" s="87"/>
      <c r="Z10" s="87"/>
      <c r="AA10" s="87"/>
      <c r="AB10" s="87"/>
      <c r="AC10" s="88"/>
      <c r="AD10" s="162"/>
      <c r="AE10" s="162"/>
      <c r="AF10" s="162"/>
      <c r="AG10" s="162"/>
      <c r="AH10" s="162"/>
      <c r="AI10" s="162"/>
      <c r="AJ10" s="162"/>
      <c r="AK10" s="162"/>
      <c r="AL10" s="162"/>
      <c r="AM10" s="162"/>
      <c r="AN10" s="162"/>
      <c r="AO10" s="162"/>
      <c r="AP10" s="162"/>
      <c r="AQ10" s="162"/>
      <c r="AR10" s="162"/>
      <c r="AS10" s="86"/>
      <c r="AT10" s="162"/>
      <c r="AU10" s="162"/>
      <c r="AV10" s="162"/>
      <c r="AW10" s="162"/>
      <c r="AX10" s="162"/>
      <c r="AY10" s="164" t="s">
        <v>1376</v>
      </c>
      <c r="AZ10" s="162"/>
      <c r="BA10" s="82" t="s">
        <v>3004</v>
      </c>
      <c r="BB10" s="92"/>
      <c r="BC10" s="93"/>
      <c r="BD10" s="92"/>
      <c r="BE10" s="93"/>
      <c r="BF10" s="92"/>
      <c r="BG10" s="93"/>
      <c r="BH10" s="92"/>
      <c r="BI10" s="93"/>
      <c r="BJ10" s="92"/>
      <c r="BK10" s="93"/>
      <c r="BL10" s="92"/>
      <c r="BM10" s="93"/>
      <c r="BN10" s="92"/>
      <c r="BO10" s="93"/>
      <c r="BP10" s="92"/>
      <c r="BQ10" s="93"/>
      <c r="BR10" s="92"/>
      <c r="BS10" s="93"/>
      <c r="BT10" s="92"/>
      <c r="BU10" s="93"/>
      <c r="BV10" s="92"/>
      <c r="BW10" s="93"/>
      <c r="BX10" s="92"/>
      <c r="BY10" s="94"/>
      <c r="BZ10" s="182"/>
      <c r="CA10" s="183"/>
      <c r="CB10" s="184"/>
      <c r="CC10" s="182"/>
      <c r="CD10" s="183"/>
      <c r="CE10" s="184"/>
    </row>
    <row r="11" spans="1:83" ht="84.95" customHeight="1" x14ac:dyDescent="0.2">
      <c r="A11" s="261" t="s">
        <v>0</v>
      </c>
      <c r="B11" s="262">
        <v>2017</v>
      </c>
      <c r="C11" s="262" t="s">
        <v>2</v>
      </c>
      <c r="D11" s="262" t="s">
        <v>20</v>
      </c>
      <c r="E11" s="262" t="s">
        <v>1918</v>
      </c>
      <c r="F11" s="263" t="s">
        <v>2173</v>
      </c>
      <c r="G11" s="247" t="s">
        <v>1447</v>
      </c>
      <c r="H11" s="247" t="s">
        <v>1455</v>
      </c>
      <c r="I11" s="264" t="s">
        <v>2180</v>
      </c>
      <c r="J11" s="247" t="s">
        <v>2184</v>
      </c>
      <c r="K11" s="247" t="s">
        <v>28</v>
      </c>
      <c r="L11" s="247"/>
      <c r="M11" s="265"/>
      <c r="N11" s="246">
        <v>114</v>
      </c>
      <c r="O11" s="247" t="s">
        <v>2185</v>
      </c>
      <c r="P11" s="247" t="s">
        <v>1920</v>
      </c>
      <c r="Q11" s="246"/>
      <c r="R11" s="271">
        <v>203880690</v>
      </c>
      <c r="S11" s="87"/>
      <c r="T11" s="87"/>
      <c r="U11" s="87"/>
      <c r="V11" s="87"/>
      <c r="W11" s="87"/>
      <c r="X11" s="87"/>
      <c r="Y11" s="87"/>
      <c r="Z11" s="87"/>
      <c r="AA11" s="87"/>
      <c r="AB11" s="87"/>
      <c r="AC11" s="88"/>
      <c r="AD11" s="162"/>
      <c r="AE11" s="162"/>
      <c r="AF11" s="162"/>
      <c r="AG11" s="162"/>
      <c r="AH11" s="162"/>
      <c r="AI11" s="162"/>
      <c r="AJ11" s="162"/>
      <c r="AK11" s="162"/>
      <c r="AL11" s="162"/>
      <c r="AM11" s="162"/>
      <c r="AN11" s="162"/>
      <c r="AO11" s="162"/>
      <c r="AP11" s="162"/>
      <c r="AQ11" s="162"/>
      <c r="AR11" s="162"/>
      <c r="AS11" s="86"/>
      <c r="AT11" s="162"/>
      <c r="AU11" s="162"/>
      <c r="AV11" s="162"/>
      <c r="AW11" s="162"/>
      <c r="AX11" s="162"/>
      <c r="AY11" s="164" t="s">
        <v>1376</v>
      </c>
      <c r="AZ11" s="162"/>
      <c r="BA11" s="82" t="s">
        <v>3004</v>
      </c>
      <c r="BB11" s="92"/>
      <c r="BC11" s="93"/>
      <c r="BD11" s="92"/>
      <c r="BE11" s="93"/>
      <c r="BF11" s="92"/>
      <c r="BG11" s="93"/>
      <c r="BH11" s="92"/>
      <c r="BI11" s="93"/>
      <c r="BJ11" s="92"/>
      <c r="BK11" s="93"/>
      <c r="BL11" s="92"/>
      <c r="BM11" s="93"/>
      <c r="BN11" s="92"/>
      <c r="BO11" s="93"/>
      <c r="BP11" s="92"/>
      <c r="BQ11" s="93"/>
      <c r="BR11" s="92"/>
      <c r="BS11" s="93"/>
      <c r="BT11" s="92"/>
      <c r="BU11" s="93"/>
      <c r="BV11" s="92"/>
      <c r="BW11" s="93"/>
      <c r="BX11" s="92"/>
      <c r="BY11" s="94"/>
      <c r="BZ11" s="182"/>
      <c r="CA11" s="183"/>
      <c r="CB11" s="184"/>
      <c r="CC11" s="182"/>
      <c r="CD11" s="183"/>
      <c r="CE11" s="184"/>
    </row>
    <row r="12" spans="1:83" ht="84.95" customHeight="1" x14ac:dyDescent="0.2">
      <c r="A12" s="261" t="s">
        <v>0</v>
      </c>
      <c r="B12" s="262">
        <v>2017</v>
      </c>
      <c r="C12" s="262" t="s">
        <v>2</v>
      </c>
      <c r="D12" s="262" t="s">
        <v>20</v>
      </c>
      <c r="E12" s="262" t="s">
        <v>1918</v>
      </c>
      <c r="F12" s="263" t="s">
        <v>2173</v>
      </c>
      <c r="G12" s="247" t="s">
        <v>1447</v>
      </c>
      <c r="H12" s="247" t="s">
        <v>1455</v>
      </c>
      <c r="I12" s="264" t="s">
        <v>2180</v>
      </c>
      <c r="J12" s="247" t="s">
        <v>2186</v>
      </c>
      <c r="K12" s="247" t="s">
        <v>28</v>
      </c>
      <c r="L12" s="247"/>
      <c r="M12" s="265"/>
      <c r="N12" s="246">
        <v>1</v>
      </c>
      <c r="O12" s="247" t="s">
        <v>2187</v>
      </c>
      <c r="P12" s="247" t="s">
        <v>1920</v>
      </c>
      <c r="Q12" s="246"/>
      <c r="R12" s="271">
        <v>100000000</v>
      </c>
      <c r="S12" s="87"/>
      <c r="T12" s="87"/>
      <c r="U12" s="87"/>
      <c r="V12" s="87"/>
      <c r="W12" s="87"/>
      <c r="X12" s="87"/>
      <c r="Y12" s="87"/>
      <c r="Z12" s="87"/>
      <c r="AA12" s="87"/>
      <c r="AB12" s="87"/>
      <c r="AC12" s="88"/>
      <c r="AD12" s="162"/>
      <c r="AE12" s="162"/>
      <c r="AF12" s="162"/>
      <c r="AG12" s="162"/>
      <c r="AH12" s="162"/>
      <c r="AI12" s="162"/>
      <c r="AJ12" s="162"/>
      <c r="AK12" s="162"/>
      <c r="AL12" s="162"/>
      <c r="AM12" s="162"/>
      <c r="AN12" s="162"/>
      <c r="AO12" s="162"/>
      <c r="AP12" s="162"/>
      <c r="AQ12" s="162"/>
      <c r="AR12" s="162"/>
      <c r="AS12" s="86"/>
      <c r="AT12" s="162"/>
      <c r="AU12" s="162"/>
      <c r="AV12" s="162"/>
      <c r="AW12" s="162"/>
      <c r="AX12" s="162"/>
      <c r="AY12" s="164" t="s">
        <v>1376</v>
      </c>
      <c r="AZ12" s="162"/>
      <c r="BA12" s="82" t="s">
        <v>3004</v>
      </c>
      <c r="BB12" s="92"/>
      <c r="BC12" s="93"/>
      <c r="BD12" s="92"/>
      <c r="BE12" s="93"/>
      <c r="BF12" s="92"/>
      <c r="BG12" s="93"/>
      <c r="BH12" s="92"/>
      <c r="BI12" s="93"/>
      <c r="BJ12" s="92"/>
      <c r="BK12" s="93"/>
      <c r="BL12" s="92"/>
      <c r="BM12" s="93"/>
      <c r="BN12" s="92"/>
      <c r="BO12" s="93"/>
      <c r="BP12" s="92"/>
      <c r="BQ12" s="93"/>
      <c r="BR12" s="92"/>
      <c r="BS12" s="93"/>
      <c r="BT12" s="92"/>
      <c r="BU12" s="93"/>
      <c r="BV12" s="92"/>
      <c r="BW12" s="93"/>
      <c r="BX12" s="92"/>
      <c r="BY12" s="94"/>
      <c r="BZ12" s="182"/>
      <c r="CA12" s="183"/>
      <c r="CB12" s="184"/>
      <c r="CC12" s="182"/>
      <c r="CD12" s="183"/>
      <c r="CE12" s="184"/>
    </row>
    <row r="13" spans="1:83" ht="84.95" customHeight="1" x14ac:dyDescent="0.2">
      <c r="A13" s="261" t="s">
        <v>0</v>
      </c>
      <c r="B13" s="262">
        <v>2017</v>
      </c>
      <c r="C13" s="262" t="s">
        <v>2</v>
      </c>
      <c r="D13" s="262" t="s">
        <v>20</v>
      </c>
      <c r="E13" s="262" t="s">
        <v>1918</v>
      </c>
      <c r="F13" s="263" t="s">
        <v>2173</v>
      </c>
      <c r="G13" s="247" t="s">
        <v>1447</v>
      </c>
      <c r="H13" s="247" t="s">
        <v>1454</v>
      </c>
      <c r="I13" s="292" t="s">
        <v>2188</v>
      </c>
      <c r="J13" s="247"/>
      <c r="K13" s="247" t="s">
        <v>28</v>
      </c>
      <c r="L13" s="247"/>
      <c r="M13" s="265"/>
      <c r="N13" s="246">
        <v>1</v>
      </c>
      <c r="O13" s="247" t="s">
        <v>2189</v>
      </c>
      <c r="P13" s="247" t="s">
        <v>1920</v>
      </c>
      <c r="Q13" s="246"/>
      <c r="R13" s="271"/>
      <c r="S13" s="87"/>
      <c r="T13" s="87"/>
      <c r="U13" s="87"/>
      <c r="V13" s="87"/>
      <c r="W13" s="87"/>
      <c r="X13" s="87"/>
      <c r="Y13" s="87"/>
      <c r="Z13" s="87"/>
      <c r="AA13" s="87"/>
      <c r="AB13" s="87"/>
      <c r="AC13" s="88"/>
      <c r="AD13" s="162"/>
      <c r="AE13" s="162"/>
      <c r="AF13" s="162"/>
      <c r="AG13" s="162"/>
      <c r="AH13" s="162"/>
      <c r="AI13" s="162"/>
      <c r="AJ13" s="162"/>
      <c r="AK13" s="162"/>
      <c r="AL13" s="162"/>
      <c r="AM13" s="162"/>
      <c r="AN13" s="162"/>
      <c r="AO13" s="162"/>
      <c r="AP13" s="162"/>
      <c r="AQ13" s="162"/>
      <c r="AR13" s="162"/>
      <c r="AS13" s="86"/>
      <c r="AT13" s="162"/>
      <c r="AU13" s="162"/>
      <c r="AV13" s="162"/>
      <c r="AW13" s="162"/>
      <c r="AX13" s="162"/>
      <c r="AY13" s="164" t="s">
        <v>1376</v>
      </c>
      <c r="AZ13" s="162"/>
      <c r="BA13" s="82" t="s">
        <v>3004</v>
      </c>
      <c r="BB13" s="92"/>
      <c r="BC13" s="93"/>
      <c r="BD13" s="92"/>
      <c r="BE13" s="93"/>
      <c r="BF13" s="92"/>
      <c r="BG13" s="93"/>
      <c r="BH13" s="92"/>
      <c r="BI13" s="93"/>
      <c r="BJ13" s="92"/>
      <c r="BK13" s="93"/>
      <c r="BL13" s="92"/>
      <c r="BM13" s="93"/>
      <c r="BN13" s="92"/>
      <c r="BO13" s="93"/>
      <c r="BP13" s="92"/>
      <c r="BQ13" s="93"/>
      <c r="BR13" s="92"/>
      <c r="BS13" s="93"/>
      <c r="BT13" s="92"/>
      <c r="BU13" s="93"/>
      <c r="BV13" s="92"/>
      <c r="BW13" s="93"/>
      <c r="BX13" s="92"/>
      <c r="BY13" s="94"/>
      <c r="BZ13" s="182"/>
      <c r="CA13" s="183"/>
      <c r="CB13" s="184"/>
      <c r="CC13" s="182"/>
      <c r="CD13" s="183"/>
      <c r="CE13" s="184"/>
    </row>
    <row r="14" spans="1:83" ht="84.95" customHeight="1" x14ac:dyDescent="0.2">
      <c r="A14" s="261" t="s">
        <v>0</v>
      </c>
      <c r="B14" s="262">
        <v>2017</v>
      </c>
      <c r="C14" s="262" t="s">
        <v>2</v>
      </c>
      <c r="D14" s="262" t="s">
        <v>20</v>
      </c>
      <c r="E14" s="262" t="s">
        <v>1918</v>
      </c>
      <c r="F14" s="263" t="s">
        <v>2173</v>
      </c>
      <c r="G14" s="247" t="s">
        <v>1447</v>
      </c>
      <c r="H14" s="247" t="s">
        <v>1454</v>
      </c>
      <c r="I14" s="264" t="s">
        <v>2188</v>
      </c>
      <c r="J14" s="247" t="s">
        <v>2190</v>
      </c>
      <c r="K14" s="247" t="s">
        <v>28</v>
      </c>
      <c r="L14" s="247"/>
      <c r="M14" s="265"/>
      <c r="N14" s="246">
        <v>1</v>
      </c>
      <c r="O14" s="247" t="s">
        <v>2191</v>
      </c>
      <c r="P14" s="247" t="s">
        <v>1920</v>
      </c>
      <c r="Q14" s="246"/>
      <c r="R14" s="271">
        <v>364758093</v>
      </c>
      <c r="S14" s="87"/>
      <c r="T14" s="87"/>
      <c r="U14" s="87"/>
      <c r="V14" s="87"/>
      <c r="W14" s="87"/>
      <c r="X14" s="87"/>
      <c r="Y14" s="87"/>
      <c r="Z14" s="87"/>
      <c r="AA14" s="87"/>
      <c r="AB14" s="87"/>
      <c r="AC14" s="88"/>
      <c r="AD14" s="162"/>
      <c r="AE14" s="162"/>
      <c r="AF14" s="162"/>
      <c r="AG14" s="162"/>
      <c r="AH14" s="162"/>
      <c r="AI14" s="162"/>
      <c r="AJ14" s="162"/>
      <c r="AK14" s="162"/>
      <c r="AL14" s="162"/>
      <c r="AM14" s="162"/>
      <c r="AN14" s="162"/>
      <c r="AO14" s="162"/>
      <c r="AP14" s="162"/>
      <c r="AQ14" s="162"/>
      <c r="AR14" s="162"/>
      <c r="AS14" s="86"/>
      <c r="AT14" s="162"/>
      <c r="AU14" s="162"/>
      <c r="AV14" s="162"/>
      <c r="AW14" s="162"/>
      <c r="AX14" s="162"/>
      <c r="AY14" s="164" t="s">
        <v>1376</v>
      </c>
      <c r="AZ14" s="162"/>
      <c r="BA14" s="82" t="s">
        <v>3004</v>
      </c>
      <c r="BB14" s="92"/>
      <c r="BC14" s="93"/>
      <c r="BD14" s="92"/>
      <c r="BE14" s="93"/>
      <c r="BF14" s="92"/>
      <c r="BG14" s="93"/>
      <c r="BH14" s="92"/>
      <c r="BI14" s="93"/>
      <c r="BJ14" s="92"/>
      <c r="BK14" s="93"/>
      <c r="BL14" s="92"/>
      <c r="BM14" s="93"/>
      <c r="BN14" s="92"/>
      <c r="BO14" s="93"/>
      <c r="BP14" s="92"/>
      <c r="BQ14" s="93"/>
      <c r="BR14" s="92"/>
      <c r="BS14" s="93"/>
      <c r="BT14" s="92"/>
      <c r="BU14" s="93"/>
      <c r="BV14" s="92"/>
      <c r="BW14" s="93"/>
      <c r="BX14" s="92"/>
      <c r="BY14" s="94"/>
      <c r="BZ14" s="182"/>
      <c r="CA14" s="183"/>
      <c r="CB14" s="184"/>
      <c r="CC14" s="182"/>
      <c r="CD14" s="183"/>
      <c r="CE14" s="184"/>
    </row>
    <row r="15" spans="1:83" ht="84.95" customHeight="1" x14ac:dyDescent="0.2">
      <c r="A15" s="261" t="s">
        <v>0</v>
      </c>
      <c r="B15" s="262">
        <v>2017</v>
      </c>
      <c r="C15" s="262" t="s">
        <v>2</v>
      </c>
      <c r="D15" s="262" t="s">
        <v>20</v>
      </c>
      <c r="E15" s="262" t="s">
        <v>1918</v>
      </c>
      <c r="F15" s="263" t="s">
        <v>2173</v>
      </c>
      <c r="G15" s="247" t="s">
        <v>1447</v>
      </c>
      <c r="H15" s="247" t="s">
        <v>1454</v>
      </c>
      <c r="I15" s="292" t="s">
        <v>2192</v>
      </c>
      <c r="J15" s="247"/>
      <c r="K15" s="247" t="s">
        <v>28</v>
      </c>
      <c r="L15" s="247"/>
      <c r="M15" s="265"/>
      <c r="N15" s="246">
        <v>1</v>
      </c>
      <c r="O15" s="247" t="s">
        <v>2193</v>
      </c>
      <c r="P15" s="247" t="s">
        <v>1920</v>
      </c>
      <c r="Q15" s="246"/>
      <c r="R15" s="271"/>
      <c r="S15" s="87"/>
      <c r="T15" s="87"/>
      <c r="U15" s="87"/>
      <c r="V15" s="87"/>
      <c r="W15" s="87"/>
      <c r="X15" s="87"/>
      <c r="Y15" s="87"/>
      <c r="Z15" s="87"/>
      <c r="AA15" s="87"/>
      <c r="AB15" s="87"/>
      <c r="AC15" s="88"/>
      <c r="AD15" s="162"/>
      <c r="AE15" s="162"/>
      <c r="AF15" s="162"/>
      <c r="AG15" s="162"/>
      <c r="AH15" s="162"/>
      <c r="AI15" s="162"/>
      <c r="AJ15" s="162"/>
      <c r="AK15" s="162"/>
      <c r="AL15" s="162"/>
      <c r="AM15" s="162"/>
      <c r="AN15" s="162"/>
      <c r="AO15" s="162"/>
      <c r="AP15" s="162"/>
      <c r="AQ15" s="162"/>
      <c r="AR15" s="162"/>
      <c r="AS15" s="86"/>
      <c r="AT15" s="162"/>
      <c r="AU15" s="162"/>
      <c r="AV15" s="162"/>
      <c r="AW15" s="162"/>
      <c r="AX15" s="162"/>
      <c r="AY15" s="164" t="s">
        <v>1376</v>
      </c>
      <c r="AZ15" s="162"/>
      <c r="BA15" s="82" t="s">
        <v>3004</v>
      </c>
      <c r="BB15" s="92"/>
      <c r="BC15" s="93"/>
      <c r="BD15" s="92"/>
      <c r="BE15" s="93"/>
      <c r="BF15" s="92"/>
      <c r="BG15" s="93"/>
      <c r="BH15" s="92"/>
      <c r="BI15" s="93"/>
      <c r="BJ15" s="92"/>
      <c r="BK15" s="93"/>
      <c r="BL15" s="92"/>
      <c r="BM15" s="93"/>
      <c r="BN15" s="92"/>
      <c r="BO15" s="93"/>
      <c r="BP15" s="92"/>
      <c r="BQ15" s="93"/>
      <c r="BR15" s="92"/>
      <c r="BS15" s="93"/>
      <c r="BT15" s="92"/>
      <c r="BU15" s="93"/>
      <c r="BV15" s="92"/>
      <c r="BW15" s="93"/>
      <c r="BX15" s="92"/>
      <c r="BY15" s="94"/>
      <c r="BZ15" s="182"/>
      <c r="CA15" s="183"/>
      <c r="CB15" s="184"/>
      <c r="CC15" s="182"/>
      <c r="CD15" s="183"/>
      <c r="CE15" s="184"/>
    </row>
    <row r="16" spans="1:83" ht="84.95" customHeight="1" x14ac:dyDescent="0.2">
      <c r="A16" s="261" t="s">
        <v>0</v>
      </c>
      <c r="B16" s="262">
        <v>2017</v>
      </c>
      <c r="C16" s="262" t="s">
        <v>2</v>
      </c>
      <c r="D16" s="262" t="s">
        <v>20</v>
      </c>
      <c r="E16" s="262" t="s">
        <v>1918</v>
      </c>
      <c r="F16" s="263" t="s">
        <v>2173</v>
      </c>
      <c r="G16" s="247" t="s">
        <v>1447</v>
      </c>
      <c r="H16" s="247" t="s">
        <v>1454</v>
      </c>
      <c r="I16" s="264" t="s">
        <v>2192</v>
      </c>
      <c r="J16" s="247" t="s">
        <v>2194</v>
      </c>
      <c r="K16" s="247" t="s">
        <v>28</v>
      </c>
      <c r="L16" s="247"/>
      <c r="M16" s="265"/>
      <c r="N16" s="246">
        <v>15</v>
      </c>
      <c r="O16" s="247" t="s">
        <v>2195</v>
      </c>
      <c r="P16" s="247" t="s">
        <v>1920</v>
      </c>
      <c r="Q16" s="246"/>
      <c r="R16" s="271"/>
      <c r="S16" s="87"/>
      <c r="T16" s="87"/>
      <c r="U16" s="87"/>
      <c r="V16" s="87"/>
      <c r="W16" s="87"/>
      <c r="X16" s="87"/>
      <c r="Y16" s="87"/>
      <c r="Z16" s="87"/>
      <c r="AA16" s="87"/>
      <c r="AB16" s="87"/>
      <c r="AC16" s="88"/>
      <c r="AD16" s="162"/>
      <c r="AE16" s="162"/>
      <c r="AF16" s="162"/>
      <c r="AG16" s="162"/>
      <c r="AH16" s="162"/>
      <c r="AI16" s="162"/>
      <c r="AJ16" s="162"/>
      <c r="AK16" s="162"/>
      <c r="AL16" s="162"/>
      <c r="AM16" s="162"/>
      <c r="AN16" s="162"/>
      <c r="AO16" s="162"/>
      <c r="AP16" s="162"/>
      <c r="AQ16" s="162"/>
      <c r="AR16" s="162"/>
      <c r="AS16" s="86"/>
      <c r="AT16" s="162"/>
      <c r="AU16" s="162"/>
      <c r="AV16" s="162"/>
      <c r="AW16" s="162"/>
      <c r="AX16" s="162"/>
      <c r="AY16" s="164" t="s">
        <v>1376</v>
      </c>
      <c r="AZ16" s="162"/>
      <c r="BA16" s="82" t="s">
        <v>3004</v>
      </c>
      <c r="BB16" s="92"/>
      <c r="BC16" s="93"/>
      <c r="BD16" s="92"/>
      <c r="BE16" s="93"/>
      <c r="BF16" s="92"/>
      <c r="BG16" s="93"/>
      <c r="BH16" s="92"/>
      <c r="BI16" s="93"/>
      <c r="BJ16" s="92"/>
      <c r="BK16" s="93"/>
      <c r="BL16" s="92"/>
      <c r="BM16" s="93"/>
      <c r="BN16" s="92"/>
      <c r="BO16" s="93"/>
      <c r="BP16" s="92"/>
      <c r="BQ16" s="93"/>
      <c r="BR16" s="92"/>
      <c r="BS16" s="93"/>
      <c r="BT16" s="92"/>
      <c r="BU16" s="93"/>
      <c r="BV16" s="92"/>
      <c r="BW16" s="93"/>
      <c r="BX16" s="92"/>
      <c r="BY16" s="94"/>
      <c r="BZ16" s="182"/>
      <c r="CA16" s="183"/>
      <c r="CB16" s="184"/>
      <c r="CC16" s="182"/>
      <c r="CD16" s="183"/>
      <c r="CE16" s="184"/>
    </row>
    <row r="17" spans="1:83" ht="84.95" customHeight="1" x14ac:dyDescent="0.2">
      <c r="A17" s="261" t="s">
        <v>0</v>
      </c>
      <c r="B17" s="262">
        <v>2017</v>
      </c>
      <c r="C17" s="262" t="s">
        <v>2</v>
      </c>
      <c r="D17" s="262" t="s">
        <v>20</v>
      </c>
      <c r="E17" s="262" t="s">
        <v>1918</v>
      </c>
      <c r="F17" s="263" t="s">
        <v>2173</v>
      </c>
      <c r="G17" s="247" t="s">
        <v>1447</v>
      </c>
      <c r="H17" s="247" t="s">
        <v>1455</v>
      </c>
      <c r="I17" s="292" t="s">
        <v>2196</v>
      </c>
      <c r="J17" s="247"/>
      <c r="K17" s="247" t="s">
        <v>37</v>
      </c>
      <c r="L17" s="247"/>
      <c r="M17" s="265"/>
      <c r="N17" s="246">
        <v>1</v>
      </c>
      <c r="O17" s="247" t="s">
        <v>2197</v>
      </c>
      <c r="P17" s="247" t="s">
        <v>1920</v>
      </c>
      <c r="Q17" s="246"/>
      <c r="R17" s="271"/>
      <c r="S17" s="87"/>
      <c r="T17" s="87"/>
      <c r="U17" s="87"/>
      <c r="V17" s="87"/>
      <c r="W17" s="87"/>
      <c r="X17" s="87"/>
      <c r="Y17" s="87"/>
      <c r="Z17" s="87"/>
      <c r="AA17" s="87"/>
      <c r="AB17" s="87"/>
      <c r="AC17" s="88"/>
      <c r="AD17" s="162"/>
      <c r="AE17" s="162"/>
      <c r="AF17" s="162"/>
      <c r="AG17" s="162"/>
      <c r="AH17" s="162"/>
      <c r="AI17" s="162"/>
      <c r="AJ17" s="162"/>
      <c r="AK17" s="162"/>
      <c r="AL17" s="162"/>
      <c r="AM17" s="162"/>
      <c r="AN17" s="162"/>
      <c r="AO17" s="162"/>
      <c r="AP17" s="162"/>
      <c r="AQ17" s="162"/>
      <c r="AR17" s="162"/>
      <c r="AS17" s="86"/>
      <c r="AT17" s="162"/>
      <c r="AU17" s="162"/>
      <c r="AV17" s="162"/>
      <c r="AW17" s="162"/>
      <c r="AX17" s="162"/>
      <c r="AY17" s="164" t="s">
        <v>1376</v>
      </c>
      <c r="AZ17" s="162"/>
      <c r="BA17" s="82" t="s">
        <v>3004</v>
      </c>
      <c r="BB17" s="92"/>
      <c r="BC17" s="93"/>
      <c r="BD17" s="92"/>
      <c r="BE17" s="93"/>
      <c r="BF17" s="92"/>
      <c r="BG17" s="93"/>
      <c r="BH17" s="92"/>
      <c r="BI17" s="93">
        <v>30</v>
      </c>
      <c r="BJ17" s="92"/>
      <c r="BK17" s="93"/>
      <c r="BL17" s="92"/>
      <c r="BM17" s="93"/>
      <c r="BN17" s="92"/>
      <c r="BO17" s="93"/>
      <c r="BP17" s="92"/>
      <c r="BQ17" s="93"/>
      <c r="BR17" s="92"/>
      <c r="BS17" s="93"/>
      <c r="BT17" s="92"/>
      <c r="BU17" s="93"/>
      <c r="BV17" s="92"/>
      <c r="BW17" s="93"/>
      <c r="BX17" s="92"/>
      <c r="BY17" s="94"/>
      <c r="BZ17" s="182"/>
      <c r="CA17" s="183"/>
      <c r="CB17" s="184"/>
      <c r="CC17" s="182"/>
      <c r="CD17" s="183"/>
      <c r="CE17" s="184"/>
    </row>
    <row r="18" spans="1:83" ht="84.95" customHeight="1" x14ac:dyDescent="0.2">
      <c r="A18" s="261" t="s">
        <v>0</v>
      </c>
      <c r="B18" s="262">
        <v>2017</v>
      </c>
      <c r="C18" s="262" t="s">
        <v>2</v>
      </c>
      <c r="D18" s="262" t="s">
        <v>20</v>
      </c>
      <c r="E18" s="262" t="s">
        <v>1918</v>
      </c>
      <c r="F18" s="263" t="s">
        <v>2173</v>
      </c>
      <c r="G18" s="247" t="s">
        <v>1447</v>
      </c>
      <c r="H18" s="247" t="s">
        <v>1455</v>
      </c>
      <c r="I18" s="264" t="s">
        <v>2196</v>
      </c>
      <c r="J18" s="247" t="s">
        <v>2198</v>
      </c>
      <c r="K18" s="247" t="s">
        <v>37</v>
      </c>
      <c r="L18" s="247"/>
      <c r="M18" s="265"/>
      <c r="N18" s="246">
        <v>10</v>
      </c>
      <c r="O18" s="247" t="s">
        <v>2199</v>
      </c>
      <c r="P18" s="247" t="s">
        <v>1920</v>
      </c>
      <c r="Q18" s="246"/>
      <c r="R18" s="271"/>
      <c r="S18" s="87"/>
      <c r="T18" s="87"/>
      <c r="U18" s="87"/>
      <c r="V18" s="87"/>
      <c r="W18" s="87"/>
      <c r="X18" s="87"/>
      <c r="Y18" s="87"/>
      <c r="Z18" s="87"/>
      <c r="AA18" s="87"/>
      <c r="AB18" s="87"/>
      <c r="AC18" s="88"/>
      <c r="AD18" s="162"/>
      <c r="AE18" s="162"/>
      <c r="AF18" s="162"/>
      <c r="AG18" s="162"/>
      <c r="AH18" s="162"/>
      <c r="AI18" s="162"/>
      <c r="AJ18" s="162"/>
      <c r="AK18" s="162"/>
      <c r="AL18" s="162"/>
      <c r="AM18" s="162"/>
      <c r="AN18" s="162"/>
      <c r="AO18" s="162"/>
      <c r="AP18" s="162"/>
      <c r="AQ18" s="162"/>
      <c r="AR18" s="162"/>
      <c r="AS18" s="86"/>
      <c r="AT18" s="162"/>
      <c r="AU18" s="162"/>
      <c r="AV18" s="162"/>
      <c r="AW18" s="162"/>
      <c r="AX18" s="162"/>
      <c r="AY18" s="164" t="s">
        <v>1376</v>
      </c>
      <c r="AZ18" s="162"/>
      <c r="BA18" s="82" t="s">
        <v>3004</v>
      </c>
      <c r="BB18" s="92"/>
      <c r="BC18" s="93"/>
      <c r="BD18" s="92"/>
      <c r="BE18" s="93"/>
      <c r="BF18" s="92"/>
      <c r="BG18" s="93"/>
      <c r="BH18" s="92"/>
      <c r="BI18" s="93"/>
      <c r="BJ18" s="92"/>
      <c r="BK18" s="93"/>
      <c r="BL18" s="92"/>
      <c r="BM18" s="93"/>
      <c r="BN18" s="92"/>
      <c r="BO18" s="93"/>
      <c r="BP18" s="92"/>
      <c r="BQ18" s="93"/>
      <c r="BR18" s="92"/>
      <c r="BS18" s="93"/>
      <c r="BT18" s="92"/>
      <c r="BU18" s="93"/>
      <c r="BV18" s="92"/>
      <c r="BW18" s="93"/>
      <c r="BX18" s="92"/>
      <c r="BY18" s="94"/>
      <c r="BZ18" s="182"/>
      <c r="CA18" s="183"/>
      <c r="CB18" s="184"/>
      <c r="CC18" s="182"/>
      <c r="CD18" s="183"/>
      <c r="CE18" s="184"/>
    </row>
    <row r="19" spans="1:83" ht="84.95" customHeight="1" x14ac:dyDescent="0.2">
      <c r="A19" s="261" t="s">
        <v>0</v>
      </c>
      <c r="B19" s="262">
        <v>2017</v>
      </c>
      <c r="C19" s="262" t="s">
        <v>2</v>
      </c>
      <c r="D19" s="262" t="s">
        <v>20</v>
      </c>
      <c r="E19" s="262" t="s">
        <v>1918</v>
      </c>
      <c r="F19" s="263" t="s">
        <v>2173</v>
      </c>
      <c r="G19" s="247" t="s">
        <v>1447</v>
      </c>
      <c r="H19" s="247" t="s">
        <v>1455</v>
      </c>
      <c r="I19" s="292" t="s">
        <v>2200</v>
      </c>
      <c r="J19" s="247"/>
      <c r="K19" s="247" t="s">
        <v>37</v>
      </c>
      <c r="L19" s="247"/>
      <c r="M19" s="265"/>
      <c r="N19" s="246">
        <v>1</v>
      </c>
      <c r="O19" s="247" t="s">
        <v>2201</v>
      </c>
      <c r="P19" s="247" t="s">
        <v>1920</v>
      </c>
      <c r="Q19" s="246"/>
      <c r="R19" s="271"/>
      <c r="S19" s="87"/>
      <c r="T19" s="87"/>
      <c r="U19" s="87"/>
      <c r="V19" s="87"/>
      <c r="W19" s="87"/>
      <c r="X19" s="87"/>
      <c r="Y19" s="87"/>
      <c r="Z19" s="87"/>
      <c r="AA19" s="87"/>
      <c r="AB19" s="87"/>
      <c r="AC19" s="88"/>
      <c r="AD19" s="162"/>
      <c r="AE19" s="162"/>
      <c r="AF19" s="162"/>
      <c r="AG19" s="162"/>
      <c r="AH19" s="162"/>
      <c r="AI19" s="162"/>
      <c r="AJ19" s="162"/>
      <c r="AK19" s="162"/>
      <c r="AL19" s="162"/>
      <c r="AM19" s="162"/>
      <c r="AN19" s="162"/>
      <c r="AO19" s="162"/>
      <c r="AP19" s="162"/>
      <c r="AQ19" s="162"/>
      <c r="AR19" s="162"/>
      <c r="AS19" s="86"/>
      <c r="AT19" s="162"/>
      <c r="AU19" s="162"/>
      <c r="AV19" s="162"/>
      <c r="AW19" s="162"/>
      <c r="AX19" s="162"/>
      <c r="AY19" s="164" t="s">
        <v>1376</v>
      </c>
      <c r="AZ19" s="162"/>
      <c r="BA19" s="82" t="s">
        <v>3004</v>
      </c>
      <c r="BB19" s="92"/>
      <c r="BC19" s="93"/>
      <c r="BD19" s="92"/>
      <c r="BE19" s="93"/>
      <c r="BF19" s="92"/>
      <c r="BG19" s="93"/>
      <c r="BH19" s="92"/>
      <c r="BI19" s="93"/>
      <c r="BJ19" s="92"/>
      <c r="BK19" s="93"/>
      <c r="BL19" s="92"/>
      <c r="BM19" s="93"/>
      <c r="BN19" s="92"/>
      <c r="BO19" s="93"/>
      <c r="BP19" s="92"/>
      <c r="BQ19" s="93"/>
      <c r="BR19" s="92"/>
      <c r="BS19" s="93"/>
      <c r="BT19" s="92"/>
      <c r="BU19" s="93"/>
      <c r="BV19" s="92"/>
      <c r="BW19" s="93"/>
      <c r="BX19" s="92"/>
      <c r="BY19" s="94"/>
      <c r="BZ19" s="182"/>
      <c r="CA19" s="183"/>
      <c r="CB19" s="184"/>
      <c r="CC19" s="182"/>
      <c r="CD19" s="183"/>
      <c r="CE19" s="184"/>
    </row>
    <row r="20" spans="1:83" ht="84.95" customHeight="1" x14ac:dyDescent="0.2">
      <c r="A20" s="261" t="s">
        <v>0</v>
      </c>
      <c r="B20" s="262">
        <v>2017</v>
      </c>
      <c r="C20" s="262" t="s">
        <v>2</v>
      </c>
      <c r="D20" s="262" t="s">
        <v>20</v>
      </c>
      <c r="E20" s="262" t="s">
        <v>1918</v>
      </c>
      <c r="F20" s="263" t="s">
        <v>2173</v>
      </c>
      <c r="G20" s="247" t="s">
        <v>1447</v>
      </c>
      <c r="H20" s="247" t="s">
        <v>1455</v>
      </c>
      <c r="I20" s="264" t="s">
        <v>2200</v>
      </c>
      <c r="J20" s="247" t="s">
        <v>2202</v>
      </c>
      <c r="K20" s="247" t="s">
        <v>37</v>
      </c>
      <c r="L20" s="247"/>
      <c r="M20" s="265"/>
      <c r="N20" s="246">
        <v>1</v>
      </c>
      <c r="O20" s="247" t="s">
        <v>2203</v>
      </c>
      <c r="P20" s="247" t="s">
        <v>1920</v>
      </c>
      <c r="Q20" s="246"/>
      <c r="R20" s="271">
        <v>300000000</v>
      </c>
      <c r="S20" s="87"/>
      <c r="T20" s="87"/>
      <c r="U20" s="87"/>
      <c r="V20" s="87"/>
      <c r="W20" s="87"/>
      <c r="X20" s="87"/>
      <c r="Y20" s="87"/>
      <c r="Z20" s="87"/>
      <c r="AA20" s="87"/>
      <c r="AB20" s="87"/>
      <c r="AC20" s="88"/>
      <c r="AD20" s="162"/>
      <c r="AE20" s="162"/>
      <c r="AF20" s="162"/>
      <c r="AG20" s="162"/>
      <c r="AH20" s="162"/>
      <c r="AI20" s="162"/>
      <c r="AJ20" s="162"/>
      <c r="AK20" s="162"/>
      <c r="AL20" s="162"/>
      <c r="AM20" s="162"/>
      <c r="AN20" s="162"/>
      <c r="AO20" s="162"/>
      <c r="AP20" s="162"/>
      <c r="AQ20" s="162"/>
      <c r="AR20" s="162"/>
      <c r="AS20" s="86"/>
      <c r="AT20" s="162"/>
      <c r="AU20" s="162"/>
      <c r="AV20" s="162"/>
      <c r="AW20" s="162"/>
      <c r="AX20" s="162"/>
      <c r="AY20" s="164" t="s">
        <v>1376</v>
      </c>
      <c r="AZ20" s="162"/>
      <c r="BA20" s="82" t="s">
        <v>3004</v>
      </c>
      <c r="BB20" s="92"/>
      <c r="BC20" s="93"/>
      <c r="BD20" s="92"/>
      <c r="BE20" s="93"/>
      <c r="BF20" s="92"/>
      <c r="BG20" s="93"/>
      <c r="BH20" s="92"/>
      <c r="BI20" s="93"/>
      <c r="BJ20" s="92"/>
      <c r="BK20" s="93"/>
      <c r="BL20" s="92"/>
      <c r="BM20" s="93"/>
      <c r="BN20" s="92"/>
      <c r="BO20" s="93"/>
      <c r="BP20" s="92"/>
      <c r="BQ20" s="93"/>
      <c r="BR20" s="92"/>
      <c r="BS20" s="93"/>
      <c r="BT20" s="92"/>
      <c r="BU20" s="93"/>
      <c r="BV20" s="92"/>
      <c r="BW20" s="93"/>
      <c r="BX20" s="92"/>
      <c r="BY20" s="94"/>
      <c r="BZ20" s="182"/>
      <c r="CA20" s="183"/>
      <c r="CB20" s="184"/>
      <c r="CC20" s="182"/>
      <c r="CD20" s="183"/>
      <c r="CE20" s="184"/>
    </row>
    <row r="21" spans="1:83" ht="84.95" customHeight="1" x14ac:dyDescent="0.2">
      <c r="A21" s="261" t="s">
        <v>0</v>
      </c>
      <c r="B21" s="262">
        <v>2017</v>
      </c>
      <c r="C21" s="262" t="s">
        <v>2</v>
      </c>
      <c r="D21" s="262" t="s">
        <v>20</v>
      </c>
      <c r="E21" s="262" t="s">
        <v>1918</v>
      </c>
      <c r="F21" s="263" t="s">
        <v>2173</v>
      </c>
      <c r="G21" s="247" t="s">
        <v>1447</v>
      </c>
      <c r="H21" s="247" t="s">
        <v>1455</v>
      </c>
      <c r="I21" s="292" t="s">
        <v>2204</v>
      </c>
      <c r="J21" s="247"/>
      <c r="K21" s="247" t="s">
        <v>37</v>
      </c>
      <c r="L21" s="247"/>
      <c r="M21" s="265"/>
      <c r="N21" s="246">
        <v>2</v>
      </c>
      <c r="O21" s="247" t="s">
        <v>2205</v>
      </c>
      <c r="P21" s="247" t="s">
        <v>1920</v>
      </c>
      <c r="Q21" s="246"/>
      <c r="R21" s="271"/>
      <c r="S21" s="87"/>
      <c r="T21" s="87"/>
      <c r="U21" s="87"/>
      <c r="V21" s="87"/>
      <c r="W21" s="87"/>
      <c r="X21" s="87"/>
      <c r="Y21" s="87"/>
      <c r="Z21" s="87"/>
      <c r="AA21" s="87"/>
      <c r="AB21" s="87"/>
      <c r="AC21" s="88"/>
      <c r="AD21" s="162"/>
      <c r="AE21" s="162"/>
      <c r="AF21" s="162"/>
      <c r="AG21" s="162"/>
      <c r="AH21" s="162"/>
      <c r="AI21" s="162"/>
      <c r="AJ21" s="162"/>
      <c r="AK21" s="162"/>
      <c r="AL21" s="162"/>
      <c r="AM21" s="162"/>
      <c r="AN21" s="162"/>
      <c r="AO21" s="162"/>
      <c r="AP21" s="162"/>
      <c r="AQ21" s="162"/>
      <c r="AR21" s="162"/>
      <c r="AS21" s="86"/>
      <c r="AT21" s="162"/>
      <c r="AU21" s="162"/>
      <c r="AV21" s="162"/>
      <c r="AW21" s="162"/>
      <c r="AX21" s="162"/>
      <c r="AY21" s="164" t="s">
        <v>1376</v>
      </c>
      <c r="AZ21" s="162"/>
      <c r="BA21" s="82" t="s">
        <v>3004</v>
      </c>
      <c r="BB21" s="92"/>
      <c r="BC21" s="93"/>
      <c r="BD21" s="92"/>
      <c r="BE21" s="93"/>
      <c r="BF21" s="92"/>
      <c r="BG21" s="93"/>
      <c r="BH21" s="92"/>
      <c r="BI21" s="93"/>
      <c r="BJ21" s="92"/>
      <c r="BK21" s="93"/>
      <c r="BL21" s="92"/>
      <c r="BM21" s="93"/>
      <c r="BN21" s="92"/>
      <c r="BO21" s="93"/>
      <c r="BP21" s="92"/>
      <c r="BQ21" s="93"/>
      <c r="BR21" s="92"/>
      <c r="BS21" s="93"/>
      <c r="BT21" s="92"/>
      <c r="BU21" s="93"/>
      <c r="BV21" s="92"/>
      <c r="BW21" s="93"/>
      <c r="BX21" s="92"/>
      <c r="BY21" s="94"/>
      <c r="BZ21" s="182"/>
      <c r="CA21" s="183"/>
      <c r="CB21" s="184"/>
      <c r="CC21" s="182"/>
      <c r="CD21" s="183"/>
      <c r="CE21" s="184"/>
    </row>
    <row r="22" spans="1:83" ht="88.5" customHeight="1" x14ac:dyDescent="0.2">
      <c r="A22" s="261" t="s">
        <v>0</v>
      </c>
      <c r="B22" s="262">
        <v>2017</v>
      </c>
      <c r="C22" s="262" t="s">
        <v>2</v>
      </c>
      <c r="D22" s="262" t="s">
        <v>20</v>
      </c>
      <c r="E22" s="262" t="s">
        <v>1918</v>
      </c>
      <c r="F22" s="263" t="s">
        <v>2173</v>
      </c>
      <c r="G22" s="247" t="s">
        <v>1447</v>
      </c>
      <c r="H22" s="247" t="s">
        <v>1455</v>
      </c>
      <c r="I22" s="264" t="s">
        <v>2204</v>
      </c>
      <c r="J22" s="247" t="s">
        <v>2206</v>
      </c>
      <c r="K22" s="247" t="s">
        <v>37</v>
      </c>
      <c r="L22" s="247"/>
      <c r="M22" s="265"/>
      <c r="N22" s="246">
        <v>2</v>
      </c>
      <c r="O22" s="247" t="s">
        <v>2207</v>
      </c>
      <c r="P22" s="247" t="s">
        <v>1920</v>
      </c>
      <c r="Q22" s="246"/>
      <c r="R22" s="271">
        <v>611110512</v>
      </c>
      <c r="S22" s="87"/>
      <c r="T22" s="87"/>
      <c r="U22" s="87"/>
      <c r="V22" s="87"/>
      <c r="W22" s="87"/>
      <c r="X22" s="87"/>
      <c r="Y22" s="87"/>
      <c r="Z22" s="87"/>
      <c r="AA22" s="87"/>
      <c r="AB22" s="87"/>
      <c r="AC22" s="88"/>
      <c r="AD22" s="162"/>
      <c r="AE22" s="162"/>
      <c r="AF22" s="162"/>
      <c r="AG22" s="162"/>
      <c r="AH22" s="162"/>
      <c r="AI22" s="162"/>
      <c r="AJ22" s="162"/>
      <c r="AK22" s="162"/>
      <c r="AL22" s="162"/>
      <c r="AM22" s="162"/>
      <c r="AN22" s="162"/>
      <c r="AO22" s="162"/>
      <c r="AP22" s="162"/>
      <c r="AQ22" s="162"/>
      <c r="AR22" s="162"/>
      <c r="AS22" s="86"/>
      <c r="AT22" s="162"/>
      <c r="AU22" s="162"/>
      <c r="AV22" s="162"/>
      <c r="AW22" s="162"/>
      <c r="AX22" s="162"/>
      <c r="AY22" s="164" t="s">
        <v>1376</v>
      </c>
      <c r="AZ22" s="162"/>
      <c r="BA22" s="82" t="s">
        <v>3004</v>
      </c>
      <c r="BB22" s="92"/>
      <c r="BC22" s="93"/>
      <c r="BD22" s="92"/>
      <c r="BE22" s="93"/>
      <c r="BF22" s="92"/>
      <c r="BG22" s="93"/>
      <c r="BH22" s="92"/>
      <c r="BI22" s="93"/>
      <c r="BJ22" s="92"/>
      <c r="BK22" s="93"/>
      <c r="BL22" s="92"/>
      <c r="BM22" s="93"/>
      <c r="BN22" s="92"/>
      <c r="BO22" s="93"/>
      <c r="BP22" s="92"/>
      <c r="BQ22" s="93"/>
      <c r="BR22" s="92"/>
      <c r="BS22" s="93"/>
      <c r="BT22" s="92"/>
      <c r="BU22" s="93"/>
      <c r="BV22" s="92"/>
      <c r="BW22" s="93"/>
      <c r="BX22" s="92"/>
      <c r="BY22" s="94"/>
      <c r="BZ22" s="182"/>
      <c r="CA22" s="183"/>
      <c r="CB22" s="184"/>
      <c r="CC22" s="182"/>
      <c r="CD22" s="183"/>
      <c r="CE22" s="184"/>
    </row>
    <row r="23" spans="1:83" ht="84.95" customHeight="1" x14ac:dyDescent="0.2">
      <c r="A23" s="261" t="s">
        <v>0</v>
      </c>
      <c r="B23" s="262">
        <v>2017</v>
      </c>
      <c r="C23" s="262" t="s">
        <v>2</v>
      </c>
      <c r="D23" s="262" t="s">
        <v>20</v>
      </c>
      <c r="E23" s="262" t="s">
        <v>1918</v>
      </c>
      <c r="F23" s="263" t="s">
        <v>2173</v>
      </c>
      <c r="G23" s="247" t="s">
        <v>1447</v>
      </c>
      <c r="H23" s="247" t="s">
        <v>1455</v>
      </c>
      <c r="I23" s="264" t="s">
        <v>2204</v>
      </c>
      <c r="J23" s="247" t="s">
        <v>2208</v>
      </c>
      <c r="K23" s="247" t="s">
        <v>37</v>
      </c>
      <c r="L23" s="247"/>
      <c r="M23" s="265"/>
      <c r="N23" s="246">
        <v>3</v>
      </c>
      <c r="O23" s="247" t="s">
        <v>2209</v>
      </c>
      <c r="P23" s="247" t="s">
        <v>1920</v>
      </c>
      <c r="Q23" s="246"/>
      <c r="R23" s="271">
        <v>713131390</v>
      </c>
      <c r="S23" s="87"/>
      <c r="T23" s="87"/>
      <c r="U23" s="87"/>
      <c r="V23" s="87"/>
      <c r="W23" s="87"/>
      <c r="X23" s="87"/>
      <c r="Y23" s="87"/>
      <c r="Z23" s="87"/>
      <c r="AA23" s="87"/>
      <c r="AB23" s="87"/>
      <c r="AC23" s="88"/>
      <c r="AD23" s="162"/>
      <c r="AE23" s="162"/>
      <c r="AF23" s="162"/>
      <c r="AG23" s="162"/>
      <c r="AH23" s="162"/>
      <c r="AI23" s="162"/>
      <c r="AJ23" s="162"/>
      <c r="AK23" s="162"/>
      <c r="AL23" s="162"/>
      <c r="AM23" s="162"/>
      <c r="AN23" s="162"/>
      <c r="AO23" s="162"/>
      <c r="AP23" s="162"/>
      <c r="AQ23" s="162"/>
      <c r="AR23" s="162"/>
      <c r="AS23" s="86"/>
      <c r="AT23" s="162"/>
      <c r="AU23" s="162"/>
      <c r="AV23" s="162"/>
      <c r="AW23" s="162"/>
      <c r="AX23" s="162"/>
      <c r="AY23" s="164" t="s">
        <v>1376</v>
      </c>
      <c r="AZ23" s="162"/>
      <c r="BA23" s="82" t="s">
        <v>3004</v>
      </c>
      <c r="BB23" s="92"/>
      <c r="BC23" s="93"/>
      <c r="BD23" s="92"/>
      <c r="BE23" s="93"/>
      <c r="BF23" s="92"/>
      <c r="BG23" s="93"/>
      <c r="BH23" s="92"/>
      <c r="BI23" s="93"/>
      <c r="BJ23" s="92"/>
      <c r="BK23" s="93"/>
      <c r="BL23" s="92"/>
      <c r="BM23" s="93"/>
      <c r="BN23" s="92"/>
      <c r="BO23" s="93"/>
      <c r="BP23" s="92"/>
      <c r="BQ23" s="93"/>
      <c r="BR23" s="92"/>
      <c r="BS23" s="93"/>
      <c r="BT23" s="92"/>
      <c r="BU23" s="93"/>
      <c r="BV23" s="92"/>
      <c r="BW23" s="93"/>
      <c r="BX23" s="92"/>
      <c r="BY23" s="94"/>
      <c r="BZ23" s="182"/>
      <c r="CA23" s="183"/>
      <c r="CB23" s="184"/>
      <c r="CC23" s="182"/>
      <c r="CD23" s="183"/>
      <c r="CE23" s="184"/>
    </row>
    <row r="24" spans="1:83" ht="84.95" customHeight="1" x14ac:dyDescent="0.2">
      <c r="A24" s="261" t="s">
        <v>0</v>
      </c>
      <c r="B24" s="262">
        <v>2017</v>
      </c>
      <c r="C24" s="262" t="s">
        <v>2</v>
      </c>
      <c r="D24" s="262" t="s">
        <v>20</v>
      </c>
      <c r="E24" s="262" t="s">
        <v>1918</v>
      </c>
      <c r="F24" s="263" t="s">
        <v>2173</v>
      </c>
      <c r="G24" s="247" t="s">
        <v>1447</v>
      </c>
      <c r="H24" s="247" t="s">
        <v>1455</v>
      </c>
      <c r="I24" s="292" t="s">
        <v>2210</v>
      </c>
      <c r="J24" s="247"/>
      <c r="K24" s="247" t="s">
        <v>37</v>
      </c>
      <c r="L24" s="247"/>
      <c r="M24" s="265"/>
      <c r="N24" s="246">
        <v>40</v>
      </c>
      <c r="O24" s="247" t="s">
        <v>2211</v>
      </c>
      <c r="P24" s="247" t="s">
        <v>2016</v>
      </c>
      <c r="Q24" s="246"/>
      <c r="R24" s="271"/>
      <c r="S24" s="87"/>
      <c r="T24" s="87"/>
      <c r="U24" s="87"/>
      <c r="V24" s="87"/>
      <c r="W24" s="87"/>
      <c r="X24" s="87"/>
      <c r="Y24" s="87"/>
      <c r="Z24" s="87"/>
      <c r="AA24" s="87"/>
      <c r="AB24" s="87"/>
      <c r="AC24" s="88"/>
      <c r="AD24" s="162"/>
      <c r="AE24" s="162"/>
      <c r="AF24" s="162"/>
      <c r="AG24" s="162"/>
      <c r="AH24" s="162"/>
      <c r="AI24" s="162"/>
      <c r="AJ24" s="162"/>
      <c r="AK24" s="162"/>
      <c r="AL24" s="162"/>
      <c r="AM24" s="162"/>
      <c r="AN24" s="162"/>
      <c r="AO24" s="162"/>
      <c r="AP24" s="162"/>
      <c r="AQ24" s="162"/>
      <c r="AR24" s="162"/>
      <c r="AS24" s="86"/>
      <c r="AT24" s="162"/>
      <c r="AU24" s="162"/>
      <c r="AV24" s="162"/>
      <c r="AW24" s="162"/>
      <c r="AX24" s="162"/>
      <c r="AY24" s="164" t="s">
        <v>1376</v>
      </c>
      <c r="AZ24" s="162"/>
      <c r="BA24" s="82" t="s">
        <v>3004</v>
      </c>
      <c r="BB24" s="92"/>
      <c r="BC24" s="93"/>
      <c r="BD24" s="92"/>
      <c r="BE24" s="93"/>
      <c r="BF24" s="92"/>
      <c r="BG24" s="93"/>
      <c r="BH24" s="92"/>
      <c r="BI24" s="93"/>
      <c r="BJ24" s="92"/>
      <c r="BK24" s="93"/>
      <c r="BL24" s="92"/>
      <c r="BM24" s="93"/>
      <c r="BN24" s="92"/>
      <c r="BO24" s="93"/>
      <c r="BP24" s="92"/>
      <c r="BQ24" s="93"/>
      <c r="BR24" s="92"/>
      <c r="BS24" s="93"/>
      <c r="BT24" s="92"/>
      <c r="BU24" s="93"/>
      <c r="BV24" s="92"/>
      <c r="BW24" s="93"/>
      <c r="BX24" s="92"/>
      <c r="BY24" s="94"/>
      <c r="BZ24" s="182"/>
      <c r="CA24" s="183"/>
      <c r="CB24" s="184"/>
      <c r="CC24" s="182"/>
      <c r="CD24" s="183"/>
      <c r="CE24" s="184"/>
    </row>
    <row r="25" spans="1:83" ht="84.95" customHeight="1" x14ac:dyDescent="0.2">
      <c r="A25" s="261" t="s">
        <v>0</v>
      </c>
      <c r="B25" s="262">
        <v>2017</v>
      </c>
      <c r="C25" s="262" t="s">
        <v>2</v>
      </c>
      <c r="D25" s="262" t="s">
        <v>20</v>
      </c>
      <c r="E25" s="262" t="s">
        <v>1918</v>
      </c>
      <c r="F25" s="263" t="s">
        <v>2173</v>
      </c>
      <c r="G25" s="247" t="s">
        <v>1447</v>
      </c>
      <c r="H25" s="247" t="s">
        <v>1455</v>
      </c>
      <c r="I25" s="264" t="s">
        <v>2212</v>
      </c>
      <c r="J25" s="247" t="s">
        <v>2213</v>
      </c>
      <c r="K25" s="247" t="s">
        <v>37</v>
      </c>
      <c r="L25" s="247"/>
      <c r="M25" s="265"/>
      <c r="N25" s="246">
        <v>1</v>
      </c>
      <c r="O25" s="247" t="s">
        <v>2214</v>
      </c>
      <c r="P25" s="247" t="s">
        <v>1920</v>
      </c>
      <c r="Q25" s="246"/>
      <c r="R25" s="271"/>
      <c r="S25" s="87"/>
      <c r="T25" s="87"/>
      <c r="U25" s="87"/>
      <c r="V25" s="87"/>
      <c r="W25" s="87"/>
      <c r="X25" s="87"/>
      <c r="Y25" s="87"/>
      <c r="Z25" s="87"/>
      <c r="AA25" s="87"/>
      <c r="AB25" s="87"/>
      <c r="AC25" s="88"/>
      <c r="AD25" s="162"/>
      <c r="AE25" s="162"/>
      <c r="AF25" s="162"/>
      <c r="AG25" s="162"/>
      <c r="AH25" s="162"/>
      <c r="AI25" s="162"/>
      <c r="AJ25" s="162"/>
      <c r="AK25" s="162"/>
      <c r="AL25" s="162"/>
      <c r="AM25" s="162"/>
      <c r="AN25" s="162"/>
      <c r="AO25" s="162"/>
      <c r="AP25" s="162"/>
      <c r="AQ25" s="162"/>
      <c r="AR25" s="162"/>
      <c r="AS25" s="86"/>
      <c r="AT25" s="162"/>
      <c r="AU25" s="162"/>
      <c r="AV25" s="162"/>
      <c r="AW25" s="162"/>
      <c r="AX25" s="162"/>
      <c r="AY25" s="164" t="s">
        <v>1376</v>
      </c>
      <c r="AZ25" s="162"/>
      <c r="BA25" s="82" t="s">
        <v>3004</v>
      </c>
      <c r="BB25" s="92"/>
      <c r="BC25" s="93"/>
      <c r="BD25" s="92"/>
      <c r="BE25" s="93"/>
      <c r="BF25" s="92"/>
      <c r="BG25" s="93"/>
      <c r="BH25" s="92"/>
      <c r="BI25" s="93"/>
      <c r="BJ25" s="92"/>
      <c r="BK25" s="93"/>
      <c r="BL25" s="92"/>
      <c r="BM25" s="93"/>
      <c r="BN25" s="92"/>
      <c r="BO25" s="93"/>
      <c r="BP25" s="92"/>
      <c r="BQ25" s="93"/>
      <c r="BR25" s="92"/>
      <c r="BS25" s="93"/>
      <c r="BT25" s="92"/>
      <c r="BU25" s="93"/>
      <c r="BV25" s="92"/>
      <c r="BW25" s="93"/>
      <c r="BX25" s="92"/>
      <c r="BY25" s="94"/>
      <c r="BZ25" s="182"/>
      <c r="CA25" s="183"/>
      <c r="CB25" s="184"/>
      <c r="CC25" s="182"/>
      <c r="CD25" s="183"/>
      <c r="CE25" s="184"/>
    </row>
    <row r="26" spans="1:83" ht="84.95" customHeight="1" x14ac:dyDescent="0.2">
      <c r="A26" s="261" t="s">
        <v>0</v>
      </c>
      <c r="B26" s="262">
        <v>2017</v>
      </c>
      <c r="C26" s="262" t="s">
        <v>2</v>
      </c>
      <c r="D26" s="262" t="s">
        <v>20</v>
      </c>
      <c r="E26" s="262" t="s">
        <v>1918</v>
      </c>
      <c r="F26" s="263" t="s">
        <v>2173</v>
      </c>
      <c r="G26" s="247" t="s">
        <v>1447</v>
      </c>
      <c r="H26" s="247" t="s">
        <v>1455</v>
      </c>
      <c r="I26" s="264" t="s">
        <v>2212</v>
      </c>
      <c r="J26" s="247" t="s">
        <v>2215</v>
      </c>
      <c r="K26" s="247" t="s">
        <v>37</v>
      </c>
      <c r="L26" s="247"/>
      <c r="M26" s="265"/>
      <c r="N26" s="246">
        <v>5</v>
      </c>
      <c r="O26" s="247" t="s">
        <v>2216</v>
      </c>
      <c r="P26" s="247" t="s">
        <v>1920</v>
      </c>
      <c r="Q26" s="246"/>
      <c r="R26" s="271"/>
      <c r="S26" s="87"/>
      <c r="T26" s="87"/>
      <c r="U26" s="87"/>
      <c r="V26" s="87"/>
      <c r="W26" s="87"/>
      <c r="X26" s="87"/>
      <c r="Y26" s="87"/>
      <c r="Z26" s="87"/>
      <c r="AA26" s="87"/>
      <c r="AB26" s="87"/>
      <c r="AC26" s="88"/>
      <c r="AD26" s="162"/>
      <c r="AE26" s="162"/>
      <c r="AF26" s="162"/>
      <c r="AG26" s="162"/>
      <c r="AH26" s="162"/>
      <c r="AI26" s="162"/>
      <c r="AJ26" s="162"/>
      <c r="AK26" s="162"/>
      <c r="AL26" s="162"/>
      <c r="AM26" s="162"/>
      <c r="AN26" s="162"/>
      <c r="AO26" s="162"/>
      <c r="AP26" s="162"/>
      <c r="AQ26" s="162"/>
      <c r="AR26" s="162"/>
      <c r="AS26" s="86"/>
      <c r="AT26" s="162"/>
      <c r="AU26" s="162"/>
      <c r="AV26" s="162"/>
      <c r="AW26" s="162"/>
      <c r="AX26" s="162"/>
      <c r="AY26" s="164" t="s">
        <v>1376</v>
      </c>
      <c r="AZ26" s="162"/>
      <c r="BA26" s="82" t="s">
        <v>3004</v>
      </c>
      <c r="BB26" s="92"/>
      <c r="BC26" s="93"/>
      <c r="BD26" s="92"/>
      <c r="BE26" s="93"/>
      <c r="BF26" s="92"/>
      <c r="BG26" s="93"/>
      <c r="BH26" s="92"/>
      <c r="BI26" s="93"/>
      <c r="BJ26" s="92"/>
      <c r="BK26" s="93"/>
      <c r="BL26" s="92"/>
      <c r="BM26" s="93"/>
      <c r="BN26" s="92"/>
      <c r="BO26" s="93"/>
      <c r="BP26" s="92"/>
      <c r="BQ26" s="93"/>
      <c r="BR26" s="92"/>
      <c r="BS26" s="93"/>
      <c r="BT26" s="92"/>
      <c r="BU26" s="93"/>
      <c r="BV26" s="92"/>
      <c r="BW26" s="93"/>
      <c r="BX26" s="92"/>
      <c r="BY26" s="94"/>
      <c r="BZ26" s="182"/>
      <c r="CA26" s="183"/>
      <c r="CB26" s="184"/>
      <c r="CC26" s="182"/>
      <c r="CD26" s="183"/>
      <c r="CE26" s="184"/>
    </row>
    <row r="27" spans="1:83" ht="84.95" customHeight="1" x14ac:dyDescent="0.2">
      <c r="A27" s="261" t="s">
        <v>0</v>
      </c>
      <c r="B27" s="262">
        <v>2017</v>
      </c>
      <c r="C27" s="262" t="s">
        <v>2</v>
      </c>
      <c r="D27" s="262" t="s">
        <v>20</v>
      </c>
      <c r="E27" s="262" t="s">
        <v>1918</v>
      </c>
      <c r="F27" s="263" t="s">
        <v>2173</v>
      </c>
      <c r="G27" s="247" t="s">
        <v>1447</v>
      </c>
      <c r="H27" s="247" t="s">
        <v>1455</v>
      </c>
      <c r="I27" s="264" t="s">
        <v>2212</v>
      </c>
      <c r="J27" s="247" t="s">
        <v>2217</v>
      </c>
      <c r="K27" s="247" t="s">
        <v>37</v>
      </c>
      <c r="L27" s="247"/>
      <c r="M27" s="265"/>
      <c r="N27" s="246">
        <v>1</v>
      </c>
      <c r="O27" s="247" t="s">
        <v>3609</v>
      </c>
      <c r="P27" s="247" t="s">
        <v>1920</v>
      </c>
      <c r="Q27" s="246"/>
      <c r="R27" s="271">
        <v>100000000</v>
      </c>
      <c r="S27" s="87"/>
      <c r="T27" s="87"/>
      <c r="U27" s="87"/>
      <c r="V27" s="87"/>
      <c r="W27" s="87"/>
      <c r="X27" s="87"/>
      <c r="Y27" s="87"/>
      <c r="Z27" s="87"/>
      <c r="AA27" s="87"/>
      <c r="AB27" s="87"/>
      <c r="AC27" s="88"/>
      <c r="AD27" s="162"/>
      <c r="AE27" s="162"/>
      <c r="AF27" s="162"/>
      <c r="AG27" s="162"/>
      <c r="AH27" s="162"/>
      <c r="AI27" s="162"/>
      <c r="AJ27" s="162"/>
      <c r="AK27" s="162"/>
      <c r="AL27" s="162"/>
      <c r="AM27" s="162"/>
      <c r="AN27" s="162"/>
      <c r="AO27" s="162"/>
      <c r="AP27" s="162"/>
      <c r="AQ27" s="162"/>
      <c r="AR27" s="162"/>
      <c r="AS27" s="86"/>
      <c r="AT27" s="162"/>
      <c r="AU27" s="162"/>
      <c r="AV27" s="162"/>
      <c r="AW27" s="162"/>
      <c r="AX27" s="162"/>
      <c r="AY27" s="164" t="s">
        <v>1376</v>
      </c>
      <c r="AZ27" s="162"/>
      <c r="BA27" s="82" t="s">
        <v>3004</v>
      </c>
      <c r="BB27" s="92"/>
      <c r="BC27" s="93"/>
      <c r="BD27" s="92"/>
      <c r="BE27" s="93"/>
      <c r="BF27" s="92"/>
      <c r="BG27" s="93"/>
      <c r="BH27" s="92"/>
      <c r="BI27" s="93"/>
      <c r="BJ27" s="92"/>
      <c r="BK27" s="93"/>
      <c r="BL27" s="92"/>
      <c r="BM27" s="93"/>
      <c r="BN27" s="92"/>
      <c r="BO27" s="93"/>
      <c r="BP27" s="92"/>
      <c r="BQ27" s="93"/>
      <c r="BR27" s="92"/>
      <c r="BS27" s="93"/>
      <c r="BT27" s="92"/>
      <c r="BU27" s="93"/>
      <c r="BV27" s="92"/>
      <c r="BW27" s="93"/>
      <c r="BX27" s="92"/>
      <c r="BY27" s="94"/>
      <c r="BZ27" s="182"/>
      <c r="CA27" s="183"/>
      <c r="CB27" s="184"/>
      <c r="CC27" s="182"/>
      <c r="CD27" s="183"/>
      <c r="CE27" s="184"/>
    </row>
    <row r="28" spans="1:83" ht="84.95" customHeight="1" x14ac:dyDescent="0.2">
      <c r="A28" s="261" t="s">
        <v>0</v>
      </c>
      <c r="B28" s="262">
        <v>2017</v>
      </c>
      <c r="C28" s="262" t="s">
        <v>2</v>
      </c>
      <c r="D28" s="262" t="s">
        <v>20</v>
      </c>
      <c r="E28" s="262" t="s">
        <v>1918</v>
      </c>
      <c r="F28" s="263" t="s">
        <v>2173</v>
      </c>
      <c r="G28" s="247" t="s">
        <v>1447</v>
      </c>
      <c r="H28" s="247" t="s">
        <v>1455</v>
      </c>
      <c r="I28" s="292" t="s">
        <v>2218</v>
      </c>
      <c r="J28" s="247"/>
      <c r="K28" s="247" t="s">
        <v>37</v>
      </c>
      <c r="L28" s="247"/>
      <c r="M28" s="265"/>
      <c r="N28" s="246">
        <v>1200</v>
      </c>
      <c r="O28" s="247" t="s">
        <v>2219</v>
      </c>
      <c r="P28" s="247" t="s">
        <v>1920</v>
      </c>
      <c r="Q28" s="246"/>
      <c r="R28" s="271"/>
      <c r="S28" s="87"/>
      <c r="T28" s="87"/>
      <c r="U28" s="87"/>
      <c r="V28" s="87"/>
      <c r="W28" s="87"/>
      <c r="X28" s="87"/>
      <c r="Y28" s="87"/>
      <c r="Z28" s="87"/>
      <c r="AA28" s="87"/>
      <c r="AB28" s="87"/>
      <c r="AC28" s="88"/>
      <c r="AD28" s="162"/>
      <c r="AE28" s="162"/>
      <c r="AF28" s="162"/>
      <c r="AG28" s="162"/>
      <c r="AH28" s="162"/>
      <c r="AI28" s="162"/>
      <c r="AJ28" s="162"/>
      <c r="AK28" s="162"/>
      <c r="AL28" s="162"/>
      <c r="AM28" s="162"/>
      <c r="AN28" s="162"/>
      <c r="AO28" s="162"/>
      <c r="AP28" s="162"/>
      <c r="AQ28" s="162"/>
      <c r="AR28" s="162"/>
      <c r="AS28" s="86"/>
      <c r="AT28" s="162"/>
      <c r="AU28" s="162"/>
      <c r="AV28" s="162"/>
      <c r="AW28" s="162"/>
      <c r="AX28" s="162"/>
      <c r="AY28" s="164" t="s">
        <v>1376</v>
      </c>
      <c r="AZ28" s="162"/>
      <c r="BA28" s="82" t="s">
        <v>3004</v>
      </c>
      <c r="BB28" s="92"/>
      <c r="BC28" s="93"/>
      <c r="BD28" s="92"/>
      <c r="BE28" s="93"/>
      <c r="BF28" s="92"/>
      <c r="BG28" s="93"/>
      <c r="BH28" s="92"/>
      <c r="BI28" s="93"/>
      <c r="BJ28" s="92"/>
      <c r="BK28" s="93"/>
      <c r="BL28" s="92"/>
      <c r="BM28" s="93"/>
      <c r="BN28" s="92"/>
      <c r="BO28" s="93"/>
      <c r="BP28" s="92"/>
      <c r="BQ28" s="93"/>
      <c r="BR28" s="92"/>
      <c r="BS28" s="93"/>
      <c r="BT28" s="92"/>
      <c r="BU28" s="93"/>
      <c r="BV28" s="92"/>
      <c r="BW28" s="93"/>
      <c r="BX28" s="92"/>
      <c r="BY28" s="94"/>
      <c r="BZ28" s="182"/>
      <c r="CA28" s="183"/>
      <c r="CB28" s="184"/>
      <c r="CC28" s="182"/>
      <c r="CD28" s="183"/>
      <c r="CE28" s="184"/>
    </row>
    <row r="29" spans="1:83" ht="84.95" customHeight="1" x14ac:dyDescent="0.2">
      <c r="A29" s="261" t="s">
        <v>0</v>
      </c>
      <c r="B29" s="262">
        <v>2017</v>
      </c>
      <c r="C29" s="262" t="s">
        <v>2</v>
      </c>
      <c r="D29" s="262" t="s">
        <v>20</v>
      </c>
      <c r="E29" s="262" t="s">
        <v>1918</v>
      </c>
      <c r="F29" s="263" t="s">
        <v>2173</v>
      </c>
      <c r="G29" s="247" t="s">
        <v>1447</v>
      </c>
      <c r="H29" s="247" t="s">
        <v>1455</v>
      </c>
      <c r="I29" s="264" t="s">
        <v>2218</v>
      </c>
      <c r="J29" s="247" t="s">
        <v>2220</v>
      </c>
      <c r="K29" s="247" t="s">
        <v>37</v>
      </c>
      <c r="L29" s="247"/>
      <c r="M29" s="265"/>
      <c r="N29" s="246">
        <v>3</v>
      </c>
      <c r="O29" s="247" t="s">
        <v>2221</v>
      </c>
      <c r="P29" s="247" t="s">
        <v>1920</v>
      </c>
      <c r="Q29" s="246"/>
      <c r="R29" s="271">
        <v>284368922</v>
      </c>
      <c r="S29" s="87"/>
      <c r="T29" s="87"/>
      <c r="U29" s="87"/>
      <c r="V29" s="87"/>
      <c r="W29" s="87"/>
      <c r="X29" s="87"/>
      <c r="Y29" s="87"/>
      <c r="Z29" s="87"/>
      <c r="AA29" s="87"/>
      <c r="AB29" s="87"/>
      <c r="AC29" s="88"/>
      <c r="AD29" s="162"/>
      <c r="AE29" s="162"/>
      <c r="AF29" s="162"/>
      <c r="AG29" s="162"/>
      <c r="AH29" s="162"/>
      <c r="AI29" s="162"/>
      <c r="AJ29" s="162"/>
      <c r="AK29" s="162"/>
      <c r="AL29" s="162"/>
      <c r="AM29" s="162"/>
      <c r="AN29" s="162"/>
      <c r="AO29" s="162"/>
      <c r="AP29" s="162"/>
      <c r="AQ29" s="162"/>
      <c r="AR29" s="162"/>
      <c r="AS29" s="86"/>
      <c r="AT29" s="162"/>
      <c r="AU29" s="162"/>
      <c r="AV29" s="162"/>
      <c r="AW29" s="162"/>
      <c r="AX29" s="162"/>
      <c r="AY29" s="164" t="s">
        <v>1376</v>
      </c>
      <c r="AZ29" s="162"/>
      <c r="BA29" s="82" t="s">
        <v>3004</v>
      </c>
      <c r="BB29" s="92"/>
      <c r="BC29" s="93"/>
      <c r="BD29" s="92"/>
      <c r="BE29" s="93"/>
      <c r="BF29" s="92"/>
      <c r="BG29" s="93"/>
      <c r="BH29" s="92"/>
      <c r="BI29" s="93"/>
      <c r="BJ29" s="92"/>
      <c r="BK29" s="93"/>
      <c r="BL29" s="92"/>
      <c r="BM29" s="93"/>
      <c r="BN29" s="92"/>
      <c r="BO29" s="93"/>
      <c r="BP29" s="92"/>
      <c r="BQ29" s="93"/>
      <c r="BR29" s="92"/>
      <c r="BS29" s="93"/>
      <c r="BT29" s="92"/>
      <c r="BU29" s="93"/>
      <c r="BV29" s="92"/>
      <c r="BW29" s="93"/>
      <c r="BX29" s="92"/>
      <c r="BY29" s="94"/>
      <c r="BZ29" s="182"/>
      <c r="CA29" s="183"/>
      <c r="CB29" s="184"/>
      <c r="CC29" s="182"/>
      <c r="CD29" s="183"/>
      <c r="CE29" s="184"/>
    </row>
    <row r="30" spans="1:83" ht="84.95" customHeight="1" x14ac:dyDescent="0.2">
      <c r="A30" s="261" t="s">
        <v>0</v>
      </c>
      <c r="B30" s="262">
        <v>2017</v>
      </c>
      <c r="C30" s="262" t="s">
        <v>2</v>
      </c>
      <c r="D30" s="262" t="s">
        <v>20</v>
      </c>
      <c r="E30" s="262" t="s">
        <v>1918</v>
      </c>
      <c r="F30" s="263" t="s">
        <v>2173</v>
      </c>
      <c r="G30" s="247" t="s">
        <v>1447</v>
      </c>
      <c r="H30" s="247" t="s">
        <v>1455</v>
      </c>
      <c r="I30" s="264" t="s">
        <v>2218</v>
      </c>
      <c r="J30" s="247" t="s">
        <v>2222</v>
      </c>
      <c r="K30" s="247" t="s">
        <v>37</v>
      </c>
      <c r="L30" s="247"/>
      <c r="M30" s="265"/>
      <c r="N30" s="246">
        <v>3</v>
      </c>
      <c r="O30" s="247" t="s">
        <v>2223</v>
      </c>
      <c r="P30" s="247" t="s">
        <v>1920</v>
      </c>
      <c r="Q30" s="246"/>
      <c r="R30" s="271">
        <v>48040007</v>
      </c>
      <c r="S30" s="87"/>
      <c r="T30" s="87"/>
      <c r="U30" s="87"/>
      <c r="V30" s="87"/>
      <c r="W30" s="87"/>
      <c r="X30" s="87"/>
      <c r="Y30" s="87"/>
      <c r="Z30" s="87"/>
      <c r="AA30" s="87"/>
      <c r="AB30" s="87"/>
      <c r="AC30" s="88"/>
      <c r="AD30" s="162"/>
      <c r="AE30" s="162"/>
      <c r="AF30" s="162"/>
      <c r="AG30" s="162"/>
      <c r="AH30" s="162"/>
      <c r="AI30" s="162"/>
      <c r="AJ30" s="162"/>
      <c r="AK30" s="162"/>
      <c r="AL30" s="162"/>
      <c r="AM30" s="162"/>
      <c r="AN30" s="162"/>
      <c r="AO30" s="162"/>
      <c r="AP30" s="162"/>
      <c r="AQ30" s="162"/>
      <c r="AR30" s="162"/>
      <c r="AS30" s="86"/>
      <c r="AT30" s="162"/>
      <c r="AU30" s="162"/>
      <c r="AV30" s="162"/>
      <c r="AW30" s="162"/>
      <c r="AX30" s="162"/>
      <c r="AY30" s="164" t="s">
        <v>1376</v>
      </c>
      <c r="AZ30" s="162"/>
      <c r="BA30" s="82" t="s">
        <v>3004</v>
      </c>
      <c r="BB30" s="92"/>
      <c r="BC30" s="93"/>
      <c r="BD30" s="92"/>
      <c r="BE30" s="93"/>
      <c r="BF30" s="92"/>
      <c r="BG30" s="93"/>
      <c r="BH30" s="92"/>
      <c r="BI30" s="93"/>
      <c r="BJ30" s="92"/>
      <c r="BK30" s="93"/>
      <c r="BL30" s="92"/>
      <c r="BM30" s="93"/>
      <c r="BN30" s="92"/>
      <c r="BO30" s="93"/>
      <c r="BP30" s="92"/>
      <c r="BQ30" s="93"/>
      <c r="BR30" s="92"/>
      <c r="BS30" s="93"/>
      <c r="BT30" s="92"/>
      <c r="BU30" s="93"/>
      <c r="BV30" s="92"/>
      <c r="BW30" s="93"/>
      <c r="BX30" s="92"/>
      <c r="BY30" s="94"/>
      <c r="BZ30" s="182"/>
      <c r="CA30" s="183"/>
      <c r="CB30" s="184"/>
      <c r="CC30" s="182"/>
      <c r="CD30" s="183"/>
      <c r="CE30" s="184"/>
    </row>
    <row r="31" spans="1:83" ht="84.95" customHeight="1" x14ac:dyDescent="0.2">
      <c r="A31" s="261" t="s">
        <v>0</v>
      </c>
      <c r="B31" s="262">
        <v>2017</v>
      </c>
      <c r="C31" s="262" t="s">
        <v>2</v>
      </c>
      <c r="D31" s="262" t="s">
        <v>20</v>
      </c>
      <c r="E31" s="262" t="s">
        <v>1918</v>
      </c>
      <c r="F31" s="263" t="s">
        <v>2173</v>
      </c>
      <c r="G31" s="247" t="s">
        <v>1447</v>
      </c>
      <c r="H31" s="247" t="s">
        <v>1455</v>
      </c>
      <c r="I31" s="264" t="s">
        <v>2218</v>
      </c>
      <c r="J31" s="247" t="s">
        <v>2224</v>
      </c>
      <c r="K31" s="247" t="s">
        <v>37</v>
      </c>
      <c r="L31" s="247"/>
      <c r="M31" s="265"/>
      <c r="N31" s="246">
        <v>3</v>
      </c>
      <c r="O31" s="247" t="s">
        <v>2225</v>
      </c>
      <c r="P31" s="247" t="s">
        <v>1920</v>
      </c>
      <c r="Q31" s="246"/>
      <c r="R31" s="271">
        <v>110314510</v>
      </c>
      <c r="S31" s="87"/>
      <c r="T31" s="87"/>
      <c r="U31" s="87"/>
      <c r="V31" s="87"/>
      <c r="W31" s="87"/>
      <c r="X31" s="87"/>
      <c r="Y31" s="87"/>
      <c r="Z31" s="87"/>
      <c r="AA31" s="87"/>
      <c r="AB31" s="87"/>
      <c r="AC31" s="88"/>
      <c r="AD31" s="162"/>
      <c r="AE31" s="162"/>
      <c r="AF31" s="162"/>
      <c r="AG31" s="162"/>
      <c r="AH31" s="162"/>
      <c r="AI31" s="162"/>
      <c r="AJ31" s="162"/>
      <c r="AK31" s="162"/>
      <c r="AL31" s="162"/>
      <c r="AM31" s="162"/>
      <c r="AN31" s="162"/>
      <c r="AO31" s="162"/>
      <c r="AP31" s="162"/>
      <c r="AQ31" s="162"/>
      <c r="AR31" s="162"/>
      <c r="AS31" s="86"/>
      <c r="AT31" s="162"/>
      <c r="AU31" s="162"/>
      <c r="AV31" s="162"/>
      <c r="AW31" s="162"/>
      <c r="AX31" s="162"/>
      <c r="AY31" s="164" t="s">
        <v>1376</v>
      </c>
      <c r="AZ31" s="162"/>
      <c r="BA31" s="82" t="s">
        <v>3004</v>
      </c>
      <c r="BB31" s="92"/>
      <c r="BC31" s="93"/>
      <c r="BD31" s="92"/>
      <c r="BE31" s="93"/>
      <c r="BF31" s="92"/>
      <c r="BG31" s="93"/>
      <c r="BH31" s="92"/>
      <c r="BI31" s="93"/>
      <c r="BJ31" s="92"/>
      <c r="BK31" s="93"/>
      <c r="BL31" s="92"/>
      <c r="BM31" s="93"/>
      <c r="BN31" s="92"/>
      <c r="BO31" s="93"/>
      <c r="BP31" s="92"/>
      <c r="BQ31" s="93"/>
      <c r="BR31" s="92"/>
      <c r="BS31" s="93"/>
      <c r="BT31" s="92"/>
      <c r="BU31" s="93"/>
      <c r="BV31" s="92"/>
      <c r="BW31" s="93"/>
      <c r="BX31" s="92"/>
      <c r="BY31" s="94"/>
      <c r="BZ31" s="182"/>
      <c r="CA31" s="183"/>
      <c r="CB31" s="184"/>
      <c r="CC31" s="182"/>
      <c r="CD31" s="183"/>
      <c r="CE31" s="184"/>
    </row>
    <row r="32" spans="1:83" ht="84.95" customHeight="1" x14ac:dyDescent="0.2">
      <c r="A32" s="261" t="s">
        <v>0</v>
      </c>
      <c r="B32" s="262">
        <v>2017</v>
      </c>
      <c r="C32" s="262" t="s">
        <v>2</v>
      </c>
      <c r="D32" s="262" t="s">
        <v>20</v>
      </c>
      <c r="E32" s="262" t="s">
        <v>1918</v>
      </c>
      <c r="F32" s="263" t="s">
        <v>2173</v>
      </c>
      <c r="G32" s="247" t="s">
        <v>1447</v>
      </c>
      <c r="H32" s="247" t="s">
        <v>1455</v>
      </c>
      <c r="I32" s="292" t="s">
        <v>2226</v>
      </c>
      <c r="J32" s="247"/>
      <c r="K32" s="247" t="s">
        <v>37</v>
      </c>
      <c r="L32" s="247"/>
      <c r="M32" s="265"/>
      <c r="N32" s="246">
        <v>10</v>
      </c>
      <c r="O32" s="247" t="s">
        <v>2227</v>
      </c>
      <c r="P32" s="247" t="s">
        <v>1920</v>
      </c>
      <c r="Q32" s="247"/>
      <c r="R32" s="271"/>
      <c r="S32" s="87"/>
      <c r="T32" s="87"/>
      <c r="U32" s="87"/>
      <c r="V32" s="87"/>
      <c r="W32" s="87"/>
      <c r="X32" s="87"/>
      <c r="Y32" s="87"/>
      <c r="Z32" s="87"/>
      <c r="AA32" s="87"/>
      <c r="AB32" s="87"/>
      <c r="AC32" s="88"/>
      <c r="AD32" s="162"/>
      <c r="AE32" s="162"/>
      <c r="AF32" s="162"/>
      <c r="AG32" s="162"/>
      <c r="AH32" s="162"/>
      <c r="AI32" s="162"/>
      <c r="AJ32" s="162"/>
      <c r="AK32" s="162"/>
      <c r="AL32" s="162"/>
      <c r="AM32" s="162"/>
      <c r="AN32" s="162"/>
      <c r="AO32" s="162"/>
      <c r="AP32" s="162"/>
      <c r="AQ32" s="162"/>
      <c r="AR32" s="162"/>
      <c r="AS32" s="86"/>
      <c r="AT32" s="162"/>
      <c r="AU32" s="162"/>
      <c r="AV32" s="162"/>
      <c r="AW32" s="162"/>
      <c r="AX32" s="162"/>
      <c r="AY32" s="164" t="s">
        <v>1376</v>
      </c>
      <c r="AZ32" s="162"/>
      <c r="BA32" s="82" t="s">
        <v>3004</v>
      </c>
      <c r="BB32" s="92"/>
      <c r="BC32" s="93"/>
      <c r="BD32" s="92"/>
      <c r="BE32" s="93"/>
      <c r="BF32" s="92"/>
      <c r="BG32" s="93"/>
      <c r="BH32" s="92"/>
      <c r="BI32" s="93"/>
      <c r="BJ32" s="92"/>
      <c r="BK32" s="93"/>
      <c r="BL32" s="92"/>
      <c r="BM32" s="93"/>
      <c r="BN32" s="92"/>
      <c r="BO32" s="93"/>
      <c r="BP32" s="92"/>
      <c r="BQ32" s="93"/>
      <c r="BR32" s="92"/>
      <c r="BS32" s="93"/>
      <c r="BT32" s="92"/>
      <c r="BU32" s="93"/>
      <c r="BV32" s="92"/>
      <c r="BW32" s="93"/>
      <c r="BX32" s="92"/>
      <c r="BY32" s="94"/>
      <c r="BZ32" s="182"/>
      <c r="CA32" s="183"/>
      <c r="CB32" s="184"/>
      <c r="CC32" s="182"/>
      <c r="CD32" s="183"/>
      <c r="CE32" s="184"/>
    </row>
    <row r="33" spans="1:83" ht="84.95" customHeight="1" x14ac:dyDescent="0.2">
      <c r="A33" s="261" t="s">
        <v>0</v>
      </c>
      <c r="B33" s="262">
        <v>2017</v>
      </c>
      <c r="C33" s="262" t="s">
        <v>2</v>
      </c>
      <c r="D33" s="262" t="s">
        <v>20</v>
      </c>
      <c r="E33" s="262" t="s">
        <v>1918</v>
      </c>
      <c r="F33" s="263" t="s">
        <v>2173</v>
      </c>
      <c r="G33" s="247" t="s">
        <v>1447</v>
      </c>
      <c r="H33" s="247" t="s">
        <v>1455</v>
      </c>
      <c r="I33" s="264" t="s">
        <v>2226</v>
      </c>
      <c r="J33" s="247" t="s">
        <v>2228</v>
      </c>
      <c r="K33" s="247" t="s">
        <v>37</v>
      </c>
      <c r="L33" s="247"/>
      <c r="M33" s="265"/>
      <c r="N33" s="246">
        <v>1</v>
      </c>
      <c r="O33" s="247" t="s">
        <v>2229</v>
      </c>
      <c r="P33" s="247" t="s">
        <v>1920</v>
      </c>
      <c r="Q33" s="246"/>
      <c r="R33" s="271">
        <v>191377820</v>
      </c>
      <c r="S33" s="87"/>
      <c r="T33" s="87"/>
      <c r="U33" s="87"/>
      <c r="V33" s="87"/>
      <c r="W33" s="87"/>
      <c r="X33" s="87"/>
      <c r="Y33" s="87"/>
      <c r="Z33" s="87"/>
      <c r="AA33" s="87"/>
      <c r="AB33" s="87"/>
      <c r="AC33" s="88"/>
      <c r="AD33" s="162"/>
      <c r="AE33" s="162"/>
      <c r="AF33" s="162"/>
      <c r="AG33" s="162"/>
      <c r="AH33" s="162"/>
      <c r="AI33" s="162"/>
      <c r="AJ33" s="162"/>
      <c r="AK33" s="162"/>
      <c r="AL33" s="162"/>
      <c r="AM33" s="162"/>
      <c r="AN33" s="162"/>
      <c r="AO33" s="162"/>
      <c r="AP33" s="162"/>
      <c r="AQ33" s="162"/>
      <c r="AR33" s="162"/>
      <c r="AS33" s="86"/>
      <c r="AT33" s="162"/>
      <c r="AU33" s="162"/>
      <c r="AV33" s="162"/>
      <c r="AW33" s="162"/>
      <c r="AX33" s="162"/>
      <c r="AY33" s="164" t="s">
        <v>1376</v>
      </c>
      <c r="AZ33" s="162"/>
      <c r="BA33" s="82" t="s">
        <v>3004</v>
      </c>
      <c r="BB33" s="92"/>
      <c r="BC33" s="93"/>
      <c r="BD33" s="92"/>
      <c r="BE33" s="93"/>
      <c r="BF33" s="92"/>
      <c r="BG33" s="93"/>
      <c r="BH33" s="92"/>
      <c r="BI33" s="93"/>
      <c r="BJ33" s="92"/>
      <c r="BK33" s="93"/>
      <c r="BL33" s="92"/>
      <c r="BM33" s="93"/>
      <c r="BN33" s="92"/>
      <c r="BO33" s="93"/>
      <c r="BP33" s="92"/>
      <c r="BQ33" s="93"/>
      <c r="BR33" s="92"/>
      <c r="BS33" s="93"/>
      <c r="BT33" s="92"/>
      <c r="BU33" s="93"/>
      <c r="BV33" s="92"/>
      <c r="BW33" s="93"/>
      <c r="BX33" s="92"/>
      <c r="BY33" s="94"/>
      <c r="BZ33" s="182"/>
      <c r="CA33" s="183"/>
      <c r="CB33" s="184"/>
      <c r="CC33" s="182"/>
      <c r="CD33" s="183"/>
      <c r="CE33" s="184"/>
    </row>
    <row r="34" spans="1:83" ht="84.95" customHeight="1" x14ac:dyDescent="0.2">
      <c r="A34" s="261" t="s">
        <v>0</v>
      </c>
      <c r="B34" s="262">
        <v>2017</v>
      </c>
      <c r="C34" s="262" t="s">
        <v>2</v>
      </c>
      <c r="D34" s="262" t="s">
        <v>20</v>
      </c>
      <c r="E34" s="262" t="s">
        <v>1918</v>
      </c>
      <c r="F34" s="263" t="s">
        <v>2173</v>
      </c>
      <c r="G34" s="247" t="s">
        <v>1447</v>
      </c>
      <c r="H34" s="247" t="s">
        <v>1455</v>
      </c>
      <c r="I34" s="264" t="s">
        <v>2226</v>
      </c>
      <c r="J34" s="247" t="s">
        <v>2230</v>
      </c>
      <c r="K34" s="247" t="s">
        <v>37</v>
      </c>
      <c r="L34" s="247"/>
      <c r="M34" s="265"/>
      <c r="N34" s="246">
        <v>1</v>
      </c>
      <c r="O34" s="247" t="s">
        <v>2231</v>
      </c>
      <c r="P34" s="247" t="s">
        <v>1920</v>
      </c>
      <c r="Q34" s="246"/>
      <c r="R34" s="271">
        <v>65778155</v>
      </c>
      <c r="S34" s="87"/>
      <c r="T34" s="87"/>
      <c r="U34" s="87"/>
      <c r="V34" s="87"/>
      <c r="W34" s="87"/>
      <c r="X34" s="87"/>
      <c r="Y34" s="87"/>
      <c r="Z34" s="87"/>
      <c r="AA34" s="87"/>
      <c r="AB34" s="87"/>
      <c r="AC34" s="88"/>
      <c r="AD34" s="162"/>
      <c r="AE34" s="162"/>
      <c r="AF34" s="162"/>
      <c r="AG34" s="162"/>
      <c r="AH34" s="162"/>
      <c r="AI34" s="162"/>
      <c r="AJ34" s="162"/>
      <c r="AK34" s="162"/>
      <c r="AL34" s="162"/>
      <c r="AM34" s="162"/>
      <c r="AN34" s="162"/>
      <c r="AO34" s="162"/>
      <c r="AP34" s="162"/>
      <c r="AQ34" s="162"/>
      <c r="AR34" s="162"/>
      <c r="AS34" s="86"/>
      <c r="AT34" s="162"/>
      <c r="AU34" s="162"/>
      <c r="AV34" s="162"/>
      <c r="AW34" s="162"/>
      <c r="AX34" s="162"/>
      <c r="AY34" s="164" t="s">
        <v>1376</v>
      </c>
      <c r="AZ34" s="162"/>
      <c r="BA34" s="82" t="s">
        <v>3004</v>
      </c>
      <c r="BB34" s="92"/>
      <c r="BC34" s="93"/>
      <c r="BD34" s="92"/>
      <c r="BE34" s="93"/>
      <c r="BF34" s="92"/>
      <c r="BG34" s="93"/>
      <c r="BH34" s="92"/>
      <c r="BI34" s="93"/>
      <c r="BJ34" s="92"/>
      <c r="BK34" s="93"/>
      <c r="BL34" s="92"/>
      <c r="BM34" s="93"/>
      <c r="BN34" s="92"/>
      <c r="BO34" s="93"/>
      <c r="BP34" s="92"/>
      <c r="BQ34" s="93"/>
      <c r="BR34" s="92"/>
      <c r="BS34" s="93"/>
      <c r="BT34" s="92"/>
      <c r="BU34" s="93"/>
      <c r="BV34" s="92"/>
      <c r="BW34" s="93"/>
      <c r="BX34" s="92"/>
      <c r="BY34" s="94"/>
      <c r="BZ34" s="182"/>
      <c r="CA34" s="183"/>
      <c r="CB34" s="184"/>
      <c r="CC34" s="182"/>
      <c r="CD34" s="183"/>
      <c r="CE34" s="184"/>
    </row>
    <row r="35" spans="1:83" ht="84.95" customHeight="1" x14ac:dyDescent="0.2">
      <c r="A35" s="261" t="s">
        <v>0</v>
      </c>
      <c r="B35" s="262">
        <v>2017</v>
      </c>
      <c r="C35" s="262" t="s">
        <v>2</v>
      </c>
      <c r="D35" s="262" t="s">
        <v>20</v>
      </c>
      <c r="E35" s="262" t="s">
        <v>1918</v>
      </c>
      <c r="F35" s="263" t="s">
        <v>2173</v>
      </c>
      <c r="G35" s="247" t="s">
        <v>1447</v>
      </c>
      <c r="H35" s="247" t="s">
        <v>1455</v>
      </c>
      <c r="I35" s="264" t="s">
        <v>2226</v>
      </c>
      <c r="J35" s="247" t="s">
        <v>2232</v>
      </c>
      <c r="K35" s="247" t="s">
        <v>37</v>
      </c>
      <c r="L35" s="247"/>
      <c r="M35" s="265"/>
      <c r="N35" s="246">
        <v>3</v>
      </c>
      <c r="O35" s="247" t="s">
        <v>2233</v>
      </c>
      <c r="P35" s="247" t="s">
        <v>1920</v>
      </c>
      <c r="Q35" s="246"/>
      <c r="R35" s="293">
        <f>52011974+22476091</f>
        <v>74488065</v>
      </c>
      <c r="S35" s="87"/>
      <c r="T35" s="87"/>
      <c r="U35" s="87"/>
      <c r="V35" s="87"/>
      <c r="W35" s="87"/>
      <c r="X35" s="87"/>
      <c r="Y35" s="87"/>
      <c r="Z35" s="87"/>
      <c r="AA35" s="87"/>
      <c r="AB35" s="87"/>
      <c r="AC35" s="88"/>
      <c r="AD35" s="162"/>
      <c r="AE35" s="162"/>
      <c r="AF35" s="162"/>
      <c r="AG35" s="162"/>
      <c r="AH35" s="162"/>
      <c r="AI35" s="162"/>
      <c r="AJ35" s="162"/>
      <c r="AK35" s="162"/>
      <c r="AL35" s="162"/>
      <c r="AM35" s="162"/>
      <c r="AN35" s="162"/>
      <c r="AO35" s="162"/>
      <c r="AP35" s="162"/>
      <c r="AQ35" s="162"/>
      <c r="AR35" s="162"/>
      <c r="AS35" s="86"/>
      <c r="AT35" s="162"/>
      <c r="AU35" s="162"/>
      <c r="AV35" s="162"/>
      <c r="AW35" s="162"/>
      <c r="AX35" s="162"/>
      <c r="AY35" s="164" t="s">
        <v>1376</v>
      </c>
      <c r="AZ35" s="162"/>
      <c r="BA35" s="82" t="s">
        <v>3004</v>
      </c>
      <c r="BB35" s="92"/>
      <c r="BC35" s="93"/>
      <c r="BD35" s="92"/>
      <c r="BE35" s="93"/>
      <c r="BF35" s="92"/>
      <c r="BG35" s="93"/>
      <c r="BH35" s="92"/>
      <c r="BI35" s="93"/>
      <c r="BJ35" s="92"/>
      <c r="BK35" s="93"/>
      <c r="BL35" s="92"/>
      <c r="BM35" s="93"/>
      <c r="BN35" s="92"/>
      <c r="BO35" s="93"/>
      <c r="BP35" s="92"/>
      <c r="BQ35" s="93"/>
      <c r="BR35" s="92"/>
      <c r="BS35" s="93"/>
      <c r="BT35" s="92"/>
      <c r="BU35" s="93"/>
      <c r="BV35" s="92"/>
      <c r="BW35" s="93"/>
      <c r="BX35" s="92"/>
      <c r="BY35" s="94"/>
      <c r="BZ35" s="182"/>
      <c r="CA35" s="183"/>
      <c r="CB35" s="184"/>
      <c r="CC35" s="182"/>
      <c r="CD35" s="183"/>
      <c r="CE35" s="184"/>
    </row>
    <row r="36" spans="1:83" ht="84.95" customHeight="1" x14ac:dyDescent="0.2">
      <c r="A36" s="261" t="s">
        <v>0</v>
      </c>
      <c r="B36" s="262">
        <v>2017</v>
      </c>
      <c r="C36" s="262" t="s">
        <v>2</v>
      </c>
      <c r="D36" s="262" t="s">
        <v>20</v>
      </c>
      <c r="E36" s="262" t="s">
        <v>1918</v>
      </c>
      <c r="F36" s="263" t="s">
        <v>2173</v>
      </c>
      <c r="G36" s="247" t="s">
        <v>1447</v>
      </c>
      <c r="H36" s="247" t="s">
        <v>1455</v>
      </c>
      <c r="I36" s="292" t="s">
        <v>2234</v>
      </c>
      <c r="J36" s="247"/>
      <c r="K36" s="247" t="s">
        <v>37</v>
      </c>
      <c r="L36" s="247"/>
      <c r="M36" s="265"/>
      <c r="N36" s="246">
        <v>4</v>
      </c>
      <c r="O36" s="247" t="s">
        <v>2235</v>
      </c>
      <c r="P36" s="247" t="s">
        <v>1920</v>
      </c>
      <c r="Q36" s="246"/>
      <c r="R36" s="271"/>
      <c r="S36" s="87"/>
      <c r="T36" s="87"/>
      <c r="U36" s="87"/>
      <c r="V36" s="87"/>
      <c r="W36" s="87"/>
      <c r="X36" s="87"/>
      <c r="Y36" s="87"/>
      <c r="Z36" s="87"/>
      <c r="AA36" s="87"/>
      <c r="AB36" s="87"/>
      <c r="AC36" s="88"/>
      <c r="AD36" s="162"/>
      <c r="AE36" s="162"/>
      <c r="AF36" s="162"/>
      <c r="AG36" s="162"/>
      <c r="AH36" s="162"/>
      <c r="AI36" s="162"/>
      <c r="AJ36" s="162"/>
      <c r="AK36" s="162"/>
      <c r="AL36" s="162"/>
      <c r="AM36" s="162"/>
      <c r="AN36" s="162"/>
      <c r="AO36" s="162"/>
      <c r="AP36" s="162"/>
      <c r="AQ36" s="162"/>
      <c r="AR36" s="162"/>
      <c r="AS36" s="86"/>
      <c r="AT36" s="162"/>
      <c r="AU36" s="162"/>
      <c r="AV36" s="162"/>
      <c r="AW36" s="162"/>
      <c r="AX36" s="162"/>
      <c r="AY36" s="164" t="s">
        <v>1376</v>
      </c>
      <c r="AZ36" s="162"/>
      <c r="BA36" s="82" t="s">
        <v>3004</v>
      </c>
      <c r="BB36" s="92"/>
      <c r="BC36" s="93"/>
      <c r="BD36" s="92"/>
      <c r="BE36" s="93"/>
      <c r="BF36" s="92"/>
      <c r="BG36" s="93"/>
      <c r="BH36" s="92"/>
      <c r="BI36" s="93"/>
      <c r="BJ36" s="92"/>
      <c r="BK36" s="93"/>
      <c r="BL36" s="92"/>
      <c r="BM36" s="93"/>
      <c r="BN36" s="92"/>
      <c r="BO36" s="93"/>
      <c r="BP36" s="92"/>
      <c r="BQ36" s="93"/>
      <c r="BR36" s="92"/>
      <c r="BS36" s="93"/>
      <c r="BT36" s="92"/>
      <c r="BU36" s="93"/>
      <c r="BV36" s="92"/>
      <c r="BW36" s="93"/>
      <c r="BX36" s="92"/>
      <c r="BY36" s="94"/>
      <c r="BZ36" s="182"/>
      <c r="CA36" s="183"/>
      <c r="CB36" s="184"/>
      <c r="CC36" s="182"/>
      <c r="CD36" s="183"/>
      <c r="CE36" s="184"/>
    </row>
    <row r="37" spans="1:83" ht="84.95" customHeight="1" x14ac:dyDescent="0.2">
      <c r="A37" s="261" t="s">
        <v>0</v>
      </c>
      <c r="B37" s="262">
        <v>2017</v>
      </c>
      <c r="C37" s="262" t="s">
        <v>2</v>
      </c>
      <c r="D37" s="262" t="s">
        <v>20</v>
      </c>
      <c r="E37" s="262" t="s">
        <v>1918</v>
      </c>
      <c r="F37" s="263" t="s">
        <v>2173</v>
      </c>
      <c r="G37" s="247" t="s">
        <v>1447</v>
      </c>
      <c r="H37" s="247" t="s">
        <v>1455</v>
      </c>
      <c r="I37" s="264" t="s">
        <v>2234</v>
      </c>
      <c r="J37" s="247" t="s">
        <v>2236</v>
      </c>
      <c r="K37" s="247" t="s">
        <v>37</v>
      </c>
      <c r="L37" s="247"/>
      <c r="M37" s="265"/>
      <c r="N37" s="246">
        <v>300</v>
      </c>
      <c r="O37" s="247" t="s">
        <v>2237</v>
      </c>
      <c r="P37" s="247" t="s">
        <v>1920</v>
      </c>
      <c r="Q37" s="246"/>
      <c r="R37" s="294">
        <f>308163327+8000000</f>
        <v>316163327</v>
      </c>
      <c r="S37" s="87"/>
      <c r="T37" s="87"/>
      <c r="U37" s="87"/>
      <c r="V37" s="87"/>
      <c r="W37" s="87"/>
      <c r="X37" s="87"/>
      <c r="Y37" s="87"/>
      <c r="Z37" s="87"/>
      <c r="AA37" s="87"/>
      <c r="AB37" s="87"/>
      <c r="AC37" s="88"/>
      <c r="AD37" s="162"/>
      <c r="AE37" s="162"/>
      <c r="AF37" s="162"/>
      <c r="AG37" s="162"/>
      <c r="AH37" s="162"/>
      <c r="AI37" s="162"/>
      <c r="AJ37" s="162"/>
      <c r="AK37" s="162"/>
      <c r="AL37" s="162"/>
      <c r="AM37" s="162"/>
      <c r="AN37" s="162"/>
      <c r="AO37" s="162"/>
      <c r="AP37" s="162"/>
      <c r="AQ37" s="162"/>
      <c r="AR37" s="162"/>
      <c r="AS37" s="86"/>
      <c r="AT37" s="162"/>
      <c r="AU37" s="162"/>
      <c r="AV37" s="162"/>
      <c r="AW37" s="162"/>
      <c r="AX37" s="162"/>
      <c r="AY37" s="164" t="s">
        <v>1376</v>
      </c>
      <c r="AZ37" s="162"/>
      <c r="BA37" s="82" t="s">
        <v>3004</v>
      </c>
      <c r="BB37" s="92"/>
      <c r="BC37" s="93"/>
      <c r="BD37" s="92"/>
      <c r="BE37" s="93"/>
      <c r="BF37" s="92"/>
      <c r="BG37" s="93"/>
      <c r="BH37" s="92"/>
      <c r="BI37" s="93"/>
      <c r="BJ37" s="92"/>
      <c r="BK37" s="93"/>
      <c r="BL37" s="92"/>
      <c r="BM37" s="93"/>
      <c r="BN37" s="92"/>
      <c r="BO37" s="93"/>
      <c r="BP37" s="92"/>
      <c r="BQ37" s="93"/>
      <c r="BR37" s="92"/>
      <c r="BS37" s="93"/>
      <c r="BT37" s="92"/>
      <c r="BU37" s="93"/>
      <c r="BV37" s="92"/>
      <c r="BW37" s="93"/>
      <c r="BX37" s="92"/>
      <c r="BY37" s="94"/>
      <c r="BZ37" s="182"/>
      <c r="CA37" s="183"/>
      <c r="CB37" s="184"/>
      <c r="CC37" s="182"/>
      <c r="CD37" s="183"/>
      <c r="CE37" s="184"/>
    </row>
    <row r="38" spans="1:83" ht="84.95" customHeight="1" x14ac:dyDescent="0.2">
      <c r="A38" s="261" t="s">
        <v>0</v>
      </c>
      <c r="B38" s="262">
        <v>2017</v>
      </c>
      <c r="C38" s="262" t="s">
        <v>2</v>
      </c>
      <c r="D38" s="262" t="s">
        <v>20</v>
      </c>
      <c r="E38" s="262" t="s">
        <v>1918</v>
      </c>
      <c r="F38" s="263" t="s">
        <v>2173</v>
      </c>
      <c r="G38" s="247" t="s">
        <v>1447</v>
      </c>
      <c r="H38" s="247" t="s">
        <v>1455</v>
      </c>
      <c r="I38" s="264" t="s">
        <v>2234</v>
      </c>
      <c r="J38" s="247" t="s">
        <v>2238</v>
      </c>
      <c r="K38" s="247" t="s">
        <v>37</v>
      </c>
      <c r="L38" s="247"/>
      <c r="M38" s="265"/>
      <c r="N38" s="246">
        <v>3</v>
      </c>
      <c r="O38" s="247" t="s">
        <v>2239</v>
      </c>
      <c r="P38" s="247" t="s">
        <v>1920</v>
      </c>
      <c r="Q38" s="246"/>
      <c r="R38" s="294">
        <f>391887802-22476091-8000000</f>
        <v>361411711</v>
      </c>
      <c r="S38" s="87"/>
      <c r="T38" s="87"/>
      <c r="U38" s="87"/>
      <c r="V38" s="87"/>
      <c r="W38" s="87"/>
      <c r="X38" s="87"/>
      <c r="Y38" s="87"/>
      <c r="Z38" s="87"/>
      <c r="AA38" s="87"/>
      <c r="AB38" s="87"/>
      <c r="AC38" s="88"/>
      <c r="AD38" s="162"/>
      <c r="AE38" s="162"/>
      <c r="AF38" s="162"/>
      <c r="AG38" s="162"/>
      <c r="AH38" s="162"/>
      <c r="AI38" s="162"/>
      <c r="AJ38" s="162"/>
      <c r="AK38" s="162"/>
      <c r="AL38" s="162"/>
      <c r="AM38" s="162"/>
      <c r="AN38" s="162"/>
      <c r="AO38" s="162"/>
      <c r="AP38" s="162"/>
      <c r="AQ38" s="162"/>
      <c r="AR38" s="162"/>
      <c r="AS38" s="86"/>
      <c r="AT38" s="162"/>
      <c r="AU38" s="162"/>
      <c r="AV38" s="162"/>
      <c r="AW38" s="162"/>
      <c r="AX38" s="162"/>
      <c r="AY38" s="164" t="s">
        <v>1376</v>
      </c>
      <c r="AZ38" s="162"/>
      <c r="BA38" s="82" t="s">
        <v>3004</v>
      </c>
      <c r="BB38" s="92"/>
      <c r="BC38" s="93"/>
      <c r="BD38" s="92"/>
      <c r="BE38" s="93"/>
      <c r="BF38" s="92"/>
      <c r="BG38" s="93"/>
      <c r="BH38" s="92"/>
      <c r="BI38" s="93"/>
      <c r="BJ38" s="92"/>
      <c r="BK38" s="93"/>
      <c r="BL38" s="92"/>
      <c r="BM38" s="93"/>
      <c r="BN38" s="92"/>
      <c r="BO38" s="93"/>
      <c r="BP38" s="92"/>
      <c r="BQ38" s="93"/>
      <c r="BR38" s="92"/>
      <c r="BS38" s="93"/>
      <c r="BT38" s="92"/>
      <c r="BU38" s="93"/>
      <c r="BV38" s="92"/>
      <c r="BW38" s="93"/>
      <c r="BX38" s="92"/>
      <c r="BY38" s="94"/>
      <c r="BZ38" s="182"/>
      <c r="CA38" s="183"/>
      <c r="CB38" s="184"/>
      <c r="CC38" s="182"/>
      <c r="CD38" s="183"/>
      <c r="CE38" s="184"/>
    </row>
    <row r="39" spans="1:83" s="172" customFormat="1" ht="26.25" customHeight="1" x14ac:dyDescent="0.3">
      <c r="A39" s="537" t="s">
        <v>1956</v>
      </c>
      <c r="B39" s="537"/>
      <c r="C39" s="537"/>
      <c r="D39" s="537"/>
      <c r="E39" s="537"/>
      <c r="F39" s="537"/>
      <c r="G39" s="537"/>
      <c r="H39" s="537"/>
      <c r="I39" s="537"/>
      <c r="J39" s="537"/>
      <c r="K39" s="537"/>
      <c r="L39" s="537"/>
      <c r="M39" s="537"/>
      <c r="N39" s="537"/>
      <c r="O39" s="537"/>
      <c r="P39" s="537"/>
      <c r="Q39" s="537"/>
      <c r="R39" s="274">
        <f>+SUM(R6:R38)</f>
        <v>4788000000</v>
      </c>
      <c r="S39" s="171">
        <f t="shared" ref="S39:AC39" si="0">+SUM(S6:S38)</f>
        <v>0</v>
      </c>
      <c r="T39" s="171">
        <f t="shared" si="0"/>
        <v>0</v>
      </c>
      <c r="U39" s="171">
        <f t="shared" si="0"/>
        <v>0</v>
      </c>
      <c r="V39" s="171">
        <f t="shared" si="0"/>
        <v>0</v>
      </c>
      <c r="W39" s="171">
        <f t="shared" si="0"/>
        <v>0</v>
      </c>
      <c r="X39" s="171">
        <f t="shared" si="0"/>
        <v>0</v>
      </c>
      <c r="Y39" s="171">
        <f t="shared" si="0"/>
        <v>0</v>
      </c>
      <c r="Z39" s="171">
        <f t="shared" si="0"/>
        <v>0</v>
      </c>
      <c r="AA39" s="171">
        <f t="shared" si="0"/>
        <v>0</v>
      </c>
      <c r="AB39" s="171">
        <f t="shared" si="0"/>
        <v>0</v>
      </c>
      <c r="AC39" s="171">
        <f t="shared" si="0"/>
        <v>0</v>
      </c>
    </row>
    <row r="40" spans="1:83" x14ac:dyDescent="0.2">
      <c r="A40" s="252"/>
      <c r="B40" s="252"/>
      <c r="C40" s="252"/>
      <c r="D40" s="252"/>
      <c r="E40" s="252"/>
      <c r="F40" s="252"/>
      <c r="G40" s="252"/>
      <c r="H40" s="252"/>
      <c r="I40" s="252"/>
      <c r="J40" s="252"/>
      <c r="K40" s="252"/>
      <c r="L40" s="252"/>
      <c r="M40" s="252"/>
      <c r="N40" s="252"/>
      <c r="O40" s="252"/>
      <c r="P40" s="252"/>
      <c r="Q40" s="252"/>
      <c r="R40" s="252"/>
    </row>
    <row r="41" spans="1:83" x14ac:dyDescent="0.2">
      <c r="A41" s="252"/>
      <c r="B41" s="252"/>
      <c r="C41" s="252"/>
      <c r="D41" s="252"/>
      <c r="E41" s="252"/>
      <c r="F41" s="252"/>
      <c r="G41" s="252"/>
      <c r="H41" s="252"/>
      <c r="I41" s="252"/>
      <c r="J41" s="252"/>
      <c r="K41" s="252"/>
      <c r="L41" s="252"/>
      <c r="M41" s="252"/>
      <c r="N41" s="252"/>
      <c r="O41" s="252"/>
      <c r="P41" s="252"/>
      <c r="Q41" s="252"/>
      <c r="R41" s="252"/>
    </row>
    <row r="42" spans="1:83" ht="18" x14ac:dyDescent="0.2">
      <c r="A42" s="252"/>
      <c r="B42" s="252"/>
      <c r="C42" s="252"/>
      <c r="D42" s="252"/>
      <c r="E42" s="252"/>
      <c r="F42" s="252"/>
      <c r="G42" s="252"/>
      <c r="H42" s="252"/>
      <c r="I42" s="252"/>
      <c r="J42" s="252"/>
      <c r="K42" s="252"/>
      <c r="L42" s="252"/>
      <c r="M42" s="252"/>
      <c r="N42" s="252"/>
      <c r="O42" s="252"/>
      <c r="P42" s="582" t="s">
        <v>2988</v>
      </c>
      <c r="Q42" s="582"/>
      <c r="R42" s="295">
        <v>4788000000</v>
      </c>
    </row>
    <row r="43" spans="1:83" x14ac:dyDescent="0.2">
      <c r="A43" s="252"/>
      <c r="B43" s="252"/>
      <c r="C43" s="252"/>
      <c r="D43" s="252"/>
      <c r="E43" s="252"/>
      <c r="F43" s="252"/>
      <c r="G43" s="252"/>
      <c r="H43" s="252"/>
      <c r="I43" s="252"/>
      <c r="J43" s="252"/>
      <c r="K43" s="252"/>
      <c r="L43" s="252"/>
      <c r="M43" s="252"/>
      <c r="N43" s="252"/>
      <c r="O43" s="252"/>
      <c r="P43" s="252"/>
      <c r="Q43" s="252"/>
      <c r="R43" s="296"/>
    </row>
    <row r="44" spans="1:83" x14ac:dyDescent="0.2">
      <c r="A44" s="252"/>
      <c r="B44" s="252"/>
      <c r="C44" s="252"/>
      <c r="D44" s="252"/>
      <c r="E44" s="252"/>
      <c r="F44" s="252"/>
      <c r="G44" s="252"/>
      <c r="H44" s="252"/>
      <c r="I44" s="252"/>
      <c r="J44" s="252"/>
      <c r="K44" s="252"/>
      <c r="L44" s="252"/>
      <c r="M44" s="252"/>
      <c r="N44" s="252"/>
      <c r="O44" s="252"/>
      <c r="P44" s="252"/>
      <c r="Q44" s="252"/>
      <c r="R44" s="252"/>
    </row>
    <row r="45" spans="1:83" x14ac:dyDescent="0.2">
      <c r="A45" s="252"/>
      <c r="B45" s="252"/>
      <c r="C45" s="252"/>
      <c r="D45" s="252"/>
      <c r="E45" s="252"/>
      <c r="F45" s="252"/>
      <c r="G45" s="252"/>
      <c r="H45" s="252"/>
      <c r="I45" s="252"/>
      <c r="J45" s="252"/>
      <c r="K45" s="252"/>
      <c r="L45" s="252"/>
      <c r="M45" s="252"/>
      <c r="N45" s="252"/>
      <c r="O45" s="252"/>
      <c r="P45" s="252"/>
      <c r="Q45" s="252"/>
      <c r="R45" s="252"/>
    </row>
    <row r="46" spans="1:83" x14ac:dyDescent="0.2">
      <c r="A46" s="252"/>
      <c r="B46" s="252"/>
      <c r="C46" s="252"/>
      <c r="D46" s="252"/>
      <c r="E46" s="252"/>
      <c r="F46" s="252"/>
      <c r="G46" s="252"/>
      <c r="H46" s="252"/>
      <c r="I46" s="252"/>
      <c r="J46" s="252"/>
      <c r="K46" s="252"/>
      <c r="L46" s="252"/>
      <c r="M46" s="252"/>
      <c r="N46" s="252"/>
      <c r="O46" s="252"/>
      <c r="P46" s="252"/>
      <c r="Q46" s="252"/>
      <c r="R46" s="252"/>
    </row>
    <row r="47" spans="1:83" x14ac:dyDescent="0.2">
      <c r="A47" s="252"/>
      <c r="B47" s="252"/>
      <c r="C47" s="252"/>
      <c r="D47" s="252"/>
      <c r="E47" s="252"/>
      <c r="F47" s="252"/>
      <c r="G47" s="252"/>
      <c r="H47" s="252"/>
      <c r="I47" s="252"/>
      <c r="J47" s="252"/>
      <c r="K47" s="252"/>
      <c r="L47" s="252"/>
      <c r="M47" s="252"/>
      <c r="N47" s="252"/>
      <c r="O47" s="252"/>
      <c r="P47" s="252"/>
      <c r="Q47" s="252"/>
      <c r="R47" s="252"/>
    </row>
    <row r="48" spans="1:83" x14ac:dyDescent="0.2">
      <c r="A48" s="252"/>
      <c r="B48" s="252"/>
      <c r="C48" s="252"/>
      <c r="D48" s="252"/>
      <c r="E48" s="252"/>
      <c r="F48" s="252"/>
      <c r="G48" s="252"/>
      <c r="H48" s="252"/>
      <c r="I48" s="252"/>
      <c r="J48" s="252"/>
      <c r="K48" s="252"/>
      <c r="L48" s="252"/>
      <c r="M48" s="252"/>
      <c r="N48" s="252"/>
      <c r="O48" s="252"/>
      <c r="P48" s="252"/>
      <c r="Q48" s="252"/>
      <c r="R48" s="252"/>
    </row>
    <row r="49" spans="1:18" x14ac:dyDescent="0.2">
      <c r="A49" s="252"/>
      <c r="B49" s="252"/>
      <c r="C49" s="252"/>
      <c r="D49" s="252"/>
      <c r="E49" s="252"/>
      <c r="F49" s="252"/>
      <c r="G49" s="252"/>
      <c r="H49" s="252"/>
      <c r="I49" s="252"/>
      <c r="J49" s="252"/>
      <c r="K49" s="252"/>
      <c r="L49" s="252"/>
      <c r="M49" s="252"/>
      <c r="N49" s="252"/>
      <c r="O49" s="252"/>
      <c r="P49" s="252"/>
      <c r="Q49" s="252"/>
      <c r="R49" s="252"/>
    </row>
    <row r="50" spans="1:18" x14ac:dyDescent="0.2">
      <c r="A50" s="252"/>
      <c r="B50" s="252"/>
      <c r="C50" s="252"/>
      <c r="D50" s="252"/>
      <c r="E50" s="252"/>
      <c r="F50" s="252"/>
      <c r="G50" s="252"/>
      <c r="H50" s="252"/>
      <c r="I50" s="252"/>
      <c r="J50" s="252"/>
      <c r="K50" s="252"/>
      <c r="L50" s="252"/>
      <c r="M50" s="252"/>
      <c r="N50" s="252"/>
      <c r="O50" s="252"/>
      <c r="P50" s="252"/>
      <c r="Q50" s="252"/>
      <c r="R50" s="252"/>
    </row>
    <row r="51" spans="1:18" x14ac:dyDescent="0.2">
      <c r="A51" s="252"/>
      <c r="B51" s="252"/>
      <c r="C51" s="252"/>
      <c r="D51" s="252"/>
      <c r="E51" s="252"/>
      <c r="F51" s="252"/>
      <c r="G51" s="252"/>
      <c r="H51" s="252"/>
      <c r="I51" s="252"/>
      <c r="J51" s="252"/>
      <c r="K51" s="252"/>
      <c r="L51" s="252"/>
      <c r="M51" s="252"/>
      <c r="N51" s="252"/>
      <c r="O51" s="252"/>
      <c r="P51" s="252"/>
      <c r="Q51" s="252"/>
      <c r="R51" s="252"/>
    </row>
    <row r="52" spans="1:18" x14ac:dyDescent="0.2">
      <c r="A52" s="252"/>
      <c r="B52" s="252"/>
      <c r="C52" s="252"/>
      <c r="D52" s="252"/>
      <c r="E52" s="252"/>
      <c r="F52" s="252"/>
      <c r="G52" s="252"/>
      <c r="H52" s="252"/>
      <c r="I52" s="252"/>
      <c r="J52" s="252"/>
      <c r="K52" s="252"/>
      <c r="L52" s="252"/>
      <c r="M52" s="252"/>
      <c r="N52" s="252"/>
      <c r="O52" s="252"/>
      <c r="P52" s="252"/>
      <c r="Q52" s="252"/>
      <c r="R52" s="252"/>
    </row>
    <row r="53" spans="1:18" x14ac:dyDescent="0.2">
      <c r="A53" s="252"/>
      <c r="B53" s="252"/>
      <c r="C53" s="252"/>
      <c r="D53" s="252"/>
      <c r="E53" s="252"/>
      <c r="F53" s="252"/>
      <c r="G53" s="252"/>
      <c r="H53" s="252"/>
      <c r="I53" s="252"/>
      <c r="J53" s="252"/>
      <c r="K53" s="252"/>
      <c r="L53" s="252"/>
      <c r="M53" s="252"/>
      <c r="N53" s="252"/>
      <c r="O53" s="252"/>
      <c r="P53" s="252"/>
      <c r="Q53" s="252"/>
      <c r="R53" s="252"/>
    </row>
    <row r="54" spans="1:18" x14ac:dyDescent="0.2">
      <c r="A54" s="252"/>
      <c r="B54" s="252"/>
      <c r="C54" s="252"/>
      <c r="D54" s="252"/>
      <c r="E54" s="252"/>
      <c r="F54" s="252"/>
      <c r="G54" s="252"/>
      <c r="H54" s="252"/>
      <c r="I54" s="252"/>
      <c r="J54" s="252"/>
      <c r="K54" s="252"/>
      <c r="L54" s="252"/>
      <c r="M54" s="252"/>
      <c r="N54" s="252"/>
      <c r="O54" s="252"/>
      <c r="P54" s="252"/>
      <c r="Q54" s="252"/>
      <c r="R54" s="252"/>
    </row>
    <row r="55" spans="1:18" x14ac:dyDescent="0.2">
      <c r="A55" s="252"/>
      <c r="B55" s="252"/>
      <c r="C55" s="252"/>
      <c r="D55" s="252"/>
      <c r="E55" s="252"/>
      <c r="F55" s="252"/>
      <c r="G55" s="252"/>
      <c r="H55" s="252"/>
      <c r="I55" s="252"/>
      <c r="J55" s="252"/>
      <c r="K55" s="252"/>
      <c r="L55" s="252"/>
      <c r="M55" s="252"/>
      <c r="N55" s="252"/>
      <c r="O55" s="252"/>
      <c r="P55" s="252"/>
      <c r="Q55" s="252"/>
      <c r="R55" s="252"/>
    </row>
    <row r="56" spans="1:18" x14ac:dyDescent="0.2">
      <c r="A56" s="252"/>
      <c r="B56" s="252"/>
      <c r="C56" s="252"/>
      <c r="D56" s="252"/>
      <c r="E56" s="252"/>
      <c r="F56" s="252"/>
      <c r="G56" s="252"/>
      <c r="H56" s="252"/>
      <c r="I56" s="252"/>
      <c r="J56" s="252"/>
      <c r="K56" s="252"/>
      <c r="L56" s="252"/>
      <c r="M56" s="252"/>
      <c r="N56" s="252"/>
      <c r="O56" s="252"/>
      <c r="P56" s="252"/>
      <c r="Q56" s="252"/>
      <c r="R56" s="252"/>
    </row>
    <row r="57" spans="1:18" x14ac:dyDescent="0.2">
      <c r="A57" s="252"/>
      <c r="B57" s="252"/>
      <c r="C57" s="252"/>
      <c r="D57" s="252"/>
      <c r="E57" s="252"/>
      <c r="F57" s="252"/>
      <c r="G57" s="252"/>
      <c r="H57" s="252"/>
      <c r="I57" s="252"/>
      <c r="J57" s="252"/>
      <c r="K57" s="252"/>
      <c r="L57" s="252"/>
      <c r="M57" s="252"/>
      <c r="N57" s="252"/>
      <c r="O57" s="252"/>
      <c r="P57" s="252"/>
      <c r="Q57" s="252"/>
      <c r="R57" s="252"/>
    </row>
    <row r="58" spans="1:18" x14ac:dyDescent="0.2">
      <c r="A58" s="252"/>
      <c r="B58" s="252"/>
      <c r="C58" s="252"/>
      <c r="D58" s="252"/>
      <c r="E58" s="252"/>
      <c r="F58" s="252"/>
      <c r="G58" s="252"/>
      <c r="H58" s="252"/>
      <c r="I58" s="252"/>
      <c r="J58" s="252"/>
      <c r="K58" s="252"/>
      <c r="L58" s="252"/>
      <c r="M58" s="252"/>
      <c r="N58" s="252"/>
      <c r="O58" s="252"/>
      <c r="P58" s="252"/>
      <c r="Q58" s="252"/>
      <c r="R58" s="252"/>
    </row>
    <row r="59" spans="1:18" x14ac:dyDescent="0.2">
      <c r="A59" s="252"/>
      <c r="B59" s="252"/>
      <c r="C59" s="252"/>
      <c r="D59" s="252"/>
      <c r="E59" s="252"/>
      <c r="F59" s="252"/>
      <c r="G59" s="252"/>
      <c r="H59" s="252"/>
      <c r="I59" s="252"/>
      <c r="J59" s="252"/>
      <c r="K59" s="252"/>
      <c r="L59" s="252"/>
      <c r="M59" s="252"/>
      <c r="N59" s="252"/>
      <c r="O59" s="252"/>
      <c r="P59" s="252"/>
      <c r="Q59" s="252"/>
      <c r="R59" s="252"/>
    </row>
    <row r="60" spans="1:18" x14ac:dyDescent="0.2">
      <c r="A60" s="252"/>
      <c r="B60" s="252"/>
      <c r="C60" s="252"/>
      <c r="D60" s="252"/>
      <c r="E60" s="252"/>
      <c r="F60" s="252"/>
      <c r="G60" s="252"/>
      <c r="H60" s="252"/>
      <c r="I60" s="252"/>
      <c r="J60" s="252"/>
      <c r="K60" s="252"/>
      <c r="L60" s="252"/>
      <c r="M60" s="252"/>
      <c r="N60" s="252"/>
      <c r="O60" s="252"/>
      <c r="P60" s="252"/>
      <c r="Q60" s="252"/>
      <c r="R60" s="252"/>
    </row>
    <row r="61" spans="1:18" x14ac:dyDescent="0.2">
      <c r="A61" s="252"/>
      <c r="B61" s="252"/>
      <c r="C61" s="252"/>
      <c r="D61" s="252"/>
      <c r="E61" s="252"/>
      <c r="F61" s="252"/>
      <c r="G61" s="252"/>
      <c r="H61" s="252"/>
      <c r="I61" s="252"/>
      <c r="J61" s="252"/>
      <c r="K61" s="252"/>
      <c r="L61" s="252"/>
      <c r="M61" s="252"/>
      <c r="N61" s="252"/>
      <c r="O61" s="252"/>
      <c r="P61" s="252"/>
      <c r="Q61" s="252"/>
      <c r="R61" s="252"/>
    </row>
    <row r="62" spans="1:18" x14ac:dyDescent="0.2">
      <c r="A62" s="252"/>
      <c r="B62" s="252"/>
      <c r="C62" s="252"/>
      <c r="D62" s="252"/>
      <c r="E62" s="252"/>
      <c r="F62" s="252"/>
      <c r="G62" s="252"/>
      <c r="H62" s="252"/>
      <c r="I62" s="252"/>
      <c r="J62" s="252"/>
      <c r="K62" s="252"/>
      <c r="L62" s="252"/>
      <c r="M62" s="252"/>
      <c r="N62" s="252"/>
      <c r="O62" s="252"/>
      <c r="P62" s="252"/>
      <c r="Q62" s="252"/>
      <c r="R62" s="252"/>
    </row>
    <row r="63" spans="1:18" x14ac:dyDescent="0.2">
      <c r="A63" s="252"/>
      <c r="B63" s="252"/>
      <c r="C63" s="252"/>
      <c r="D63" s="252"/>
      <c r="E63" s="252"/>
      <c r="F63" s="252"/>
      <c r="G63" s="252"/>
      <c r="H63" s="252"/>
      <c r="I63" s="252"/>
      <c r="J63" s="252"/>
      <c r="K63" s="252"/>
      <c r="L63" s="252"/>
      <c r="M63" s="252"/>
      <c r="N63" s="252"/>
      <c r="O63" s="252"/>
      <c r="P63" s="252"/>
      <c r="Q63" s="252"/>
      <c r="R63" s="252"/>
    </row>
    <row r="64" spans="1:18" x14ac:dyDescent="0.2">
      <c r="A64" s="252"/>
      <c r="B64" s="252"/>
      <c r="C64" s="252"/>
      <c r="D64" s="252"/>
      <c r="E64" s="252"/>
      <c r="F64" s="252"/>
      <c r="G64" s="252"/>
      <c r="H64" s="252"/>
      <c r="I64" s="252"/>
      <c r="J64" s="252"/>
      <c r="K64" s="252"/>
      <c r="L64" s="252"/>
      <c r="M64" s="252"/>
      <c r="N64" s="252"/>
      <c r="O64" s="252"/>
      <c r="P64" s="252"/>
      <c r="Q64" s="252"/>
      <c r="R64" s="252"/>
    </row>
    <row r="65" spans="1:18" x14ac:dyDescent="0.2">
      <c r="A65" s="252"/>
      <c r="B65" s="252"/>
      <c r="C65" s="252"/>
      <c r="D65" s="252"/>
      <c r="E65" s="252"/>
      <c r="F65" s="252"/>
      <c r="G65" s="252"/>
      <c r="H65" s="252"/>
      <c r="I65" s="252"/>
      <c r="J65" s="252"/>
      <c r="K65" s="252"/>
      <c r="L65" s="252"/>
      <c r="M65" s="252"/>
      <c r="N65" s="252"/>
      <c r="O65" s="252"/>
      <c r="P65" s="252"/>
      <c r="Q65" s="252"/>
      <c r="R65" s="252"/>
    </row>
    <row r="66" spans="1:18" x14ac:dyDescent="0.2">
      <c r="A66" s="252"/>
      <c r="B66" s="252"/>
      <c r="C66" s="252"/>
      <c r="D66" s="252"/>
      <c r="E66" s="252"/>
      <c r="F66" s="252"/>
      <c r="G66" s="252"/>
      <c r="H66" s="252"/>
      <c r="I66" s="252"/>
      <c r="J66" s="252"/>
      <c r="K66" s="252"/>
      <c r="L66" s="252"/>
      <c r="M66" s="252"/>
      <c r="N66" s="252"/>
      <c r="O66" s="252"/>
      <c r="P66" s="252"/>
      <c r="Q66" s="252"/>
      <c r="R66" s="252"/>
    </row>
    <row r="67" spans="1:18" x14ac:dyDescent="0.2">
      <c r="A67" s="252"/>
      <c r="B67" s="252"/>
      <c r="C67" s="252"/>
      <c r="D67" s="252"/>
      <c r="E67" s="252"/>
      <c r="F67" s="252"/>
      <c r="G67" s="252"/>
      <c r="H67" s="252"/>
      <c r="I67" s="252"/>
      <c r="J67" s="252"/>
      <c r="K67" s="252"/>
      <c r="L67" s="252"/>
      <c r="M67" s="252"/>
      <c r="N67" s="252"/>
      <c r="O67" s="252"/>
      <c r="P67" s="252"/>
      <c r="Q67" s="252"/>
      <c r="R67" s="252"/>
    </row>
    <row r="68" spans="1:18" x14ac:dyDescent="0.2">
      <c r="A68" s="252"/>
      <c r="B68" s="252"/>
      <c r="C68" s="252"/>
      <c r="D68" s="252"/>
      <c r="E68" s="252"/>
      <c r="F68" s="252"/>
      <c r="G68" s="252"/>
      <c r="H68" s="252"/>
      <c r="I68" s="252"/>
      <c r="J68" s="252"/>
      <c r="K68" s="252"/>
      <c r="L68" s="252"/>
      <c r="M68" s="252"/>
      <c r="N68" s="252"/>
      <c r="O68" s="252"/>
      <c r="P68" s="252"/>
      <c r="Q68" s="252"/>
      <c r="R68" s="252"/>
    </row>
    <row r="69" spans="1:18" x14ac:dyDescent="0.2">
      <c r="A69" s="252"/>
      <c r="B69" s="252"/>
      <c r="C69" s="252"/>
      <c r="D69" s="252"/>
      <c r="E69" s="252"/>
      <c r="F69" s="252"/>
      <c r="G69" s="252"/>
      <c r="H69" s="252"/>
      <c r="I69" s="252"/>
      <c r="J69" s="252"/>
      <c r="K69" s="252"/>
      <c r="L69" s="252"/>
      <c r="M69" s="252"/>
      <c r="N69" s="252"/>
      <c r="O69" s="252"/>
      <c r="P69" s="252"/>
      <c r="Q69" s="252"/>
      <c r="R69" s="252"/>
    </row>
    <row r="70" spans="1:18" x14ac:dyDescent="0.2">
      <c r="A70" s="252"/>
      <c r="B70" s="252"/>
      <c r="C70" s="252"/>
      <c r="D70" s="252"/>
      <c r="E70" s="252"/>
      <c r="F70" s="252"/>
      <c r="G70" s="252"/>
      <c r="H70" s="252"/>
      <c r="I70" s="252"/>
      <c r="J70" s="252"/>
      <c r="K70" s="252"/>
      <c r="L70" s="252"/>
      <c r="M70" s="252"/>
      <c r="N70" s="252"/>
      <c r="O70" s="252"/>
      <c r="P70" s="252"/>
      <c r="Q70" s="252"/>
      <c r="R70" s="252"/>
    </row>
    <row r="71" spans="1:18" x14ac:dyDescent="0.2">
      <c r="A71" s="252"/>
      <c r="B71" s="252"/>
      <c r="C71" s="252"/>
      <c r="D71" s="252"/>
      <c r="E71" s="252"/>
      <c r="F71" s="252"/>
      <c r="G71" s="252"/>
      <c r="H71" s="252"/>
      <c r="I71" s="252"/>
      <c r="J71" s="252"/>
      <c r="K71" s="252"/>
      <c r="L71" s="252"/>
      <c r="M71" s="252"/>
      <c r="N71" s="252"/>
      <c r="O71" s="252"/>
      <c r="P71" s="252"/>
      <c r="Q71" s="252"/>
      <c r="R71" s="252"/>
    </row>
    <row r="72" spans="1:18" x14ac:dyDescent="0.2">
      <c r="A72" s="252"/>
      <c r="B72" s="252"/>
      <c r="C72" s="252"/>
      <c r="D72" s="252"/>
      <c r="E72" s="252"/>
      <c r="F72" s="252"/>
      <c r="G72" s="252"/>
      <c r="H72" s="252"/>
      <c r="I72" s="252"/>
      <c r="J72" s="252"/>
      <c r="K72" s="252"/>
      <c r="L72" s="252"/>
      <c r="M72" s="252"/>
      <c r="N72" s="252"/>
      <c r="O72" s="252"/>
      <c r="P72" s="252"/>
      <c r="Q72" s="252"/>
      <c r="R72" s="252"/>
    </row>
    <row r="73" spans="1:18" x14ac:dyDescent="0.2">
      <c r="A73" s="252"/>
      <c r="B73" s="252"/>
      <c r="C73" s="252"/>
      <c r="D73" s="252"/>
      <c r="E73" s="252"/>
      <c r="F73" s="252"/>
      <c r="G73" s="252"/>
      <c r="H73" s="252"/>
      <c r="I73" s="252"/>
      <c r="J73" s="252"/>
      <c r="K73" s="252"/>
      <c r="L73" s="252"/>
      <c r="M73" s="252"/>
      <c r="N73" s="252"/>
      <c r="O73" s="252"/>
      <c r="P73" s="252"/>
      <c r="Q73" s="252"/>
      <c r="R73" s="252"/>
    </row>
    <row r="74" spans="1:18" x14ac:dyDescent="0.2">
      <c r="A74" s="252"/>
      <c r="B74" s="252"/>
      <c r="C74" s="252"/>
      <c r="D74" s="252"/>
      <c r="E74" s="252"/>
      <c r="F74" s="252"/>
      <c r="G74" s="252"/>
      <c r="H74" s="252"/>
      <c r="I74" s="252"/>
      <c r="J74" s="252"/>
      <c r="K74" s="252"/>
      <c r="L74" s="252"/>
      <c r="M74" s="252"/>
      <c r="N74" s="252"/>
      <c r="O74" s="252"/>
      <c r="P74" s="252"/>
      <c r="Q74" s="252"/>
      <c r="R74" s="252"/>
    </row>
    <row r="75" spans="1:18" x14ac:dyDescent="0.2">
      <c r="A75" s="252"/>
      <c r="B75" s="252"/>
      <c r="C75" s="252"/>
      <c r="D75" s="252"/>
      <c r="E75" s="252"/>
      <c r="F75" s="252"/>
      <c r="G75" s="252"/>
      <c r="H75" s="252"/>
      <c r="I75" s="252"/>
      <c r="J75" s="252"/>
      <c r="K75" s="252"/>
      <c r="L75" s="252"/>
      <c r="M75" s="252"/>
      <c r="N75" s="252"/>
      <c r="O75" s="252"/>
      <c r="P75" s="252"/>
      <c r="Q75" s="252"/>
      <c r="R75" s="252"/>
    </row>
    <row r="76" spans="1:18" x14ac:dyDescent="0.2">
      <c r="A76" s="252"/>
      <c r="B76" s="252"/>
      <c r="C76" s="252"/>
      <c r="D76" s="252"/>
      <c r="E76" s="252"/>
      <c r="F76" s="252"/>
      <c r="G76" s="252"/>
      <c r="H76" s="252"/>
      <c r="I76" s="252"/>
      <c r="J76" s="252"/>
      <c r="K76" s="252"/>
      <c r="L76" s="252"/>
      <c r="M76" s="252"/>
      <c r="N76" s="252"/>
      <c r="O76" s="252"/>
      <c r="P76" s="252"/>
      <c r="Q76" s="252"/>
      <c r="R76" s="252"/>
    </row>
    <row r="77" spans="1:18" x14ac:dyDescent="0.2">
      <c r="A77" s="252"/>
      <c r="B77" s="252"/>
      <c r="C77" s="252"/>
      <c r="D77" s="252"/>
      <c r="E77" s="252"/>
      <c r="F77" s="252"/>
      <c r="G77" s="252"/>
      <c r="H77" s="252"/>
      <c r="I77" s="252"/>
      <c r="J77" s="252"/>
      <c r="K77" s="252"/>
      <c r="L77" s="252"/>
      <c r="M77" s="252"/>
      <c r="N77" s="252"/>
      <c r="O77" s="252"/>
      <c r="P77" s="252"/>
      <c r="Q77" s="252"/>
      <c r="R77" s="252"/>
    </row>
    <row r="78" spans="1:18" x14ac:dyDescent="0.2">
      <c r="A78" s="252"/>
      <c r="B78" s="252"/>
      <c r="C78" s="252"/>
      <c r="D78" s="252"/>
      <c r="E78" s="252"/>
      <c r="F78" s="252"/>
      <c r="G78" s="252"/>
      <c r="H78" s="252"/>
      <c r="I78" s="252"/>
      <c r="J78" s="252"/>
      <c r="K78" s="252"/>
      <c r="L78" s="252"/>
      <c r="M78" s="252"/>
      <c r="N78" s="252"/>
      <c r="O78" s="252"/>
      <c r="P78" s="252"/>
      <c r="Q78" s="252"/>
      <c r="R78" s="252"/>
    </row>
    <row r="79" spans="1:18" x14ac:dyDescent="0.2">
      <c r="A79" s="252"/>
      <c r="B79" s="252"/>
      <c r="C79" s="252"/>
      <c r="D79" s="252"/>
      <c r="E79" s="252"/>
      <c r="F79" s="252"/>
      <c r="G79" s="252"/>
      <c r="H79" s="252"/>
      <c r="I79" s="252"/>
      <c r="J79" s="252"/>
      <c r="K79" s="252"/>
      <c r="L79" s="252"/>
      <c r="M79" s="252"/>
      <c r="N79" s="252"/>
      <c r="O79" s="252"/>
      <c r="P79" s="252"/>
      <c r="Q79" s="252"/>
      <c r="R79" s="252"/>
    </row>
    <row r="80" spans="1:18" x14ac:dyDescent="0.2">
      <c r="A80" s="252"/>
      <c r="B80" s="252"/>
      <c r="C80" s="252"/>
      <c r="D80" s="252"/>
      <c r="E80" s="252"/>
      <c r="F80" s="252"/>
      <c r="G80" s="252"/>
      <c r="H80" s="252"/>
      <c r="I80" s="252"/>
      <c r="J80" s="252"/>
      <c r="K80" s="252"/>
      <c r="L80" s="252"/>
      <c r="M80" s="252"/>
      <c r="N80" s="252"/>
      <c r="O80" s="252"/>
      <c r="P80" s="252"/>
      <c r="Q80" s="252"/>
      <c r="R80" s="252"/>
    </row>
    <row r="81" spans="1:18" x14ac:dyDescent="0.2">
      <c r="A81" s="252"/>
      <c r="B81" s="252"/>
      <c r="C81" s="252"/>
      <c r="D81" s="252"/>
      <c r="E81" s="252"/>
      <c r="F81" s="252"/>
      <c r="G81" s="252"/>
      <c r="H81" s="252"/>
      <c r="I81" s="252"/>
      <c r="J81" s="252"/>
      <c r="K81" s="252"/>
      <c r="L81" s="252"/>
      <c r="M81" s="252"/>
      <c r="N81" s="252"/>
      <c r="O81" s="252"/>
      <c r="P81" s="252"/>
      <c r="Q81" s="252"/>
      <c r="R81" s="252"/>
    </row>
    <row r="82" spans="1:18" x14ac:dyDescent="0.2">
      <c r="A82" s="252"/>
      <c r="B82" s="252"/>
      <c r="C82" s="252"/>
      <c r="D82" s="252"/>
      <c r="E82" s="252"/>
      <c r="F82" s="252"/>
      <c r="G82" s="252"/>
      <c r="H82" s="252"/>
      <c r="I82" s="252"/>
      <c r="J82" s="252"/>
      <c r="K82" s="252"/>
      <c r="L82" s="252"/>
      <c r="M82" s="252"/>
      <c r="N82" s="252"/>
      <c r="O82" s="252"/>
      <c r="P82" s="252"/>
      <c r="Q82" s="252"/>
      <c r="R82" s="252"/>
    </row>
    <row r="83" spans="1:18" x14ac:dyDescent="0.2">
      <c r="A83" s="252"/>
      <c r="B83" s="252"/>
      <c r="C83" s="252"/>
      <c r="D83" s="252"/>
      <c r="E83" s="252"/>
      <c r="F83" s="252"/>
      <c r="G83" s="252"/>
      <c r="H83" s="252"/>
      <c r="I83" s="252"/>
      <c r="J83" s="252"/>
      <c r="K83" s="252"/>
      <c r="L83" s="252"/>
      <c r="M83" s="252"/>
      <c r="N83" s="252"/>
      <c r="O83" s="252"/>
      <c r="P83" s="252"/>
      <c r="Q83" s="252"/>
      <c r="R83" s="252"/>
    </row>
    <row r="84" spans="1:18" x14ac:dyDescent="0.2">
      <c r="A84" s="252"/>
      <c r="B84" s="252"/>
      <c r="C84" s="252"/>
      <c r="D84" s="252"/>
      <c r="E84" s="252"/>
      <c r="F84" s="252"/>
      <c r="G84" s="252"/>
      <c r="H84" s="252"/>
      <c r="I84" s="252"/>
      <c r="J84" s="252"/>
      <c r="K84" s="252"/>
      <c r="L84" s="252"/>
      <c r="M84" s="252"/>
      <c r="N84" s="252"/>
      <c r="O84" s="252"/>
      <c r="P84" s="252"/>
      <c r="Q84" s="252"/>
      <c r="R84" s="252"/>
    </row>
    <row r="85" spans="1:18" x14ac:dyDescent="0.2">
      <c r="A85" s="252"/>
      <c r="B85" s="252"/>
      <c r="C85" s="252"/>
      <c r="D85" s="252"/>
      <c r="E85" s="252"/>
      <c r="F85" s="252"/>
      <c r="G85" s="252"/>
      <c r="H85" s="252"/>
      <c r="I85" s="252"/>
      <c r="J85" s="252"/>
      <c r="K85" s="252"/>
      <c r="L85" s="252"/>
      <c r="M85" s="252"/>
      <c r="N85" s="252"/>
      <c r="O85" s="252"/>
      <c r="P85" s="252"/>
      <c r="Q85" s="252"/>
      <c r="R85" s="252"/>
    </row>
    <row r="86" spans="1:18" x14ac:dyDescent="0.2">
      <c r="A86" s="252"/>
      <c r="B86" s="252"/>
      <c r="C86" s="252"/>
      <c r="D86" s="252"/>
      <c r="E86" s="252"/>
      <c r="F86" s="252"/>
      <c r="G86" s="252"/>
      <c r="H86" s="252"/>
      <c r="I86" s="252"/>
      <c r="J86" s="252"/>
      <c r="K86" s="252"/>
      <c r="L86" s="252"/>
      <c r="M86" s="252"/>
      <c r="N86" s="252"/>
      <c r="O86" s="252"/>
      <c r="P86" s="252"/>
      <c r="Q86" s="252"/>
      <c r="R86" s="252"/>
    </row>
    <row r="87" spans="1:18" x14ac:dyDescent="0.2">
      <c r="A87" s="252"/>
      <c r="B87" s="252"/>
      <c r="C87" s="252"/>
      <c r="D87" s="252"/>
      <c r="E87" s="252"/>
      <c r="F87" s="252"/>
      <c r="G87" s="252"/>
      <c r="H87" s="252"/>
      <c r="I87" s="252"/>
      <c r="J87" s="252"/>
      <c r="K87" s="252"/>
      <c r="L87" s="252"/>
      <c r="M87" s="252"/>
      <c r="N87" s="252"/>
      <c r="O87" s="252"/>
      <c r="P87" s="252"/>
      <c r="Q87" s="252"/>
      <c r="R87" s="252"/>
    </row>
    <row r="88" spans="1:18" x14ac:dyDescent="0.2">
      <c r="A88" s="252"/>
      <c r="B88" s="252"/>
      <c r="C88" s="252"/>
      <c r="D88" s="252"/>
      <c r="E88" s="252"/>
      <c r="F88" s="252"/>
      <c r="G88" s="252"/>
      <c r="H88" s="252"/>
      <c r="I88" s="252"/>
      <c r="J88" s="252"/>
      <c r="K88" s="252"/>
      <c r="L88" s="252"/>
      <c r="M88" s="252"/>
      <c r="N88" s="252"/>
      <c r="O88" s="252"/>
      <c r="P88" s="252"/>
      <c r="Q88" s="252"/>
      <c r="R88" s="252"/>
    </row>
    <row r="89" spans="1:18" x14ac:dyDescent="0.2">
      <c r="A89" s="252"/>
      <c r="B89" s="252"/>
      <c r="C89" s="252"/>
      <c r="D89" s="252"/>
      <c r="E89" s="252"/>
      <c r="F89" s="252"/>
      <c r="G89" s="252"/>
      <c r="H89" s="252"/>
      <c r="I89" s="252"/>
      <c r="J89" s="252"/>
      <c r="K89" s="252"/>
      <c r="L89" s="252"/>
      <c r="M89" s="252"/>
      <c r="N89" s="252"/>
      <c r="O89" s="252"/>
      <c r="P89" s="252"/>
      <c r="Q89" s="252"/>
      <c r="R89" s="252"/>
    </row>
    <row r="90" spans="1:18" x14ac:dyDescent="0.2">
      <c r="A90" s="252"/>
      <c r="B90" s="252"/>
      <c r="C90" s="252"/>
      <c r="D90" s="252"/>
      <c r="E90" s="252"/>
      <c r="F90" s="252"/>
      <c r="G90" s="252"/>
      <c r="H90" s="252"/>
      <c r="I90" s="252"/>
      <c r="J90" s="252"/>
      <c r="K90" s="252"/>
      <c r="L90" s="252"/>
      <c r="M90" s="252"/>
      <c r="N90" s="252"/>
      <c r="O90" s="252"/>
      <c r="P90" s="252"/>
      <c r="Q90" s="252"/>
      <c r="R90" s="252"/>
    </row>
    <row r="91" spans="1:18" x14ac:dyDescent="0.2">
      <c r="A91" s="252"/>
      <c r="B91" s="252"/>
      <c r="C91" s="252"/>
      <c r="D91" s="252"/>
      <c r="E91" s="252"/>
      <c r="F91" s="252"/>
      <c r="G91" s="252"/>
      <c r="H91" s="252"/>
      <c r="I91" s="252"/>
      <c r="J91" s="252"/>
      <c r="K91" s="252"/>
      <c r="L91" s="252"/>
      <c r="M91" s="252"/>
      <c r="N91" s="252"/>
      <c r="O91" s="252"/>
      <c r="P91" s="252"/>
      <c r="Q91" s="252"/>
      <c r="R91" s="252"/>
    </row>
    <row r="92" spans="1:18" x14ac:dyDescent="0.2">
      <c r="A92" s="252"/>
      <c r="B92" s="252"/>
      <c r="C92" s="252"/>
      <c r="D92" s="252"/>
      <c r="E92" s="252"/>
      <c r="F92" s="252"/>
      <c r="G92" s="252"/>
      <c r="H92" s="252"/>
      <c r="I92" s="252"/>
      <c r="J92" s="252"/>
      <c r="K92" s="252"/>
      <c r="L92" s="252"/>
      <c r="M92" s="252"/>
      <c r="N92" s="252"/>
      <c r="O92" s="252"/>
      <c r="P92" s="252"/>
      <c r="Q92" s="252"/>
      <c r="R92" s="252"/>
    </row>
    <row r="93" spans="1:18" x14ac:dyDescent="0.2">
      <c r="A93" s="252"/>
      <c r="B93" s="252"/>
      <c r="C93" s="252"/>
      <c r="D93" s="252"/>
      <c r="E93" s="252"/>
      <c r="F93" s="252"/>
      <c r="G93" s="252"/>
      <c r="H93" s="252"/>
      <c r="I93" s="252"/>
      <c r="J93" s="252"/>
      <c r="K93" s="252"/>
      <c r="L93" s="252"/>
      <c r="M93" s="252"/>
      <c r="N93" s="252"/>
      <c r="O93" s="252"/>
      <c r="P93" s="252"/>
      <c r="Q93" s="252"/>
      <c r="R93" s="252"/>
    </row>
    <row r="94" spans="1:18" x14ac:dyDescent="0.2">
      <c r="A94" s="252"/>
      <c r="B94" s="252"/>
      <c r="C94" s="252"/>
      <c r="D94" s="252"/>
      <c r="E94" s="252"/>
      <c r="F94" s="252"/>
      <c r="G94" s="252"/>
      <c r="H94" s="252"/>
      <c r="I94" s="252"/>
      <c r="J94" s="252"/>
      <c r="K94" s="252"/>
      <c r="L94" s="252"/>
      <c r="M94" s="252"/>
      <c r="N94" s="252"/>
      <c r="O94" s="252"/>
      <c r="P94" s="252"/>
      <c r="Q94" s="252"/>
      <c r="R94" s="252"/>
    </row>
    <row r="95" spans="1:18" x14ac:dyDescent="0.2">
      <c r="A95" s="252"/>
      <c r="B95" s="252"/>
      <c r="C95" s="252"/>
      <c r="D95" s="252"/>
      <c r="E95" s="252"/>
      <c r="F95" s="252"/>
      <c r="G95" s="252"/>
      <c r="H95" s="252"/>
      <c r="I95" s="252"/>
      <c r="J95" s="252"/>
      <c r="K95" s="252"/>
      <c r="L95" s="252"/>
      <c r="M95" s="252"/>
      <c r="N95" s="252"/>
      <c r="O95" s="252"/>
      <c r="P95" s="252"/>
      <c r="Q95" s="252"/>
      <c r="R95" s="252"/>
    </row>
    <row r="96" spans="1:18" x14ac:dyDescent="0.2">
      <c r="A96" s="252"/>
      <c r="B96" s="252"/>
      <c r="C96" s="252"/>
      <c r="D96" s="252"/>
      <c r="E96" s="252"/>
      <c r="F96" s="252"/>
      <c r="G96" s="252"/>
      <c r="H96" s="252"/>
      <c r="I96" s="252"/>
      <c r="J96" s="252"/>
      <c r="K96" s="252"/>
      <c r="L96" s="252"/>
      <c r="M96" s="252"/>
      <c r="N96" s="252"/>
      <c r="O96" s="252"/>
      <c r="P96" s="252"/>
      <c r="Q96" s="252"/>
      <c r="R96" s="252"/>
    </row>
    <row r="97" spans="1:18" x14ac:dyDescent="0.2">
      <c r="A97" s="252"/>
      <c r="B97" s="252"/>
      <c r="C97" s="252"/>
      <c r="D97" s="252"/>
      <c r="E97" s="252"/>
      <c r="F97" s="252"/>
      <c r="G97" s="252"/>
      <c r="H97" s="252"/>
      <c r="I97" s="252"/>
      <c r="J97" s="252"/>
      <c r="K97" s="252"/>
      <c r="L97" s="252"/>
      <c r="M97" s="252"/>
      <c r="N97" s="252"/>
      <c r="O97" s="252"/>
      <c r="P97" s="252"/>
      <c r="Q97" s="252"/>
      <c r="R97" s="252"/>
    </row>
    <row r="98" spans="1:18" x14ac:dyDescent="0.2">
      <c r="A98" s="252"/>
      <c r="B98" s="252"/>
      <c r="C98" s="252"/>
      <c r="D98" s="252"/>
      <c r="E98" s="252"/>
      <c r="F98" s="252"/>
      <c r="G98" s="252"/>
      <c r="H98" s="252"/>
      <c r="I98" s="252"/>
      <c r="J98" s="252"/>
      <c r="K98" s="252"/>
      <c r="L98" s="252"/>
      <c r="M98" s="252"/>
      <c r="N98" s="252"/>
      <c r="O98" s="252"/>
      <c r="P98" s="252"/>
      <c r="Q98" s="252"/>
      <c r="R98" s="252"/>
    </row>
    <row r="99" spans="1:18" x14ac:dyDescent="0.2">
      <c r="A99" s="252"/>
      <c r="B99" s="252"/>
      <c r="C99" s="252"/>
      <c r="D99" s="252"/>
      <c r="E99" s="252"/>
      <c r="F99" s="252"/>
      <c r="G99" s="252"/>
      <c r="H99" s="252"/>
      <c r="I99" s="252"/>
      <c r="J99" s="252"/>
      <c r="K99" s="252"/>
      <c r="L99" s="252"/>
      <c r="M99" s="252"/>
      <c r="N99" s="252"/>
      <c r="O99" s="252"/>
      <c r="P99" s="252"/>
      <c r="Q99" s="252"/>
      <c r="R99" s="252"/>
    </row>
    <row r="100" spans="1:18" x14ac:dyDescent="0.2">
      <c r="A100" s="252"/>
      <c r="B100" s="252"/>
      <c r="C100" s="252"/>
      <c r="D100" s="252"/>
      <c r="E100" s="252"/>
      <c r="F100" s="252"/>
      <c r="G100" s="252"/>
      <c r="H100" s="252"/>
      <c r="I100" s="252"/>
      <c r="J100" s="252"/>
      <c r="K100" s="252"/>
      <c r="L100" s="252"/>
      <c r="M100" s="252"/>
      <c r="N100" s="252"/>
      <c r="O100" s="252"/>
      <c r="P100" s="252"/>
      <c r="Q100" s="252"/>
      <c r="R100" s="252"/>
    </row>
    <row r="101" spans="1:18" x14ac:dyDescent="0.2">
      <c r="A101" s="252"/>
      <c r="B101" s="252"/>
      <c r="C101" s="252"/>
      <c r="D101" s="252"/>
      <c r="E101" s="252"/>
      <c r="F101" s="252"/>
      <c r="G101" s="252"/>
      <c r="H101" s="252"/>
      <c r="I101" s="252"/>
      <c r="J101" s="252"/>
      <c r="K101" s="252"/>
      <c r="L101" s="252"/>
      <c r="M101" s="252"/>
      <c r="N101" s="252"/>
      <c r="O101" s="252"/>
      <c r="P101" s="252"/>
      <c r="Q101" s="252"/>
      <c r="R101" s="252"/>
    </row>
    <row r="102" spans="1:18" x14ac:dyDescent="0.2">
      <c r="A102" s="252"/>
      <c r="B102" s="252"/>
      <c r="C102" s="252"/>
      <c r="D102" s="252"/>
      <c r="E102" s="252"/>
      <c r="F102" s="252"/>
      <c r="G102" s="252"/>
      <c r="H102" s="252"/>
      <c r="I102" s="252"/>
      <c r="J102" s="252"/>
      <c r="K102" s="252"/>
      <c r="L102" s="252"/>
      <c r="M102" s="252"/>
      <c r="N102" s="252"/>
      <c r="O102" s="252"/>
      <c r="P102" s="252"/>
      <c r="Q102" s="252"/>
      <c r="R102" s="252"/>
    </row>
    <row r="103" spans="1:18" x14ac:dyDescent="0.2">
      <c r="A103" s="252"/>
      <c r="B103" s="252"/>
      <c r="C103" s="252"/>
      <c r="D103" s="252"/>
      <c r="E103" s="252"/>
      <c r="F103" s="252"/>
      <c r="G103" s="252"/>
      <c r="H103" s="252"/>
      <c r="I103" s="252"/>
      <c r="J103" s="252"/>
      <c r="K103" s="252"/>
      <c r="L103" s="252"/>
      <c r="M103" s="252"/>
      <c r="N103" s="252"/>
      <c r="O103" s="252"/>
      <c r="P103" s="252"/>
      <c r="Q103" s="252"/>
      <c r="R103" s="252"/>
    </row>
    <row r="104" spans="1:18" x14ac:dyDescent="0.2">
      <c r="A104" s="252"/>
      <c r="B104" s="252"/>
      <c r="C104" s="252"/>
      <c r="D104" s="252"/>
      <c r="E104" s="252"/>
      <c r="F104" s="252"/>
      <c r="G104" s="252"/>
      <c r="H104" s="252"/>
      <c r="I104" s="252"/>
      <c r="J104" s="252"/>
      <c r="K104" s="252"/>
      <c r="L104" s="252"/>
      <c r="M104" s="252"/>
      <c r="N104" s="252"/>
      <c r="O104" s="252"/>
      <c r="P104" s="252"/>
      <c r="Q104" s="252"/>
      <c r="R104" s="252"/>
    </row>
    <row r="105" spans="1:18" x14ac:dyDescent="0.2">
      <c r="A105" s="252"/>
      <c r="B105" s="252"/>
      <c r="C105" s="252"/>
      <c r="D105" s="252"/>
      <c r="E105" s="252"/>
      <c r="F105" s="252"/>
      <c r="G105" s="252"/>
      <c r="H105" s="252"/>
      <c r="I105" s="252"/>
      <c r="J105" s="252"/>
      <c r="K105" s="252"/>
      <c r="L105" s="252"/>
      <c r="M105" s="252"/>
      <c r="N105" s="252"/>
      <c r="O105" s="252"/>
      <c r="P105" s="252"/>
      <c r="Q105" s="252"/>
      <c r="R105" s="252"/>
    </row>
    <row r="106" spans="1:18" x14ac:dyDescent="0.2">
      <c r="A106" s="252"/>
      <c r="B106" s="252"/>
      <c r="C106" s="252"/>
      <c r="D106" s="252"/>
      <c r="E106" s="252"/>
      <c r="F106" s="252"/>
      <c r="G106" s="252"/>
      <c r="H106" s="252"/>
      <c r="I106" s="252"/>
      <c r="J106" s="252"/>
      <c r="K106" s="252"/>
      <c r="L106" s="252"/>
      <c r="M106" s="252"/>
      <c r="N106" s="252"/>
      <c r="O106" s="252"/>
      <c r="P106" s="252"/>
      <c r="Q106" s="252"/>
      <c r="R106" s="252"/>
    </row>
    <row r="107" spans="1:18" x14ac:dyDescent="0.2">
      <c r="A107" s="252"/>
      <c r="B107" s="252"/>
      <c r="C107" s="252"/>
      <c r="D107" s="252"/>
      <c r="E107" s="252"/>
      <c r="F107" s="252"/>
      <c r="G107" s="252"/>
      <c r="H107" s="252"/>
      <c r="I107" s="252"/>
      <c r="J107" s="252"/>
      <c r="K107" s="252"/>
      <c r="L107" s="252"/>
      <c r="M107" s="252"/>
      <c r="N107" s="252"/>
      <c r="O107" s="252"/>
      <c r="P107" s="252"/>
      <c r="Q107" s="252"/>
      <c r="R107" s="252"/>
    </row>
    <row r="108" spans="1:18" x14ac:dyDescent="0.2">
      <c r="A108" s="252"/>
      <c r="B108" s="252"/>
      <c r="C108" s="252"/>
      <c r="D108" s="252"/>
      <c r="E108" s="252"/>
      <c r="F108" s="252"/>
      <c r="G108" s="252"/>
      <c r="H108" s="252"/>
      <c r="I108" s="252"/>
      <c r="J108" s="252"/>
      <c r="K108" s="252"/>
      <c r="L108" s="252"/>
      <c r="M108" s="252"/>
      <c r="N108" s="252"/>
      <c r="O108" s="252"/>
      <c r="P108" s="252"/>
      <c r="Q108" s="252"/>
      <c r="R108" s="252"/>
    </row>
    <row r="109" spans="1:18" x14ac:dyDescent="0.2">
      <c r="A109" s="252"/>
      <c r="B109" s="252"/>
      <c r="C109" s="252"/>
      <c r="D109" s="252"/>
      <c r="E109" s="252"/>
      <c r="F109" s="252"/>
      <c r="G109" s="252"/>
      <c r="H109" s="252"/>
      <c r="I109" s="252"/>
      <c r="J109" s="252"/>
      <c r="K109" s="252"/>
      <c r="L109" s="252"/>
      <c r="M109" s="252"/>
      <c r="N109" s="252"/>
      <c r="O109" s="252"/>
      <c r="P109" s="252"/>
      <c r="Q109" s="252"/>
      <c r="R109" s="252"/>
    </row>
    <row r="110" spans="1:18" x14ac:dyDescent="0.2">
      <c r="A110" s="252"/>
      <c r="B110" s="252"/>
      <c r="C110" s="252"/>
      <c r="D110" s="252"/>
      <c r="E110" s="252"/>
      <c r="F110" s="252"/>
      <c r="G110" s="252"/>
      <c r="H110" s="252"/>
      <c r="I110" s="252"/>
      <c r="J110" s="252"/>
      <c r="K110" s="252"/>
      <c r="L110" s="252"/>
      <c r="M110" s="252"/>
      <c r="N110" s="252"/>
      <c r="O110" s="252"/>
      <c r="P110" s="252"/>
      <c r="Q110" s="252"/>
      <c r="R110" s="252"/>
    </row>
    <row r="111" spans="1:18" x14ac:dyDescent="0.2">
      <c r="A111" s="252"/>
      <c r="B111" s="252"/>
      <c r="C111" s="252"/>
      <c r="D111" s="252"/>
      <c r="E111" s="252"/>
      <c r="F111" s="252"/>
      <c r="G111" s="252"/>
      <c r="H111" s="252"/>
      <c r="I111" s="252"/>
      <c r="J111" s="252"/>
      <c r="K111" s="252"/>
      <c r="L111" s="252"/>
      <c r="M111" s="252"/>
      <c r="N111" s="252"/>
      <c r="O111" s="252"/>
      <c r="P111" s="252"/>
      <c r="Q111" s="252"/>
      <c r="R111" s="252"/>
    </row>
    <row r="112" spans="1:18" x14ac:dyDescent="0.2">
      <c r="A112" s="252"/>
      <c r="B112" s="252"/>
      <c r="C112" s="252"/>
      <c r="D112" s="252"/>
      <c r="E112" s="252"/>
      <c r="F112" s="252"/>
      <c r="G112" s="252"/>
      <c r="H112" s="252"/>
      <c r="I112" s="252"/>
      <c r="J112" s="252"/>
      <c r="K112" s="252"/>
      <c r="L112" s="252"/>
      <c r="M112" s="252"/>
      <c r="N112" s="252"/>
      <c r="O112" s="252"/>
      <c r="P112" s="252"/>
      <c r="Q112" s="252"/>
      <c r="R112" s="252"/>
    </row>
    <row r="113" spans="1:18" x14ac:dyDescent="0.2">
      <c r="A113" s="252"/>
      <c r="B113" s="252"/>
      <c r="C113" s="252"/>
      <c r="D113" s="252"/>
      <c r="E113" s="252"/>
      <c r="F113" s="252"/>
      <c r="G113" s="252"/>
      <c r="H113" s="252"/>
      <c r="I113" s="252"/>
      <c r="J113" s="252"/>
      <c r="K113" s="252"/>
      <c r="L113" s="252"/>
      <c r="M113" s="252"/>
      <c r="N113" s="252"/>
      <c r="O113" s="252"/>
      <c r="P113" s="252"/>
      <c r="Q113" s="252"/>
      <c r="R113" s="252"/>
    </row>
    <row r="114" spans="1:18" x14ac:dyDescent="0.2">
      <c r="A114" s="252"/>
      <c r="B114" s="252"/>
      <c r="C114" s="252"/>
      <c r="D114" s="252"/>
      <c r="E114" s="252"/>
      <c r="F114" s="252"/>
      <c r="G114" s="252"/>
      <c r="H114" s="252"/>
      <c r="I114" s="252"/>
      <c r="J114" s="252"/>
      <c r="K114" s="252"/>
      <c r="L114" s="252"/>
      <c r="M114" s="252"/>
      <c r="N114" s="252"/>
      <c r="O114" s="252"/>
      <c r="P114" s="252"/>
      <c r="Q114" s="252"/>
      <c r="R114" s="252"/>
    </row>
    <row r="115" spans="1:18" x14ac:dyDescent="0.2">
      <c r="A115" s="252"/>
      <c r="B115" s="252"/>
      <c r="C115" s="252"/>
      <c r="D115" s="252"/>
      <c r="E115" s="252"/>
      <c r="F115" s="252"/>
      <c r="G115" s="252"/>
      <c r="H115" s="252"/>
      <c r="I115" s="252"/>
      <c r="J115" s="252"/>
      <c r="K115" s="252"/>
      <c r="L115" s="252"/>
      <c r="M115" s="252"/>
      <c r="N115" s="252"/>
      <c r="O115" s="252"/>
      <c r="P115" s="252"/>
      <c r="Q115" s="252"/>
      <c r="R115" s="252"/>
    </row>
    <row r="116" spans="1:18" x14ac:dyDescent="0.2">
      <c r="A116" s="252"/>
      <c r="B116" s="252"/>
      <c r="C116" s="252"/>
      <c r="D116" s="252"/>
      <c r="E116" s="252"/>
      <c r="F116" s="252"/>
      <c r="G116" s="252"/>
      <c r="H116" s="252"/>
      <c r="I116" s="252"/>
      <c r="J116" s="252"/>
      <c r="K116" s="252"/>
      <c r="L116" s="252"/>
      <c r="M116" s="252"/>
      <c r="N116" s="252"/>
      <c r="O116" s="252"/>
      <c r="P116" s="252"/>
      <c r="Q116" s="252"/>
      <c r="R116" s="252"/>
    </row>
    <row r="117" spans="1:18" x14ac:dyDescent="0.2">
      <c r="A117" s="252"/>
      <c r="B117" s="252"/>
      <c r="C117" s="252"/>
      <c r="D117" s="252"/>
      <c r="E117" s="252"/>
      <c r="F117" s="252"/>
      <c r="G117" s="252"/>
      <c r="H117" s="252"/>
      <c r="I117" s="252"/>
      <c r="J117" s="252"/>
      <c r="K117" s="252"/>
      <c r="L117" s="252"/>
      <c r="M117" s="252"/>
      <c r="N117" s="252"/>
      <c r="O117" s="252"/>
      <c r="P117" s="252"/>
      <c r="Q117" s="252"/>
      <c r="R117" s="252"/>
    </row>
    <row r="118" spans="1:18" x14ac:dyDescent="0.2">
      <c r="A118" s="252"/>
      <c r="B118" s="252"/>
      <c r="C118" s="252"/>
      <c r="D118" s="252"/>
      <c r="E118" s="252"/>
      <c r="F118" s="252"/>
      <c r="G118" s="252"/>
      <c r="H118" s="252"/>
      <c r="I118" s="252"/>
      <c r="J118" s="252"/>
      <c r="K118" s="252"/>
      <c r="L118" s="252"/>
      <c r="M118" s="252"/>
      <c r="N118" s="252"/>
      <c r="O118" s="252"/>
      <c r="P118" s="252"/>
      <c r="Q118" s="252"/>
      <c r="R118" s="252"/>
    </row>
    <row r="119" spans="1:18" x14ac:dyDescent="0.2">
      <c r="A119" s="252"/>
      <c r="B119" s="252"/>
      <c r="C119" s="252"/>
      <c r="D119" s="252"/>
      <c r="E119" s="252"/>
      <c r="F119" s="252"/>
      <c r="G119" s="252"/>
      <c r="H119" s="252"/>
      <c r="I119" s="252"/>
      <c r="J119" s="252"/>
      <c r="K119" s="252"/>
      <c r="L119" s="252"/>
      <c r="M119" s="252"/>
      <c r="N119" s="252"/>
      <c r="O119" s="252"/>
      <c r="P119" s="252"/>
      <c r="Q119" s="252"/>
      <c r="R119" s="252"/>
    </row>
    <row r="120" spans="1:18" x14ac:dyDescent="0.2">
      <c r="A120" s="252"/>
      <c r="B120" s="252"/>
      <c r="C120" s="252"/>
      <c r="D120" s="252"/>
      <c r="E120" s="252"/>
      <c r="F120" s="252"/>
      <c r="G120" s="252"/>
      <c r="H120" s="252"/>
      <c r="I120" s="252"/>
      <c r="J120" s="252"/>
      <c r="K120" s="252"/>
      <c r="L120" s="252"/>
      <c r="M120" s="252"/>
      <c r="N120" s="252"/>
      <c r="O120" s="252"/>
      <c r="P120" s="252"/>
      <c r="Q120" s="252"/>
      <c r="R120" s="252"/>
    </row>
    <row r="121" spans="1:18" x14ac:dyDescent="0.2">
      <c r="A121" s="252"/>
      <c r="B121" s="252"/>
      <c r="C121" s="252"/>
      <c r="D121" s="252"/>
      <c r="E121" s="252"/>
      <c r="F121" s="252"/>
      <c r="G121" s="252"/>
      <c r="H121" s="252"/>
      <c r="I121" s="252"/>
      <c r="J121" s="252"/>
      <c r="K121" s="252"/>
      <c r="L121" s="252"/>
      <c r="M121" s="252"/>
      <c r="N121" s="252"/>
      <c r="O121" s="252"/>
      <c r="P121" s="252"/>
      <c r="Q121" s="252"/>
      <c r="R121" s="252"/>
    </row>
    <row r="122" spans="1:18" x14ac:dyDescent="0.2">
      <c r="A122" s="252"/>
      <c r="B122" s="252"/>
      <c r="C122" s="252"/>
      <c r="D122" s="252"/>
      <c r="E122" s="252"/>
      <c r="F122" s="252"/>
      <c r="G122" s="252"/>
      <c r="H122" s="252"/>
      <c r="I122" s="252"/>
      <c r="J122" s="252"/>
      <c r="K122" s="252"/>
      <c r="L122" s="252"/>
      <c r="M122" s="252"/>
      <c r="N122" s="252"/>
      <c r="O122" s="252"/>
      <c r="P122" s="252"/>
      <c r="Q122" s="252"/>
      <c r="R122" s="252"/>
    </row>
    <row r="123" spans="1:18" x14ac:dyDescent="0.2">
      <c r="A123" s="252"/>
      <c r="B123" s="252"/>
      <c r="C123" s="252"/>
      <c r="D123" s="252"/>
      <c r="E123" s="252"/>
      <c r="F123" s="252"/>
      <c r="G123" s="252"/>
      <c r="H123" s="252"/>
      <c r="I123" s="252"/>
      <c r="J123" s="252"/>
      <c r="K123" s="252"/>
      <c r="L123" s="252"/>
      <c r="M123" s="252"/>
      <c r="N123" s="252"/>
      <c r="O123" s="252"/>
      <c r="P123" s="252"/>
      <c r="Q123" s="252"/>
      <c r="R123" s="252"/>
    </row>
    <row r="124" spans="1:18" x14ac:dyDescent="0.2">
      <c r="A124" s="252"/>
      <c r="B124" s="252"/>
      <c r="C124" s="252"/>
      <c r="D124" s="252"/>
      <c r="E124" s="252"/>
      <c r="F124" s="252"/>
      <c r="G124" s="252"/>
      <c r="H124" s="252"/>
      <c r="I124" s="252"/>
      <c r="J124" s="252"/>
      <c r="K124" s="252"/>
      <c r="L124" s="252"/>
      <c r="M124" s="252"/>
      <c r="N124" s="252"/>
      <c r="O124" s="252"/>
      <c r="P124" s="252"/>
      <c r="Q124" s="252"/>
      <c r="R124" s="252"/>
    </row>
    <row r="125" spans="1:18" x14ac:dyDescent="0.2">
      <c r="A125" s="252"/>
      <c r="B125" s="252"/>
      <c r="C125" s="252"/>
      <c r="D125" s="252"/>
      <c r="E125" s="252"/>
      <c r="F125" s="252"/>
      <c r="G125" s="252"/>
      <c r="H125" s="252"/>
      <c r="I125" s="252"/>
      <c r="J125" s="252"/>
      <c r="K125" s="252"/>
      <c r="L125" s="252"/>
      <c r="M125" s="252"/>
      <c r="N125" s="252"/>
      <c r="O125" s="252"/>
      <c r="P125" s="252"/>
      <c r="Q125" s="252"/>
      <c r="R125" s="252"/>
    </row>
    <row r="126" spans="1:18" x14ac:dyDescent="0.2">
      <c r="A126" s="252"/>
      <c r="B126" s="252"/>
      <c r="C126" s="252"/>
      <c r="D126" s="252"/>
      <c r="E126" s="252"/>
      <c r="F126" s="252"/>
      <c r="G126" s="252"/>
      <c r="H126" s="252"/>
      <c r="I126" s="252"/>
      <c r="J126" s="252"/>
      <c r="K126" s="252"/>
      <c r="L126" s="252"/>
      <c r="M126" s="252"/>
      <c r="N126" s="252"/>
      <c r="O126" s="252"/>
      <c r="P126" s="252"/>
      <c r="Q126" s="252"/>
      <c r="R126" s="252"/>
    </row>
    <row r="127" spans="1:18" x14ac:dyDescent="0.2">
      <c r="A127" s="252"/>
      <c r="B127" s="252"/>
      <c r="C127" s="252"/>
      <c r="D127" s="252"/>
      <c r="E127" s="252"/>
      <c r="F127" s="252"/>
      <c r="G127" s="252"/>
      <c r="H127" s="252"/>
      <c r="I127" s="252"/>
      <c r="J127" s="252"/>
      <c r="K127" s="252"/>
      <c r="L127" s="252"/>
      <c r="M127" s="252"/>
      <c r="N127" s="252"/>
      <c r="O127" s="252"/>
      <c r="P127" s="252"/>
      <c r="Q127" s="252"/>
      <c r="R127" s="252"/>
    </row>
    <row r="128" spans="1:18" x14ac:dyDescent="0.2">
      <c r="A128" s="252"/>
      <c r="B128" s="252"/>
      <c r="C128" s="252"/>
      <c r="D128" s="252"/>
      <c r="E128" s="252"/>
      <c r="F128" s="252"/>
      <c r="G128" s="252"/>
      <c r="H128" s="252"/>
      <c r="I128" s="252"/>
      <c r="J128" s="252"/>
      <c r="K128" s="252"/>
      <c r="L128" s="252"/>
      <c r="M128" s="252"/>
      <c r="N128" s="252"/>
      <c r="O128" s="252"/>
      <c r="P128" s="252"/>
      <c r="Q128" s="252"/>
      <c r="R128" s="252"/>
    </row>
    <row r="129" spans="1:18" x14ac:dyDescent="0.2">
      <c r="A129" s="252"/>
      <c r="B129" s="252"/>
      <c r="C129" s="252"/>
      <c r="D129" s="252"/>
      <c r="E129" s="252"/>
      <c r="F129" s="252"/>
      <c r="G129" s="252"/>
      <c r="H129" s="252"/>
      <c r="I129" s="252"/>
      <c r="J129" s="252"/>
      <c r="K129" s="252"/>
      <c r="L129" s="252"/>
      <c r="M129" s="252"/>
      <c r="N129" s="252"/>
      <c r="O129" s="252"/>
      <c r="P129" s="252"/>
      <c r="Q129" s="252"/>
      <c r="R129" s="252"/>
    </row>
    <row r="130" spans="1:18" x14ac:dyDescent="0.2">
      <c r="A130" s="252"/>
      <c r="B130" s="252"/>
      <c r="C130" s="252"/>
      <c r="D130" s="252"/>
      <c r="E130" s="252"/>
      <c r="F130" s="252"/>
      <c r="G130" s="252"/>
      <c r="H130" s="252"/>
      <c r="I130" s="252"/>
      <c r="J130" s="252"/>
      <c r="K130" s="252"/>
      <c r="L130" s="252"/>
      <c r="M130" s="252"/>
      <c r="N130" s="252"/>
      <c r="O130" s="252"/>
      <c r="P130" s="252"/>
      <c r="Q130" s="252"/>
      <c r="R130" s="252"/>
    </row>
    <row r="131" spans="1:18" x14ac:dyDescent="0.2">
      <c r="A131" s="252"/>
      <c r="B131" s="252"/>
      <c r="C131" s="252"/>
      <c r="D131" s="252"/>
      <c r="E131" s="252"/>
      <c r="F131" s="252"/>
      <c r="G131" s="252"/>
      <c r="H131" s="252"/>
      <c r="I131" s="252"/>
      <c r="J131" s="252"/>
      <c r="K131" s="252"/>
      <c r="L131" s="252"/>
      <c r="M131" s="252"/>
      <c r="N131" s="252"/>
      <c r="O131" s="252"/>
      <c r="P131" s="252"/>
      <c r="Q131" s="252"/>
      <c r="R131" s="252"/>
    </row>
    <row r="132" spans="1:18" x14ac:dyDescent="0.2">
      <c r="A132" s="252"/>
      <c r="B132" s="252"/>
      <c r="C132" s="252"/>
      <c r="D132" s="252"/>
      <c r="E132" s="252"/>
      <c r="F132" s="252"/>
      <c r="G132" s="252"/>
      <c r="H132" s="252"/>
      <c r="I132" s="252"/>
      <c r="J132" s="252"/>
      <c r="K132" s="252"/>
      <c r="L132" s="252"/>
      <c r="M132" s="252"/>
      <c r="N132" s="252"/>
      <c r="O132" s="252"/>
      <c r="P132" s="252"/>
      <c r="Q132" s="252"/>
      <c r="R132" s="252"/>
    </row>
    <row r="133" spans="1:18" x14ac:dyDescent="0.2">
      <c r="A133" s="252"/>
      <c r="B133" s="252"/>
      <c r="C133" s="252"/>
      <c r="D133" s="252"/>
      <c r="E133" s="252"/>
      <c r="F133" s="252"/>
      <c r="G133" s="252"/>
      <c r="H133" s="252"/>
      <c r="I133" s="252"/>
      <c r="J133" s="252"/>
      <c r="K133" s="252"/>
      <c r="L133" s="252"/>
      <c r="M133" s="252"/>
      <c r="N133" s="252"/>
      <c r="O133" s="252"/>
      <c r="P133" s="252"/>
      <c r="Q133" s="252"/>
      <c r="R133" s="252"/>
    </row>
    <row r="134" spans="1:18" x14ac:dyDescent="0.2">
      <c r="A134" s="252"/>
      <c r="B134" s="252"/>
      <c r="C134" s="252"/>
      <c r="D134" s="252"/>
      <c r="E134" s="252"/>
      <c r="F134" s="252"/>
      <c r="G134" s="252"/>
      <c r="H134" s="252"/>
      <c r="I134" s="252"/>
      <c r="J134" s="252"/>
      <c r="K134" s="252"/>
      <c r="L134" s="252"/>
      <c r="M134" s="252"/>
      <c r="N134" s="252"/>
      <c r="O134" s="252"/>
      <c r="P134" s="252"/>
      <c r="Q134" s="252"/>
      <c r="R134" s="252"/>
    </row>
    <row r="135" spans="1:18" x14ac:dyDescent="0.2">
      <c r="A135" s="252"/>
      <c r="B135" s="252"/>
      <c r="C135" s="252"/>
      <c r="D135" s="252"/>
      <c r="E135" s="252"/>
      <c r="F135" s="252"/>
      <c r="G135" s="252"/>
      <c r="H135" s="252"/>
      <c r="I135" s="252"/>
      <c r="J135" s="252"/>
      <c r="K135" s="252"/>
      <c r="L135" s="252"/>
      <c r="M135" s="252"/>
      <c r="N135" s="252"/>
      <c r="O135" s="252"/>
      <c r="P135" s="252"/>
      <c r="Q135" s="252"/>
      <c r="R135" s="252"/>
    </row>
    <row r="136" spans="1:18" x14ac:dyDescent="0.2">
      <c r="A136" s="252"/>
      <c r="B136" s="252"/>
      <c r="C136" s="252"/>
      <c r="D136" s="252"/>
      <c r="E136" s="252"/>
      <c r="F136" s="252"/>
      <c r="G136" s="252"/>
      <c r="H136" s="252"/>
      <c r="I136" s="252"/>
      <c r="J136" s="252"/>
      <c r="K136" s="252"/>
      <c r="L136" s="252"/>
      <c r="M136" s="252"/>
      <c r="N136" s="252"/>
      <c r="O136" s="252"/>
      <c r="P136" s="252"/>
      <c r="Q136" s="252"/>
      <c r="R136" s="252"/>
    </row>
    <row r="137" spans="1:18" x14ac:dyDescent="0.2">
      <c r="A137" s="252"/>
      <c r="B137" s="252"/>
      <c r="C137" s="252"/>
      <c r="D137" s="252"/>
      <c r="E137" s="252"/>
      <c r="F137" s="252"/>
      <c r="G137" s="252"/>
      <c r="H137" s="252"/>
      <c r="I137" s="252"/>
      <c r="J137" s="252"/>
      <c r="K137" s="252"/>
      <c r="L137" s="252"/>
      <c r="M137" s="252"/>
      <c r="N137" s="252"/>
      <c r="O137" s="252"/>
      <c r="P137" s="252"/>
      <c r="Q137" s="252"/>
      <c r="R137" s="252"/>
    </row>
    <row r="138" spans="1:18" x14ac:dyDescent="0.2">
      <c r="A138" s="252"/>
      <c r="B138" s="252"/>
      <c r="C138" s="252"/>
      <c r="D138" s="252"/>
      <c r="E138" s="252"/>
      <c r="F138" s="252"/>
      <c r="G138" s="252"/>
      <c r="H138" s="252"/>
      <c r="I138" s="252"/>
      <c r="J138" s="252"/>
      <c r="K138" s="252"/>
      <c r="L138" s="252"/>
      <c r="M138" s="252"/>
      <c r="N138" s="252"/>
      <c r="O138" s="252"/>
      <c r="P138" s="252"/>
      <c r="Q138" s="252"/>
      <c r="R138" s="252"/>
    </row>
    <row r="139" spans="1:18" x14ac:dyDescent="0.2">
      <c r="A139" s="252"/>
      <c r="B139" s="252"/>
      <c r="C139" s="252"/>
      <c r="D139" s="252"/>
      <c r="E139" s="252"/>
      <c r="F139" s="252"/>
      <c r="G139" s="252"/>
      <c r="H139" s="252"/>
      <c r="I139" s="252"/>
      <c r="J139" s="252"/>
      <c r="K139" s="252"/>
      <c r="L139" s="252"/>
      <c r="M139" s="252"/>
      <c r="N139" s="252"/>
      <c r="O139" s="252"/>
      <c r="P139" s="252"/>
      <c r="Q139" s="252"/>
      <c r="R139" s="252"/>
    </row>
    <row r="140" spans="1:18" x14ac:dyDescent="0.2">
      <c r="A140" s="252"/>
      <c r="B140" s="252"/>
      <c r="C140" s="252"/>
      <c r="D140" s="252"/>
      <c r="E140" s="252"/>
      <c r="F140" s="252"/>
      <c r="G140" s="252"/>
      <c r="H140" s="252"/>
      <c r="I140" s="252"/>
      <c r="J140" s="252"/>
      <c r="K140" s="252"/>
      <c r="L140" s="252"/>
      <c r="M140" s="252"/>
      <c r="N140" s="252"/>
      <c r="O140" s="252"/>
      <c r="P140" s="252"/>
      <c r="Q140" s="252"/>
      <c r="R140" s="252"/>
    </row>
    <row r="141" spans="1:18" x14ac:dyDescent="0.2">
      <c r="A141" s="252"/>
      <c r="B141" s="252"/>
      <c r="C141" s="252"/>
      <c r="D141" s="252"/>
      <c r="E141" s="252"/>
      <c r="F141" s="252"/>
      <c r="G141" s="252"/>
      <c r="H141" s="252"/>
      <c r="I141" s="252"/>
      <c r="J141" s="252"/>
      <c r="K141" s="252"/>
      <c r="L141" s="252"/>
      <c r="M141" s="252"/>
      <c r="N141" s="252"/>
      <c r="O141" s="252"/>
      <c r="P141" s="252"/>
      <c r="Q141" s="252"/>
      <c r="R141" s="252"/>
    </row>
    <row r="142" spans="1:18" x14ac:dyDescent="0.2">
      <c r="A142" s="252"/>
      <c r="B142" s="252"/>
      <c r="C142" s="252"/>
      <c r="D142" s="252"/>
      <c r="E142" s="252"/>
      <c r="F142" s="252"/>
      <c r="G142" s="252"/>
      <c r="H142" s="252"/>
      <c r="I142" s="252"/>
      <c r="J142" s="252"/>
      <c r="K142" s="252"/>
      <c r="L142" s="252"/>
      <c r="M142" s="252"/>
      <c r="N142" s="252"/>
      <c r="O142" s="252"/>
      <c r="P142" s="252"/>
      <c r="Q142" s="252"/>
      <c r="R142" s="252"/>
    </row>
    <row r="143" spans="1:18" x14ac:dyDescent="0.2">
      <c r="A143" s="252"/>
      <c r="B143" s="252"/>
      <c r="C143" s="252"/>
      <c r="D143" s="252"/>
      <c r="E143" s="252"/>
      <c r="F143" s="252"/>
      <c r="G143" s="252"/>
      <c r="H143" s="252"/>
      <c r="I143" s="252"/>
      <c r="J143" s="252"/>
      <c r="K143" s="252"/>
      <c r="L143" s="252"/>
      <c r="M143" s="252"/>
      <c r="N143" s="252"/>
      <c r="O143" s="252"/>
      <c r="P143" s="252"/>
      <c r="Q143" s="252"/>
      <c r="R143" s="252"/>
    </row>
    <row r="144" spans="1:18" x14ac:dyDescent="0.2">
      <c r="A144" s="252"/>
      <c r="B144" s="252"/>
      <c r="C144" s="252"/>
      <c r="D144" s="252"/>
      <c r="E144" s="252"/>
      <c r="F144" s="252"/>
      <c r="G144" s="252"/>
      <c r="H144" s="252"/>
      <c r="I144" s="252"/>
      <c r="J144" s="252"/>
      <c r="K144" s="252"/>
      <c r="L144" s="252"/>
      <c r="M144" s="252"/>
      <c r="N144" s="252"/>
      <c r="O144" s="252"/>
      <c r="P144" s="252"/>
      <c r="Q144" s="252"/>
      <c r="R144" s="252"/>
    </row>
    <row r="145" spans="1:18" x14ac:dyDescent="0.2">
      <c r="A145" s="252"/>
      <c r="B145" s="252"/>
      <c r="C145" s="252"/>
      <c r="D145" s="252"/>
      <c r="E145" s="252"/>
      <c r="F145" s="252"/>
      <c r="G145" s="252"/>
      <c r="H145" s="252"/>
      <c r="I145" s="252"/>
      <c r="J145" s="252"/>
      <c r="K145" s="252"/>
      <c r="L145" s="252"/>
      <c r="M145" s="252"/>
      <c r="N145" s="252"/>
      <c r="O145" s="252"/>
      <c r="P145" s="252"/>
      <c r="Q145" s="252"/>
      <c r="R145" s="252"/>
    </row>
    <row r="146" spans="1:18" x14ac:dyDescent="0.2">
      <c r="A146" s="252"/>
      <c r="B146" s="252"/>
      <c r="C146" s="252"/>
      <c r="D146" s="252"/>
      <c r="E146" s="252"/>
      <c r="F146" s="252"/>
      <c r="G146" s="252"/>
      <c r="H146" s="252"/>
      <c r="I146" s="252"/>
      <c r="J146" s="252"/>
      <c r="K146" s="252"/>
      <c r="L146" s="252"/>
      <c r="M146" s="252"/>
      <c r="N146" s="252"/>
      <c r="O146" s="252"/>
      <c r="P146" s="252"/>
      <c r="Q146" s="252"/>
      <c r="R146" s="252"/>
    </row>
    <row r="147" spans="1:18" x14ac:dyDescent="0.2">
      <c r="A147" s="252"/>
      <c r="B147" s="252"/>
      <c r="C147" s="252"/>
      <c r="D147" s="252"/>
      <c r="E147" s="252"/>
      <c r="F147" s="252"/>
      <c r="G147" s="252"/>
      <c r="H147" s="252"/>
      <c r="I147" s="252"/>
      <c r="J147" s="252"/>
      <c r="K147" s="252"/>
      <c r="L147" s="252"/>
      <c r="M147" s="252"/>
      <c r="N147" s="252"/>
      <c r="O147" s="252"/>
      <c r="P147" s="252"/>
      <c r="Q147" s="252"/>
      <c r="R147" s="252"/>
    </row>
    <row r="148" spans="1:18" x14ac:dyDescent="0.2">
      <c r="A148" s="252"/>
      <c r="B148" s="252"/>
      <c r="C148" s="252"/>
      <c r="D148" s="252"/>
      <c r="E148" s="252"/>
      <c r="F148" s="252"/>
      <c r="G148" s="252"/>
      <c r="H148" s="252"/>
      <c r="I148" s="252"/>
      <c r="J148" s="252"/>
      <c r="K148" s="252"/>
      <c r="L148" s="252"/>
      <c r="M148" s="252"/>
      <c r="N148" s="252"/>
      <c r="O148" s="252"/>
      <c r="P148" s="252"/>
      <c r="Q148" s="252"/>
      <c r="R148" s="252"/>
    </row>
    <row r="149" spans="1:18" x14ac:dyDescent="0.2">
      <c r="A149" s="252"/>
      <c r="B149" s="252"/>
      <c r="C149" s="252"/>
      <c r="D149" s="252"/>
      <c r="E149" s="252"/>
      <c r="F149" s="252"/>
      <c r="G149" s="252"/>
      <c r="H149" s="252"/>
      <c r="I149" s="252"/>
      <c r="J149" s="252"/>
      <c r="K149" s="252"/>
      <c r="L149" s="252"/>
      <c r="M149" s="252"/>
      <c r="N149" s="252"/>
      <c r="O149" s="252"/>
      <c r="P149" s="252"/>
      <c r="Q149" s="252"/>
      <c r="R149" s="252"/>
    </row>
    <row r="150" spans="1:18" x14ac:dyDescent="0.2">
      <c r="A150" s="252"/>
      <c r="B150" s="252"/>
      <c r="C150" s="252"/>
      <c r="D150" s="252"/>
      <c r="E150" s="252"/>
      <c r="F150" s="252"/>
      <c r="G150" s="252"/>
      <c r="H150" s="252"/>
      <c r="I150" s="252"/>
      <c r="J150" s="252"/>
      <c r="K150" s="252"/>
      <c r="L150" s="252"/>
      <c r="M150" s="252"/>
      <c r="N150" s="252"/>
      <c r="O150" s="252"/>
      <c r="P150" s="252"/>
      <c r="Q150" s="252"/>
      <c r="R150" s="252"/>
    </row>
    <row r="151" spans="1:18" x14ac:dyDescent="0.2">
      <c r="A151" s="252"/>
      <c r="B151" s="252"/>
      <c r="C151" s="252"/>
      <c r="D151" s="252"/>
      <c r="E151" s="252"/>
      <c r="F151" s="252"/>
      <c r="G151" s="252"/>
      <c r="H151" s="252"/>
      <c r="I151" s="252"/>
      <c r="J151" s="252"/>
      <c r="K151" s="252"/>
      <c r="L151" s="252"/>
      <c r="M151" s="252"/>
      <c r="N151" s="252"/>
      <c r="O151" s="252"/>
      <c r="P151" s="252"/>
      <c r="Q151" s="252"/>
      <c r="R151" s="252"/>
    </row>
    <row r="152" spans="1:18" x14ac:dyDescent="0.2">
      <c r="A152" s="252"/>
      <c r="B152" s="252"/>
      <c r="C152" s="252"/>
      <c r="D152" s="252"/>
      <c r="E152" s="252"/>
      <c r="F152" s="252"/>
      <c r="G152" s="252"/>
      <c r="H152" s="252"/>
      <c r="I152" s="252"/>
      <c r="J152" s="252"/>
      <c r="K152" s="252"/>
      <c r="L152" s="252"/>
      <c r="M152" s="252"/>
      <c r="N152" s="252"/>
      <c r="O152" s="252"/>
      <c r="P152" s="252"/>
      <c r="Q152" s="252"/>
      <c r="R152" s="252"/>
    </row>
    <row r="153" spans="1:18" x14ac:dyDescent="0.2">
      <c r="A153" s="252"/>
      <c r="B153" s="252"/>
      <c r="C153" s="252"/>
      <c r="D153" s="252"/>
      <c r="E153" s="252"/>
      <c r="F153" s="252"/>
      <c r="G153" s="252"/>
      <c r="H153" s="252"/>
      <c r="I153" s="252"/>
      <c r="J153" s="252"/>
      <c r="K153" s="252"/>
      <c r="L153" s="252"/>
      <c r="M153" s="252"/>
      <c r="N153" s="252"/>
      <c r="O153" s="252"/>
      <c r="P153" s="252"/>
      <c r="Q153" s="252"/>
      <c r="R153" s="252"/>
    </row>
    <row r="154" spans="1:18" x14ac:dyDescent="0.2">
      <c r="A154" s="252"/>
      <c r="B154" s="252"/>
      <c r="C154" s="252"/>
      <c r="D154" s="252"/>
      <c r="E154" s="252"/>
      <c r="F154" s="252"/>
      <c r="G154" s="252"/>
      <c r="H154" s="252"/>
      <c r="I154" s="252"/>
      <c r="J154" s="252"/>
      <c r="K154" s="252"/>
      <c r="L154" s="252"/>
      <c r="M154" s="252"/>
      <c r="N154" s="252"/>
      <c r="O154" s="252"/>
      <c r="P154" s="252"/>
      <c r="Q154" s="252"/>
      <c r="R154" s="252"/>
    </row>
    <row r="155" spans="1:18" x14ac:dyDescent="0.2">
      <c r="A155" s="252"/>
      <c r="B155" s="252"/>
      <c r="C155" s="252"/>
      <c r="D155" s="252"/>
      <c r="E155" s="252"/>
      <c r="F155" s="252"/>
      <c r="G155" s="252"/>
      <c r="H155" s="252"/>
      <c r="I155" s="252"/>
      <c r="J155" s="252"/>
      <c r="K155" s="252"/>
      <c r="L155" s="252"/>
      <c r="M155" s="252"/>
      <c r="N155" s="252"/>
      <c r="O155" s="252"/>
      <c r="P155" s="252"/>
      <c r="Q155" s="252"/>
      <c r="R155" s="252"/>
    </row>
    <row r="156" spans="1:18" x14ac:dyDescent="0.2">
      <c r="A156" s="252"/>
      <c r="B156" s="252"/>
      <c r="C156" s="252"/>
      <c r="D156" s="252"/>
      <c r="E156" s="252"/>
      <c r="F156" s="252"/>
      <c r="G156" s="252"/>
      <c r="H156" s="252"/>
      <c r="I156" s="252"/>
      <c r="J156" s="252"/>
      <c r="K156" s="252"/>
      <c r="L156" s="252"/>
      <c r="M156" s="252"/>
      <c r="N156" s="252"/>
      <c r="O156" s="252"/>
      <c r="P156" s="252"/>
      <c r="Q156" s="252"/>
      <c r="R156" s="252"/>
    </row>
    <row r="157" spans="1:18" x14ac:dyDescent="0.2">
      <c r="A157" s="252"/>
      <c r="B157" s="252"/>
      <c r="C157" s="252"/>
      <c r="D157" s="252"/>
      <c r="E157" s="252"/>
      <c r="F157" s="252"/>
      <c r="G157" s="252"/>
      <c r="H157" s="252"/>
      <c r="I157" s="252"/>
      <c r="J157" s="252"/>
      <c r="K157" s="252"/>
      <c r="L157" s="252"/>
      <c r="M157" s="252"/>
      <c r="N157" s="252"/>
      <c r="O157" s="252"/>
      <c r="P157" s="252"/>
      <c r="Q157" s="252"/>
      <c r="R157" s="252"/>
    </row>
    <row r="158" spans="1:18" x14ac:dyDescent="0.2">
      <c r="A158" s="252"/>
      <c r="B158" s="252"/>
      <c r="C158" s="252"/>
      <c r="D158" s="252"/>
      <c r="E158" s="252"/>
      <c r="F158" s="252"/>
      <c r="G158" s="252"/>
      <c r="H158" s="252"/>
      <c r="I158" s="252"/>
      <c r="J158" s="252"/>
      <c r="K158" s="252"/>
      <c r="L158" s="252"/>
      <c r="M158" s="252"/>
      <c r="N158" s="252"/>
      <c r="O158" s="252"/>
      <c r="P158" s="252"/>
      <c r="Q158" s="252"/>
      <c r="R158" s="252"/>
    </row>
    <row r="159" spans="1:18" x14ac:dyDescent="0.2">
      <c r="A159" s="252"/>
      <c r="B159" s="252"/>
      <c r="C159" s="252"/>
      <c r="D159" s="252"/>
      <c r="E159" s="252"/>
      <c r="F159" s="252"/>
      <c r="G159" s="252"/>
      <c r="H159" s="252"/>
      <c r="I159" s="252"/>
      <c r="J159" s="252"/>
      <c r="K159" s="252"/>
      <c r="L159" s="252"/>
      <c r="M159" s="252"/>
      <c r="N159" s="252"/>
      <c r="O159" s="252"/>
      <c r="P159" s="252"/>
      <c r="Q159" s="252"/>
      <c r="R159" s="252"/>
    </row>
    <row r="160" spans="1:18" x14ac:dyDescent="0.2">
      <c r="A160" s="252"/>
      <c r="B160" s="252"/>
      <c r="C160" s="252"/>
      <c r="D160" s="252"/>
      <c r="E160" s="252"/>
      <c r="F160" s="252"/>
      <c r="G160" s="252"/>
      <c r="H160" s="252"/>
      <c r="I160" s="252"/>
      <c r="J160" s="252"/>
      <c r="K160" s="252"/>
      <c r="L160" s="252"/>
      <c r="M160" s="252"/>
      <c r="N160" s="252"/>
      <c r="O160" s="252"/>
      <c r="P160" s="252"/>
      <c r="Q160" s="252"/>
      <c r="R160" s="252"/>
    </row>
    <row r="161" spans="1:18" x14ac:dyDescent="0.2">
      <c r="A161" s="252"/>
      <c r="B161" s="252"/>
      <c r="C161" s="252"/>
      <c r="D161" s="252"/>
      <c r="E161" s="252"/>
      <c r="F161" s="252"/>
      <c r="G161" s="252"/>
      <c r="H161" s="252"/>
      <c r="I161" s="252"/>
      <c r="J161" s="252"/>
      <c r="K161" s="252"/>
      <c r="L161" s="252"/>
      <c r="M161" s="252"/>
      <c r="N161" s="252"/>
      <c r="O161" s="252"/>
      <c r="P161" s="252"/>
      <c r="Q161" s="252"/>
      <c r="R161" s="252"/>
    </row>
    <row r="162" spans="1:18" x14ac:dyDescent="0.2">
      <c r="A162" s="252"/>
      <c r="B162" s="252"/>
      <c r="C162" s="252"/>
      <c r="D162" s="252"/>
      <c r="E162" s="252"/>
      <c r="F162" s="252"/>
      <c r="G162" s="252"/>
      <c r="H162" s="252"/>
      <c r="I162" s="252"/>
      <c r="J162" s="252"/>
      <c r="K162" s="252"/>
      <c r="L162" s="252"/>
      <c r="M162" s="252"/>
      <c r="N162" s="252"/>
      <c r="O162" s="252"/>
      <c r="P162" s="252"/>
      <c r="Q162" s="252"/>
      <c r="R162" s="252"/>
    </row>
    <row r="163" spans="1:18" x14ac:dyDescent="0.2">
      <c r="A163" s="252"/>
      <c r="B163" s="252"/>
      <c r="C163" s="252"/>
      <c r="D163" s="252"/>
      <c r="E163" s="252"/>
      <c r="F163" s="252"/>
      <c r="G163" s="252"/>
      <c r="H163" s="252"/>
      <c r="I163" s="252"/>
      <c r="J163" s="252"/>
      <c r="K163" s="252"/>
      <c r="L163" s="252"/>
      <c r="M163" s="252"/>
      <c r="N163" s="252"/>
      <c r="O163" s="252"/>
      <c r="P163" s="252"/>
      <c r="Q163" s="252"/>
      <c r="R163" s="252"/>
    </row>
    <row r="164" spans="1:18" x14ac:dyDescent="0.2">
      <c r="A164" s="252"/>
      <c r="B164" s="252"/>
      <c r="C164" s="252"/>
      <c r="D164" s="252"/>
      <c r="E164" s="252"/>
      <c r="F164" s="252"/>
      <c r="G164" s="252"/>
      <c r="H164" s="252"/>
      <c r="I164" s="252"/>
      <c r="J164" s="252"/>
      <c r="K164" s="252"/>
      <c r="L164" s="252"/>
      <c r="M164" s="252"/>
      <c r="N164" s="252"/>
      <c r="O164" s="252"/>
      <c r="P164" s="252"/>
      <c r="Q164" s="252"/>
      <c r="R164" s="252"/>
    </row>
    <row r="165" spans="1:18" x14ac:dyDescent="0.2">
      <c r="A165" s="252"/>
      <c r="B165" s="252"/>
      <c r="C165" s="252"/>
      <c r="D165" s="252"/>
      <c r="E165" s="252"/>
      <c r="F165" s="252"/>
      <c r="G165" s="252"/>
      <c r="H165" s="252"/>
      <c r="I165" s="252"/>
      <c r="J165" s="252"/>
      <c r="K165" s="252"/>
      <c r="L165" s="252"/>
      <c r="M165" s="252"/>
      <c r="N165" s="252"/>
      <c r="O165" s="252"/>
      <c r="P165" s="252"/>
      <c r="Q165" s="252"/>
      <c r="R165" s="252"/>
    </row>
    <row r="166" spans="1:18" x14ac:dyDescent="0.2">
      <c r="A166" s="252"/>
      <c r="B166" s="252"/>
      <c r="C166" s="252"/>
      <c r="D166" s="252"/>
      <c r="E166" s="252"/>
      <c r="F166" s="252"/>
      <c r="G166" s="252"/>
      <c r="H166" s="252"/>
      <c r="I166" s="252"/>
      <c r="J166" s="252"/>
      <c r="K166" s="252"/>
      <c r="L166" s="252"/>
      <c r="M166" s="252"/>
      <c r="N166" s="252"/>
      <c r="O166" s="252"/>
      <c r="P166" s="252"/>
      <c r="Q166" s="252"/>
      <c r="R166" s="252"/>
    </row>
    <row r="167" spans="1:18" x14ac:dyDescent="0.2">
      <c r="A167" s="252"/>
      <c r="B167" s="252"/>
      <c r="C167" s="252"/>
      <c r="D167" s="252"/>
      <c r="E167" s="252"/>
      <c r="F167" s="252"/>
      <c r="G167" s="252"/>
      <c r="H167" s="252"/>
      <c r="I167" s="252"/>
      <c r="J167" s="252"/>
      <c r="K167" s="252"/>
      <c r="L167" s="252"/>
      <c r="M167" s="252"/>
      <c r="N167" s="252"/>
      <c r="O167" s="252"/>
      <c r="P167" s="252"/>
      <c r="Q167" s="252"/>
      <c r="R167" s="252"/>
    </row>
    <row r="168" spans="1:18" x14ac:dyDescent="0.2">
      <c r="A168" s="252"/>
      <c r="B168" s="252"/>
      <c r="C168" s="252"/>
      <c r="D168" s="252"/>
      <c r="E168" s="252"/>
      <c r="F168" s="252"/>
      <c r="G168" s="252"/>
      <c r="H168" s="252"/>
      <c r="I168" s="252"/>
      <c r="J168" s="252"/>
      <c r="K168" s="252"/>
      <c r="L168" s="252"/>
      <c r="M168" s="252"/>
      <c r="N168" s="252"/>
      <c r="O168" s="252"/>
      <c r="P168" s="252"/>
      <c r="Q168" s="252"/>
      <c r="R168" s="252"/>
    </row>
    <row r="169" spans="1:18" x14ac:dyDescent="0.2">
      <c r="A169" s="252"/>
      <c r="B169" s="252"/>
      <c r="C169" s="252"/>
      <c r="D169" s="252"/>
      <c r="E169" s="252"/>
      <c r="F169" s="252"/>
      <c r="G169" s="252"/>
      <c r="H169" s="252"/>
      <c r="I169" s="252"/>
      <c r="J169" s="252"/>
      <c r="K169" s="252"/>
      <c r="L169" s="252"/>
      <c r="M169" s="252"/>
      <c r="N169" s="252"/>
      <c r="O169" s="252"/>
      <c r="P169" s="252"/>
      <c r="Q169" s="252"/>
      <c r="R169" s="252"/>
    </row>
    <row r="170" spans="1:18" x14ac:dyDescent="0.2">
      <c r="A170" s="252"/>
      <c r="B170" s="252"/>
      <c r="C170" s="252"/>
      <c r="D170" s="252"/>
      <c r="E170" s="252"/>
      <c r="F170" s="252"/>
      <c r="G170" s="252"/>
      <c r="H170" s="252"/>
      <c r="I170" s="252"/>
      <c r="J170" s="252"/>
      <c r="K170" s="252"/>
      <c r="L170" s="252"/>
      <c r="M170" s="252"/>
      <c r="N170" s="252"/>
      <c r="O170" s="252"/>
      <c r="P170" s="252"/>
      <c r="Q170" s="252"/>
      <c r="R170" s="252"/>
    </row>
    <row r="171" spans="1:18" x14ac:dyDescent="0.2">
      <c r="A171" s="252"/>
      <c r="B171" s="252"/>
      <c r="C171" s="252"/>
      <c r="D171" s="252"/>
      <c r="E171" s="252"/>
      <c r="F171" s="252"/>
      <c r="G171" s="252"/>
      <c r="H171" s="252"/>
      <c r="I171" s="252"/>
      <c r="J171" s="252"/>
      <c r="K171" s="252"/>
      <c r="L171" s="252"/>
      <c r="M171" s="252"/>
      <c r="N171" s="252"/>
      <c r="O171" s="252"/>
      <c r="P171" s="252"/>
      <c r="Q171" s="252"/>
      <c r="R171" s="252"/>
    </row>
    <row r="172" spans="1:18" x14ac:dyDescent="0.2">
      <c r="A172" s="252"/>
      <c r="B172" s="252"/>
      <c r="C172" s="252"/>
      <c r="D172" s="252"/>
      <c r="E172" s="252"/>
      <c r="F172" s="252"/>
      <c r="G172" s="252"/>
      <c r="H172" s="252"/>
      <c r="I172" s="252"/>
      <c r="J172" s="252"/>
      <c r="K172" s="252"/>
      <c r="L172" s="252"/>
      <c r="M172" s="252"/>
      <c r="N172" s="252"/>
      <c r="O172" s="252"/>
      <c r="P172" s="252"/>
      <c r="Q172" s="252"/>
      <c r="R172" s="252"/>
    </row>
    <row r="173" spans="1:18" x14ac:dyDescent="0.2">
      <c r="A173" s="252"/>
      <c r="B173" s="252"/>
      <c r="C173" s="252"/>
      <c r="D173" s="252"/>
      <c r="E173" s="252"/>
      <c r="F173" s="252"/>
      <c r="G173" s="252"/>
      <c r="H173" s="252"/>
      <c r="I173" s="252"/>
      <c r="J173" s="252"/>
      <c r="K173" s="252"/>
      <c r="L173" s="252"/>
      <c r="M173" s="252"/>
      <c r="N173" s="252"/>
      <c r="O173" s="252"/>
      <c r="P173" s="252"/>
      <c r="Q173" s="252"/>
      <c r="R173" s="252"/>
    </row>
    <row r="174" spans="1:18" x14ac:dyDescent="0.2">
      <c r="A174" s="252"/>
      <c r="B174" s="252"/>
      <c r="C174" s="252"/>
      <c r="D174" s="252"/>
      <c r="E174" s="252"/>
      <c r="F174" s="252"/>
      <c r="G174" s="252"/>
      <c r="H174" s="252"/>
      <c r="I174" s="252"/>
      <c r="J174" s="252"/>
      <c r="K174" s="252"/>
      <c r="L174" s="252"/>
      <c r="M174" s="252"/>
      <c r="N174" s="252"/>
      <c r="O174" s="252"/>
      <c r="P174" s="252"/>
      <c r="Q174" s="252"/>
      <c r="R174" s="252"/>
    </row>
    <row r="175" spans="1:18" x14ac:dyDescent="0.2">
      <c r="A175" s="252"/>
      <c r="B175" s="252"/>
      <c r="C175" s="252"/>
      <c r="D175" s="252"/>
      <c r="E175" s="252"/>
      <c r="F175" s="252"/>
      <c r="G175" s="252"/>
      <c r="H175" s="252"/>
      <c r="I175" s="252"/>
      <c r="J175" s="252"/>
      <c r="K175" s="252"/>
      <c r="L175" s="252"/>
      <c r="M175" s="252"/>
      <c r="N175" s="252"/>
      <c r="O175" s="252"/>
      <c r="P175" s="252"/>
      <c r="Q175" s="252"/>
      <c r="R175" s="252"/>
    </row>
    <row r="176" spans="1:18" x14ac:dyDescent="0.2">
      <c r="A176" s="252"/>
      <c r="B176" s="252"/>
      <c r="C176" s="252"/>
      <c r="D176" s="252"/>
      <c r="E176" s="252"/>
      <c r="F176" s="252"/>
      <c r="G176" s="252"/>
      <c r="H176" s="252"/>
      <c r="I176" s="252"/>
      <c r="J176" s="252"/>
      <c r="K176" s="252"/>
      <c r="L176" s="252"/>
      <c r="M176" s="252"/>
      <c r="N176" s="252"/>
      <c r="O176" s="252"/>
      <c r="P176" s="252"/>
      <c r="Q176" s="252"/>
      <c r="R176" s="252"/>
    </row>
    <row r="177" spans="1:18" x14ac:dyDescent="0.2">
      <c r="A177" s="252"/>
      <c r="B177" s="252"/>
      <c r="C177" s="252"/>
      <c r="D177" s="252"/>
      <c r="E177" s="252"/>
      <c r="F177" s="252"/>
      <c r="G177" s="252"/>
      <c r="H177" s="252"/>
      <c r="I177" s="252"/>
      <c r="J177" s="252"/>
      <c r="K177" s="252"/>
      <c r="L177" s="252"/>
      <c r="M177" s="252"/>
      <c r="N177" s="252"/>
      <c r="O177" s="252"/>
      <c r="P177" s="252"/>
      <c r="Q177" s="252"/>
      <c r="R177" s="252"/>
    </row>
    <row r="178" spans="1:18" x14ac:dyDescent="0.2">
      <c r="A178" s="252"/>
      <c r="B178" s="252"/>
      <c r="C178" s="252"/>
      <c r="D178" s="252"/>
      <c r="E178" s="252"/>
      <c r="F178" s="252"/>
      <c r="G178" s="252"/>
      <c r="H178" s="252"/>
      <c r="I178" s="252"/>
      <c r="J178" s="252"/>
      <c r="K178" s="252"/>
      <c r="L178" s="252"/>
      <c r="M178" s="252"/>
      <c r="N178" s="252"/>
      <c r="O178" s="252"/>
      <c r="P178" s="252"/>
      <c r="Q178" s="252"/>
      <c r="R178" s="252"/>
    </row>
    <row r="179" spans="1:18" x14ac:dyDescent="0.2">
      <c r="A179" s="252"/>
      <c r="B179" s="252"/>
      <c r="C179" s="252"/>
      <c r="D179" s="252"/>
      <c r="E179" s="252"/>
      <c r="F179" s="252"/>
      <c r="G179" s="252"/>
      <c r="H179" s="252"/>
      <c r="I179" s="252"/>
      <c r="J179" s="252"/>
      <c r="K179" s="252"/>
      <c r="L179" s="252"/>
      <c r="M179" s="252"/>
      <c r="N179" s="252"/>
      <c r="O179" s="252"/>
      <c r="P179" s="252"/>
      <c r="Q179" s="252"/>
      <c r="R179" s="252"/>
    </row>
    <row r="180" spans="1:18" x14ac:dyDescent="0.2">
      <c r="A180" s="252"/>
      <c r="B180" s="252"/>
      <c r="C180" s="252"/>
      <c r="D180" s="252"/>
      <c r="E180" s="252"/>
      <c r="F180" s="252"/>
      <c r="G180" s="252"/>
      <c r="H180" s="252"/>
      <c r="I180" s="252"/>
      <c r="J180" s="252"/>
      <c r="K180" s="252"/>
      <c r="L180" s="252"/>
      <c r="M180" s="252"/>
      <c r="N180" s="252"/>
      <c r="O180" s="252"/>
      <c r="P180" s="252"/>
      <c r="Q180" s="252"/>
      <c r="R180" s="252"/>
    </row>
    <row r="181" spans="1:18" x14ac:dyDescent="0.2">
      <c r="A181" s="252"/>
      <c r="B181" s="252"/>
      <c r="C181" s="252"/>
      <c r="D181" s="252"/>
      <c r="E181" s="252"/>
      <c r="F181" s="252"/>
      <c r="G181" s="252"/>
      <c r="H181" s="252"/>
      <c r="I181" s="252"/>
      <c r="J181" s="252"/>
      <c r="K181" s="252"/>
      <c r="L181" s="252"/>
      <c r="M181" s="252"/>
      <c r="N181" s="252"/>
      <c r="O181" s="252"/>
      <c r="P181" s="252"/>
      <c r="Q181" s="252"/>
      <c r="R181" s="252"/>
    </row>
    <row r="182" spans="1:18" x14ac:dyDescent="0.2">
      <c r="A182" s="252"/>
      <c r="B182" s="252"/>
      <c r="C182" s="252"/>
      <c r="D182" s="252"/>
      <c r="E182" s="252"/>
      <c r="F182" s="252"/>
      <c r="G182" s="252"/>
      <c r="H182" s="252"/>
      <c r="I182" s="252"/>
      <c r="J182" s="252"/>
      <c r="K182" s="252"/>
      <c r="L182" s="252"/>
      <c r="M182" s="252"/>
      <c r="N182" s="252"/>
      <c r="O182" s="252"/>
      <c r="P182" s="252"/>
      <c r="Q182" s="252"/>
      <c r="R182" s="252"/>
    </row>
    <row r="183" spans="1:18" x14ac:dyDescent="0.2">
      <c r="A183" s="252"/>
      <c r="B183" s="252"/>
      <c r="C183" s="252"/>
      <c r="D183" s="252"/>
      <c r="E183" s="252"/>
      <c r="F183" s="252"/>
      <c r="G183" s="252"/>
      <c r="H183" s="252"/>
      <c r="I183" s="252"/>
      <c r="J183" s="252"/>
      <c r="K183" s="252"/>
      <c r="L183" s="252"/>
      <c r="M183" s="252"/>
      <c r="N183" s="252"/>
      <c r="O183" s="252"/>
      <c r="P183" s="252"/>
      <c r="Q183" s="252"/>
      <c r="R183" s="252"/>
    </row>
    <row r="184" spans="1:18" x14ac:dyDescent="0.2">
      <c r="A184" s="252"/>
      <c r="B184" s="252"/>
      <c r="C184" s="252"/>
      <c r="D184" s="252"/>
      <c r="E184" s="252"/>
      <c r="F184" s="252"/>
      <c r="G184" s="252"/>
      <c r="H184" s="252"/>
      <c r="I184" s="252"/>
      <c r="J184" s="252"/>
      <c r="K184" s="252"/>
      <c r="L184" s="252"/>
      <c r="M184" s="252"/>
      <c r="N184" s="252"/>
      <c r="O184" s="252"/>
      <c r="P184" s="252"/>
      <c r="Q184" s="252"/>
      <c r="R184" s="252"/>
    </row>
    <row r="185" spans="1:18" x14ac:dyDescent="0.2">
      <c r="A185" s="252"/>
      <c r="B185" s="252"/>
      <c r="C185" s="252"/>
      <c r="D185" s="252"/>
      <c r="E185" s="252"/>
      <c r="F185" s="252"/>
      <c r="G185" s="252"/>
      <c r="H185" s="252"/>
      <c r="I185" s="252"/>
      <c r="J185" s="252"/>
      <c r="K185" s="252"/>
      <c r="L185" s="252"/>
      <c r="M185" s="252"/>
      <c r="N185" s="252"/>
      <c r="O185" s="252"/>
      <c r="P185" s="252"/>
      <c r="Q185" s="252"/>
      <c r="R185" s="252"/>
    </row>
    <row r="186" spans="1:18" x14ac:dyDescent="0.2">
      <c r="A186" s="252"/>
      <c r="B186" s="252"/>
      <c r="C186" s="252"/>
      <c r="D186" s="252"/>
      <c r="E186" s="252"/>
      <c r="F186" s="252"/>
      <c r="G186" s="252"/>
      <c r="H186" s="252"/>
      <c r="I186" s="252"/>
      <c r="J186" s="252"/>
      <c r="K186" s="252"/>
      <c r="L186" s="252"/>
      <c r="M186" s="252"/>
      <c r="N186" s="252"/>
      <c r="O186" s="252"/>
      <c r="P186" s="252"/>
      <c r="Q186" s="252"/>
      <c r="R186" s="252"/>
    </row>
    <row r="187" spans="1:18" x14ac:dyDescent="0.2">
      <c r="A187" s="252"/>
      <c r="B187" s="252"/>
      <c r="C187" s="252"/>
      <c r="D187" s="252"/>
      <c r="E187" s="252"/>
      <c r="F187" s="252"/>
      <c r="G187" s="252"/>
      <c r="H187" s="252"/>
      <c r="I187" s="252"/>
      <c r="J187" s="252"/>
      <c r="K187" s="252"/>
      <c r="L187" s="252"/>
      <c r="M187" s="252"/>
      <c r="N187" s="252"/>
      <c r="O187" s="252"/>
      <c r="P187" s="252"/>
      <c r="Q187" s="252"/>
      <c r="R187" s="252"/>
    </row>
    <row r="188" spans="1:18" x14ac:dyDescent="0.2">
      <c r="A188" s="252"/>
      <c r="B188" s="252"/>
      <c r="C188" s="252"/>
      <c r="D188" s="252"/>
      <c r="E188" s="252"/>
      <c r="F188" s="252"/>
      <c r="G188" s="252"/>
      <c r="H188" s="252"/>
      <c r="I188" s="252"/>
      <c r="J188" s="252"/>
      <c r="K188" s="252"/>
      <c r="L188" s="252"/>
      <c r="M188" s="252"/>
      <c r="N188" s="252"/>
      <c r="O188" s="252"/>
      <c r="P188" s="252"/>
      <c r="Q188" s="252"/>
      <c r="R188" s="252"/>
    </row>
    <row r="189" spans="1:18" x14ac:dyDescent="0.2">
      <c r="A189" s="252"/>
      <c r="B189" s="252"/>
      <c r="C189" s="252"/>
      <c r="D189" s="252"/>
      <c r="E189" s="252"/>
      <c r="F189" s="252"/>
      <c r="G189" s="252"/>
      <c r="H189" s="252"/>
      <c r="I189" s="252"/>
      <c r="J189" s="252"/>
      <c r="K189" s="252"/>
      <c r="L189" s="252"/>
      <c r="M189" s="252"/>
      <c r="N189" s="252"/>
      <c r="O189" s="252"/>
      <c r="P189" s="252"/>
      <c r="Q189" s="252"/>
      <c r="R189" s="252"/>
    </row>
    <row r="190" spans="1:18" x14ac:dyDescent="0.2">
      <c r="A190" s="252"/>
      <c r="B190" s="252"/>
      <c r="C190" s="252"/>
      <c r="D190" s="252"/>
      <c r="E190" s="252"/>
      <c r="F190" s="252"/>
      <c r="G190" s="252"/>
      <c r="H190" s="252"/>
      <c r="I190" s="252"/>
      <c r="J190" s="252"/>
      <c r="K190" s="252"/>
      <c r="L190" s="252"/>
      <c r="M190" s="252"/>
      <c r="N190" s="252"/>
      <c r="O190" s="252"/>
      <c r="P190" s="252"/>
      <c r="Q190" s="252"/>
      <c r="R190" s="252"/>
    </row>
    <row r="191" spans="1:18" x14ac:dyDescent="0.2">
      <c r="A191" s="252"/>
      <c r="B191" s="252"/>
      <c r="C191" s="252"/>
      <c r="D191" s="252"/>
      <c r="E191" s="252"/>
      <c r="F191" s="252"/>
      <c r="G191" s="252"/>
      <c r="H191" s="252"/>
      <c r="I191" s="252"/>
      <c r="J191" s="252"/>
      <c r="K191" s="252"/>
      <c r="L191" s="252"/>
      <c r="M191" s="252"/>
      <c r="N191" s="252"/>
      <c r="O191" s="252"/>
      <c r="P191" s="252"/>
      <c r="Q191" s="252"/>
      <c r="R191" s="252"/>
    </row>
    <row r="192" spans="1:18" x14ac:dyDescent="0.2">
      <c r="A192" s="252"/>
      <c r="B192" s="252"/>
      <c r="C192" s="252"/>
      <c r="D192" s="252"/>
      <c r="E192" s="252"/>
      <c r="F192" s="252"/>
      <c r="G192" s="252"/>
      <c r="H192" s="252"/>
      <c r="I192" s="252"/>
      <c r="J192" s="252"/>
      <c r="K192" s="252"/>
      <c r="L192" s="252"/>
      <c r="M192" s="252"/>
      <c r="N192" s="252"/>
      <c r="O192" s="252"/>
      <c r="P192" s="252"/>
      <c r="Q192" s="252"/>
      <c r="R192" s="252"/>
    </row>
    <row r="193" spans="1:18" x14ac:dyDescent="0.2">
      <c r="A193" s="252"/>
      <c r="B193" s="252"/>
      <c r="C193" s="252"/>
      <c r="D193" s="252"/>
      <c r="E193" s="252"/>
      <c r="F193" s="252"/>
      <c r="G193" s="252"/>
      <c r="H193" s="252"/>
      <c r="I193" s="252"/>
      <c r="J193" s="252"/>
      <c r="K193" s="252"/>
      <c r="L193" s="252"/>
      <c r="M193" s="252"/>
      <c r="N193" s="252"/>
      <c r="O193" s="252"/>
      <c r="P193" s="252"/>
      <c r="Q193" s="252"/>
      <c r="R193" s="252"/>
    </row>
    <row r="194" spans="1:18" x14ac:dyDescent="0.2">
      <c r="A194" s="252"/>
      <c r="B194" s="252"/>
      <c r="C194" s="252"/>
      <c r="D194" s="252"/>
      <c r="E194" s="252"/>
      <c r="F194" s="252"/>
      <c r="G194" s="252"/>
      <c r="H194" s="252"/>
      <c r="I194" s="252"/>
      <c r="J194" s="252"/>
      <c r="K194" s="252"/>
      <c r="L194" s="252"/>
      <c r="M194" s="252"/>
      <c r="N194" s="252"/>
      <c r="O194" s="252"/>
      <c r="P194" s="252"/>
      <c r="Q194" s="252"/>
      <c r="R194" s="252"/>
    </row>
    <row r="195" spans="1:18" x14ac:dyDescent="0.2">
      <c r="A195" s="252"/>
      <c r="B195" s="252"/>
      <c r="C195" s="252"/>
      <c r="D195" s="252"/>
      <c r="E195" s="252"/>
      <c r="F195" s="252"/>
      <c r="G195" s="252"/>
      <c r="H195" s="252"/>
      <c r="I195" s="252"/>
      <c r="J195" s="252"/>
      <c r="K195" s="252"/>
      <c r="L195" s="252"/>
      <c r="M195" s="252"/>
      <c r="N195" s="252"/>
      <c r="O195" s="252"/>
      <c r="P195" s="252"/>
      <c r="Q195" s="252"/>
      <c r="R195" s="252"/>
    </row>
    <row r="196" spans="1:18" x14ac:dyDescent="0.2">
      <c r="A196" s="252"/>
      <c r="B196" s="252"/>
      <c r="C196" s="252"/>
      <c r="D196" s="252"/>
      <c r="E196" s="252"/>
      <c r="F196" s="252"/>
      <c r="G196" s="252"/>
      <c r="H196" s="252"/>
      <c r="I196" s="252"/>
      <c r="J196" s="252"/>
      <c r="K196" s="252"/>
      <c r="L196" s="252"/>
      <c r="M196" s="252"/>
      <c r="N196" s="252"/>
      <c r="O196" s="252"/>
      <c r="P196" s="252"/>
      <c r="Q196" s="252"/>
      <c r="R196" s="252"/>
    </row>
    <row r="197" spans="1:18" x14ac:dyDescent="0.2">
      <c r="A197" s="252"/>
      <c r="B197" s="252"/>
      <c r="C197" s="252"/>
      <c r="D197" s="252"/>
      <c r="E197" s="252"/>
      <c r="F197" s="252"/>
      <c r="G197" s="252"/>
      <c r="H197" s="252"/>
      <c r="I197" s="252"/>
      <c r="J197" s="252"/>
      <c r="K197" s="252"/>
      <c r="L197" s="252"/>
      <c r="M197" s="252"/>
      <c r="N197" s="252"/>
      <c r="O197" s="252"/>
      <c r="P197" s="252"/>
      <c r="Q197" s="252"/>
      <c r="R197" s="252"/>
    </row>
    <row r="198" spans="1:18" x14ac:dyDescent="0.2">
      <c r="A198" s="252"/>
      <c r="B198" s="252"/>
      <c r="C198" s="252"/>
      <c r="D198" s="252"/>
      <c r="E198" s="252"/>
      <c r="F198" s="252"/>
      <c r="G198" s="252"/>
      <c r="H198" s="252"/>
      <c r="I198" s="252"/>
      <c r="J198" s="252"/>
      <c r="K198" s="252"/>
      <c r="L198" s="252"/>
      <c r="M198" s="252"/>
      <c r="N198" s="252"/>
      <c r="O198" s="252"/>
      <c r="P198" s="252"/>
      <c r="Q198" s="252"/>
      <c r="R198" s="252"/>
    </row>
    <row r="199" spans="1:18" x14ac:dyDescent="0.2">
      <c r="A199" s="252"/>
      <c r="B199" s="252"/>
      <c r="C199" s="252"/>
      <c r="D199" s="252"/>
      <c r="E199" s="252"/>
      <c r="F199" s="252"/>
      <c r="G199" s="252"/>
      <c r="H199" s="252"/>
      <c r="I199" s="252"/>
      <c r="J199" s="252"/>
      <c r="K199" s="252"/>
      <c r="L199" s="252"/>
      <c r="M199" s="252"/>
      <c r="N199" s="252"/>
      <c r="O199" s="252"/>
      <c r="P199" s="252"/>
      <c r="Q199" s="252"/>
      <c r="R199" s="252"/>
    </row>
    <row r="200" spans="1:18" x14ac:dyDescent="0.2">
      <c r="A200" s="252"/>
      <c r="B200" s="252"/>
      <c r="C200" s="252"/>
      <c r="D200" s="252"/>
      <c r="E200" s="252"/>
      <c r="F200" s="252"/>
      <c r="G200" s="252"/>
      <c r="H200" s="252"/>
      <c r="I200" s="252"/>
      <c r="J200" s="252"/>
      <c r="K200" s="252"/>
      <c r="L200" s="252"/>
      <c r="M200" s="252"/>
      <c r="N200" s="252"/>
      <c r="O200" s="252"/>
      <c r="P200" s="252"/>
      <c r="Q200" s="252"/>
      <c r="R200" s="252"/>
    </row>
    <row r="201" spans="1:18" x14ac:dyDescent="0.2">
      <c r="A201" s="252"/>
      <c r="B201" s="252"/>
      <c r="C201" s="252"/>
      <c r="D201" s="252"/>
      <c r="E201" s="252"/>
      <c r="F201" s="252"/>
      <c r="G201" s="252"/>
      <c r="H201" s="252"/>
      <c r="I201" s="252"/>
      <c r="J201" s="252"/>
      <c r="K201" s="252"/>
      <c r="L201" s="252"/>
      <c r="M201" s="252"/>
      <c r="N201" s="252"/>
      <c r="O201" s="252"/>
      <c r="P201" s="252"/>
      <c r="Q201" s="252"/>
      <c r="R201" s="252"/>
    </row>
    <row r="202" spans="1:18" x14ac:dyDescent="0.2">
      <c r="A202" s="252"/>
      <c r="B202" s="252"/>
      <c r="C202" s="252"/>
      <c r="D202" s="252"/>
      <c r="E202" s="252"/>
      <c r="F202" s="252"/>
      <c r="G202" s="252"/>
      <c r="H202" s="252"/>
      <c r="I202" s="252"/>
      <c r="J202" s="252"/>
      <c r="K202" s="252"/>
      <c r="L202" s="252"/>
      <c r="M202" s="252"/>
      <c r="N202" s="252"/>
      <c r="O202" s="252"/>
      <c r="P202" s="252"/>
      <c r="Q202" s="252"/>
      <c r="R202" s="252"/>
    </row>
    <row r="203" spans="1:18" x14ac:dyDescent="0.2">
      <c r="A203" s="252"/>
      <c r="B203" s="252"/>
      <c r="C203" s="252"/>
      <c r="D203" s="252"/>
      <c r="E203" s="252"/>
      <c r="F203" s="252"/>
      <c r="G203" s="252"/>
      <c r="H203" s="252"/>
      <c r="I203" s="252"/>
      <c r="J203" s="252"/>
      <c r="K203" s="252"/>
      <c r="L203" s="252"/>
      <c r="M203" s="252"/>
      <c r="N203" s="252"/>
      <c r="O203" s="252"/>
      <c r="P203" s="252"/>
      <c r="Q203" s="252"/>
      <c r="R203" s="252"/>
    </row>
    <row r="204" spans="1:18" x14ac:dyDescent="0.2">
      <c r="A204" s="252"/>
      <c r="B204" s="252"/>
      <c r="C204" s="252"/>
      <c r="D204" s="252"/>
      <c r="E204" s="252"/>
      <c r="F204" s="252"/>
      <c r="G204" s="252"/>
      <c r="H204" s="252"/>
      <c r="I204" s="252"/>
      <c r="J204" s="252"/>
      <c r="K204" s="252"/>
      <c r="L204" s="252"/>
      <c r="M204" s="252"/>
      <c r="N204" s="252"/>
      <c r="O204" s="252"/>
      <c r="P204" s="252"/>
      <c r="Q204" s="252"/>
      <c r="R204" s="252"/>
    </row>
    <row r="205" spans="1:18" x14ac:dyDescent="0.2">
      <c r="A205" s="252"/>
      <c r="B205" s="252"/>
      <c r="C205" s="252"/>
      <c r="D205" s="252"/>
      <c r="E205" s="252"/>
      <c r="F205" s="252"/>
      <c r="G205" s="252"/>
      <c r="H205" s="252"/>
      <c r="I205" s="252"/>
      <c r="J205" s="252"/>
      <c r="K205" s="252"/>
      <c r="L205" s="252"/>
      <c r="M205" s="252"/>
      <c r="N205" s="252"/>
      <c r="O205" s="252"/>
      <c r="P205" s="252"/>
      <c r="Q205" s="252"/>
      <c r="R205" s="252"/>
    </row>
    <row r="206" spans="1:18" x14ac:dyDescent="0.2">
      <c r="A206" s="252"/>
      <c r="B206" s="252"/>
      <c r="C206" s="252"/>
      <c r="D206" s="252"/>
      <c r="E206" s="252"/>
      <c r="F206" s="252"/>
      <c r="G206" s="252"/>
      <c r="H206" s="252"/>
      <c r="I206" s="252"/>
      <c r="J206" s="252"/>
      <c r="K206" s="252"/>
      <c r="L206" s="252"/>
      <c r="M206" s="252"/>
      <c r="N206" s="252"/>
      <c r="O206" s="252"/>
      <c r="P206" s="252"/>
      <c r="Q206" s="252"/>
      <c r="R206" s="252"/>
    </row>
    <row r="207" spans="1:18" x14ac:dyDescent="0.2">
      <c r="A207" s="252"/>
      <c r="B207" s="252"/>
      <c r="C207" s="252"/>
      <c r="D207" s="252"/>
      <c r="E207" s="252"/>
      <c r="F207" s="252"/>
      <c r="G207" s="252"/>
      <c r="H207" s="252"/>
      <c r="I207" s="252"/>
      <c r="J207" s="252"/>
      <c r="K207" s="252"/>
      <c r="L207" s="252"/>
      <c r="M207" s="252"/>
      <c r="N207" s="252"/>
      <c r="O207" s="252"/>
      <c r="P207" s="252"/>
      <c r="Q207" s="252"/>
      <c r="R207" s="252"/>
    </row>
    <row r="208" spans="1:18" x14ac:dyDescent="0.2">
      <c r="A208" s="252"/>
      <c r="B208" s="252"/>
      <c r="C208" s="252"/>
      <c r="D208" s="252"/>
      <c r="E208" s="252"/>
      <c r="F208" s="252"/>
      <c r="G208" s="252"/>
      <c r="H208" s="252"/>
      <c r="I208" s="252"/>
      <c r="J208" s="252"/>
      <c r="K208" s="252"/>
      <c r="L208" s="252"/>
      <c r="M208" s="252"/>
      <c r="N208" s="252"/>
      <c r="O208" s="252"/>
      <c r="P208" s="252"/>
      <c r="Q208" s="252"/>
      <c r="R208" s="252"/>
    </row>
    <row r="209" spans="1:18" x14ac:dyDescent="0.2">
      <c r="A209" s="252"/>
      <c r="B209" s="252"/>
      <c r="C209" s="252"/>
      <c r="D209" s="252"/>
      <c r="E209" s="252"/>
      <c r="F209" s="252"/>
      <c r="G209" s="252"/>
      <c r="H209" s="252"/>
      <c r="I209" s="252"/>
      <c r="J209" s="252"/>
      <c r="K209" s="252"/>
      <c r="L209" s="252"/>
      <c r="M209" s="252"/>
      <c r="N209" s="252"/>
      <c r="O209" s="252"/>
      <c r="P209" s="252"/>
      <c r="Q209" s="252"/>
      <c r="R209" s="252"/>
    </row>
    <row r="210" spans="1:18" x14ac:dyDescent="0.2">
      <c r="A210" s="252"/>
      <c r="B210" s="252"/>
      <c r="C210" s="252"/>
      <c r="D210" s="252"/>
      <c r="E210" s="252"/>
      <c r="F210" s="252"/>
      <c r="G210" s="252"/>
      <c r="H210" s="252"/>
      <c r="I210" s="252"/>
      <c r="J210" s="252"/>
      <c r="K210" s="252"/>
      <c r="L210" s="252"/>
      <c r="M210" s="252"/>
      <c r="N210" s="252"/>
      <c r="O210" s="252"/>
      <c r="P210" s="252"/>
      <c r="Q210" s="252"/>
      <c r="R210" s="252"/>
    </row>
    <row r="211" spans="1:18" x14ac:dyDescent="0.2">
      <c r="A211" s="252"/>
      <c r="B211" s="252"/>
      <c r="C211" s="252"/>
      <c r="D211" s="252"/>
      <c r="E211" s="252"/>
      <c r="F211" s="252"/>
      <c r="G211" s="252"/>
      <c r="H211" s="252"/>
      <c r="I211" s="252"/>
      <c r="J211" s="252"/>
      <c r="K211" s="252"/>
      <c r="L211" s="252"/>
      <c r="M211" s="252"/>
      <c r="N211" s="252"/>
      <c r="O211" s="252"/>
      <c r="P211" s="252"/>
      <c r="Q211" s="252"/>
      <c r="R211" s="252"/>
    </row>
    <row r="212" spans="1:18" x14ac:dyDescent="0.2">
      <c r="A212" s="252"/>
      <c r="B212" s="252"/>
      <c r="C212" s="252"/>
      <c r="D212" s="252"/>
      <c r="E212" s="252"/>
      <c r="F212" s="252"/>
      <c r="G212" s="252"/>
      <c r="H212" s="252"/>
      <c r="I212" s="252"/>
      <c r="J212" s="252"/>
      <c r="K212" s="252"/>
      <c r="L212" s="252"/>
      <c r="M212" s="252"/>
      <c r="N212" s="252"/>
      <c r="O212" s="252"/>
      <c r="P212" s="252"/>
      <c r="Q212" s="252"/>
      <c r="R212" s="252"/>
    </row>
    <row r="213" spans="1:18" x14ac:dyDescent="0.2">
      <c r="A213" s="252"/>
      <c r="B213" s="252"/>
      <c r="C213" s="252"/>
      <c r="D213" s="252"/>
      <c r="E213" s="252"/>
      <c r="F213" s="252"/>
      <c r="G213" s="252"/>
      <c r="H213" s="252"/>
      <c r="I213" s="252"/>
      <c r="J213" s="252"/>
      <c r="K213" s="252"/>
      <c r="L213" s="252"/>
      <c r="M213" s="252"/>
      <c r="N213" s="252"/>
      <c r="O213" s="252"/>
      <c r="P213" s="252"/>
      <c r="Q213" s="252"/>
      <c r="R213" s="252"/>
    </row>
    <row r="214" spans="1:18" x14ac:dyDescent="0.2">
      <c r="A214" s="252"/>
      <c r="B214" s="252"/>
      <c r="C214" s="252"/>
      <c r="D214" s="252"/>
      <c r="E214" s="252"/>
      <c r="F214" s="252"/>
      <c r="G214" s="252"/>
      <c r="H214" s="252"/>
      <c r="I214" s="252"/>
      <c r="J214" s="252"/>
      <c r="K214" s="252"/>
      <c r="L214" s="252"/>
      <c r="M214" s="252"/>
      <c r="N214" s="252"/>
      <c r="O214" s="252"/>
      <c r="P214" s="252"/>
      <c r="Q214" s="252"/>
      <c r="R214" s="252"/>
    </row>
    <row r="215" spans="1:18" x14ac:dyDescent="0.2">
      <c r="A215" s="252"/>
      <c r="B215" s="252"/>
      <c r="C215" s="252"/>
      <c r="D215" s="252"/>
      <c r="E215" s="252"/>
      <c r="F215" s="252"/>
      <c r="G215" s="252"/>
      <c r="H215" s="252"/>
      <c r="I215" s="252"/>
      <c r="J215" s="252"/>
      <c r="K215" s="252"/>
      <c r="L215" s="252"/>
      <c r="M215" s="252"/>
      <c r="N215" s="252"/>
      <c r="O215" s="252"/>
      <c r="P215" s="252"/>
      <c r="Q215" s="252"/>
      <c r="R215" s="252"/>
    </row>
    <row r="216" spans="1:18" x14ac:dyDescent="0.2">
      <c r="A216" s="252"/>
      <c r="B216" s="252"/>
      <c r="C216" s="252"/>
      <c r="D216" s="252"/>
      <c r="E216" s="252"/>
      <c r="F216" s="252"/>
      <c r="G216" s="252"/>
      <c r="H216" s="252"/>
      <c r="I216" s="252"/>
      <c r="J216" s="252"/>
      <c r="K216" s="252"/>
      <c r="L216" s="252"/>
      <c r="M216" s="252"/>
      <c r="N216" s="252"/>
      <c r="O216" s="252"/>
      <c r="P216" s="252"/>
      <c r="Q216" s="252"/>
      <c r="R216" s="252"/>
    </row>
    <row r="217" spans="1:18" x14ac:dyDescent="0.2">
      <c r="A217" s="252"/>
      <c r="B217" s="252"/>
      <c r="C217" s="252"/>
      <c r="D217" s="252"/>
      <c r="E217" s="252"/>
      <c r="F217" s="252"/>
      <c r="G217" s="252"/>
      <c r="H217" s="252"/>
      <c r="I217" s="252"/>
      <c r="J217" s="252"/>
      <c r="K217" s="252"/>
      <c r="L217" s="252"/>
      <c r="M217" s="252"/>
      <c r="N217" s="252"/>
      <c r="O217" s="252"/>
      <c r="P217" s="252"/>
      <c r="Q217" s="252"/>
      <c r="R217" s="252"/>
    </row>
    <row r="218" spans="1:18" x14ac:dyDescent="0.2">
      <c r="A218" s="252"/>
      <c r="B218" s="252"/>
      <c r="C218" s="252"/>
      <c r="D218" s="252"/>
      <c r="E218" s="252"/>
      <c r="F218" s="252"/>
      <c r="G218" s="252"/>
      <c r="H218" s="252"/>
      <c r="I218" s="252"/>
      <c r="J218" s="252"/>
      <c r="K218" s="252"/>
      <c r="L218" s="252"/>
      <c r="M218" s="252"/>
      <c r="N218" s="252"/>
      <c r="O218" s="252"/>
      <c r="P218" s="252"/>
      <c r="Q218" s="252"/>
      <c r="R218" s="252"/>
    </row>
    <row r="219" spans="1:18" x14ac:dyDescent="0.2">
      <c r="A219" s="252"/>
      <c r="B219" s="252"/>
      <c r="C219" s="252"/>
      <c r="D219" s="252"/>
      <c r="E219" s="252"/>
      <c r="F219" s="252"/>
      <c r="G219" s="252"/>
      <c r="H219" s="252"/>
      <c r="I219" s="252"/>
      <c r="J219" s="252"/>
      <c r="K219" s="252"/>
      <c r="L219" s="252"/>
      <c r="M219" s="252"/>
      <c r="N219" s="252"/>
      <c r="O219" s="252"/>
      <c r="P219" s="252"/>
      <c r="Q219" s="252"/>
      <c r="R219" s="252"/>
    </row>
    <row r="220" spans="1:18" x14ac:dyDescent="0.2">
      <c r="A220" s="252"/>
      <c r="B220" s="252"/>
      <c r="C220" s="252"/>
      <c r="D220" s="252"/>
      <c r="E220" s="252"/>
      <c r="F220" s="252"/>
      <c r="G220" s="252"/>
      <c r="H220" s="252"/>
      <c r="I220" s="252"/>
      <c r="J220" s="252"/>
      <c r="K220" s="252"/>
      <c r="L220" s="252"/>
      <c r="M220" s="252"/>
      <c r="N220" s="252"/>
      <c r="O220" s="252"/>
      <c r="P220" s="252"/>
      <c r="Q220" s="252"/>
      <c r="R220" s="252"/>
    </row>
    <row r="221" spans="1:18" x14ac:dyDescent="0.2">
      <c r="A221" s="252"/>
      <c r="B221" s="252"/>
      <c r="C221" s="252"/>
      <c r="D221" s="252"/>
      <c r="E221" s="252"/>
      <c r="F221" s="252"/>
      <c r="G221" s="252"/>
      <c r="H221" s="252"/>
      <c r="I221" s="252"/>
      <c r="J221" s="252"/>
      <c r="K221" s="252"/>
      <c r="L221" s="252"/>
      <c r="M221" s="252"/>
      <c r="N221" s="252"/>
      <c r="O221" s="252"/>
      <c r="P221" s="252"/>
      <c r="Q221" s="252"/>
      <c r="R221" s="252"/>
    </row>
    <row r="222" spans="1:18" x14ac:dyDescent="0.2">
      <c r="A222" s="252"/>
      <c r="B222" s="252"/>
      <c r="C222" s="252"/>
      <c r="D222" s="252"/>
      <c r="E222" s="252"/>
      <c r="F222" s="252"/>
      <c r="G222" s="252"/>
      <c r="H222" s="252"/>
      <c r="I222" s="252"/>
      <c r="J222" s="252"/>
      <c r="K222" s="252"/>
      <c r="L222" s="252"/>
      <c r="M222" s="252"/>
      <c r="N222" s="252"/>
      <c r="O222" s="252"/>
      <c r="P222" s="252"/>
      <c r="Q222" s="252"/>
      <c r="R222" s="252"/>
    </row>
    <row r="223" spans="1:18" x14ac:dyDescent="0.2">
      <c r="A223" s="252"/>
      <c r="B223" s="252"/>
      <c r="C223" s="252"/>
      <c r="D223" s="252"/>
      <c r="E223" s="252"/>
      <c r="F223" s="252"/>
      <c r="G223" s="252"/>
      <c r="H223" s="252"/>
      <c r="I223" s="252"/>
      <c r="J223" s="252"/>
      <c r="K223" s="252"/>
      <c r="L223" s="252"/>
      <c r="M223" s="252"/>
      <c r="N223" s="252"/>
      <c r="O223" s="252"/>
      <c r="P223" s="252"/>
      <c r="Q223" s="252"/>
      <c r="R223" s="252"/>
    </row>
    <row r="224" spans="1:18" x14ac:dyDescent="0.2">
      <c r="A224" s="252"/>
      <c r="B224" s="252"/>
      <c r="C224" s="252"/>
      <c r="D224" s="252"/>
      <c r="E224" s="252"/>
      <c r="F224" s="252"/>
      <c r="G224" s="252"/>
      <c r="H224" s="252"/>
      <c r="I224" s="252"/>
      <c r="J224" s="252"/>
      <c r="K224" s="252"/>
      <c r="L224" s="252"/>
      <c r="M224" s="252"/>
      <c r="N224" s="252"/>
      <c r="O224" s="252"/>
      <c r="P224" s="252"/>
      <c r="Q224" s="252"/>
      <c r="R224" s="252"/>
    </row>
    <row r="225" spans="1:18" x14ac:dyDescent="0.2">
      <c r="A225" s="252"/>
      <c r="B225" s="252"/>
      <c r="C225" s="252"/>
      <c r="D225" s="252"/>
      <c r="E225" s="252"/>
      <c r="F225" s="252"/>
      <c r="G225" s="252"/>
      <c r="H225" s="252"/>
      <c r="I225" s="252"/>
      <c r="J225" s="252"/>
      <c r="K225" s="252"/>
      <c r="L225" s="252"/>
      <c r="M225" s="252"/>
      <c r="N225" s="252"/>
      <c r="O225" s="252"/>
      <c r="P225" s="252"/>
      <c r="Q225" s="252"/>
      <c r="R225" s="252"/>
    </row>
    <row r="226" spans="1:18" x14ac:dyDescent="0.2">
      <c r="A226" s="252"/>
      <c r="B226" s="252"/>
      <c r="C226" s="252"/>
      <c r="D226" s="252"/>
      <c r="E226" s="252"/>
      <c r="F226" s="252"/>
      <c r="G226" s="252"/>
      <c r="H226" s="252"/>
      <c r="I226" s="252"/>
      <c r="J226" s="252"/>
      <c r="K226" s="252"/>
      <c r="L226" s="252"/>
      <c r="M226" s="252"/>
      <c r="N226" s="252"/>
      <c r="O226" s="252"/>
      <c r="P226" s="252"/>
      <c r="Q226" s="252"/>
      <c r="R226" s="252"/>
    </row>
    <row r="227" spans="1:18" x14ac:dyDescent="0.2">
      <c r="A227" s="252"/>
      <c r="B227" s="252"/>
      <c r="C227" s="252"/>
      <c r="D227" s="252"/>
      <c r="E227" s="252"/>
      <c r="F227" s="252"/>
      <c r="G227" s="252"/>
      <c r="H227" s="252"/>
      <c r="I227" s="252"/>
      <c r="J227" s="252"/>
      <c r="K227" s="252"/>
      <c r="L227" s="252"/>
      <c r="M227" s="252"/>
      <c r="N227" s="252"/>
      <c r="O227" s="252"/>
      <c r="P227" s="252"/>
      <c r="Q227" s="252"/>
      <c r="R227" s="252"/>
    </row>
    <row r="228" spans="1:18" x14ac:dyDescent="0.2">
      <c r="A228" s="252"/>
      <c r="B228" s="252"/>
      <c r="C228" s="252"/>
      <c r="D228" s="252"/>
      <c r="E228" s="252"/>
      <c r="F228" s="252"/>
      <c r="G228" s="252"/>
      <c r="H228" s="252"/>
      <c r="I228" s="252"/>
      <c r="J228" s="252"/>
      <c r="K228" s="252"/>
      <c r="L228" s="252"/>
      <c r="M228" s="252"/>
      <c r="N228" s="252"/>
      <c r="O228" s="252"/>
      <c r="P228" s="252"/>
      <c r="Q228" s="252"/>
      <c r="R228" s="252"/>
    </row>
    <row r="229" spans="1:18" x14ac:dyDescent="0.2">
      <c r="A229" s="252"/>
      <c r="B229" s="252"/>
      <c r="C229" s="252"/>
      <c r="D229" s="252"/>
      <c r="E229" s="252"/>
      <c r="F229" s="252"/>
      <c r="G229" s="252"/>
      <c r="H229" s="252"/>
      <c r="I229" s="252"/>
      <c r="J229" s="252"/>
      <c r="K229" s="252"/>
      <c r="L229" s="252"/>
      <c r="M229" s="252"/>
      <c r="N229" s="252"/>
      <c r="O229" s="252"/>
      <c r="P229" s="252"/>
      <c r="Q229" s="252"/>
      <c r="R229" s="252"/>
    </row>
    <row r="230" spans="1:18" x14ac:dyDescent="0.2">
      <c r="A230" s="252"/>
      <c r="B230" s="252"/>
      <c r="C230" s="252"/>
      <c r="D230" s="252"/>
      <c r="E230" s="252"/>
      <c r="F230" s="252"/>
      <c r="G230" s="252"/>
      <c r="H230" s="252"/>
      <c r="I230" s="252"/>
      <c r="J230" s="252"/>
      <c r="K230" s="252"/>
      <c r="L230" s="252"/>
      <c r="M230" s="252"/>
      <c r="N230" s="252"/>
      <c r="O230" s="252"/>
      <c r="P230" s="252"/>
      <c r="Q230" s="252"/>
      <c r="R230" s="252"/>
    </row>
    <row r="231" spans="1:18" x14ac:dyDescent="0.2">
      <c r="A231" s="252"/>
      <c r="B231" s="252"/>
      <c r="C231" s="252"/>
      <c r="D231" s="252"/>
      <c r="E231" s="252"/>
      <c r="F231" s="252"/>
      <c r="G231" s="252"/>
      <c r="H231" s="252"/>
      <c r="I231" s="252"/>
      <c r="J231" s="252"/>
      <c r="K231" s="252"/>
      <c r="L231" s="252"/>
      <c r="M231" s="252"/>
      <c r="N231" s="252"/>
      <c r="O231" s="252"/>
      <c r="P231" s="252"/>
      <c r="Q231" s="252"/>
      <c r="R231" s="252"/>
    </row>
    <row r="232" spans="1:18" x14ac:dyDescent="0.2">
      <c r="A232" s="252"/>
      <c r="B232" s="252"/>
      <c r="C232" s="252"/>
      <c r="D232" s="252"/>
      <c r="E232" s="252"/>
      <c r="F232" s="252"/>
      <c r="G232" s="252"/>
      <c r="H232" s="252"/>
      <c r="I232" s="252"/>
      <c r="J232" s="252"/>
      <c r="K232" s="252"/>
      <c r="L232" s="252"/>
      <c r="M232" s="252"/>
      <c r="N232" s="252"/>
      <c r="O232" s="252"/>
      <c r="P232" s="252"/>
      <c r="Q232" s="252"/>
      <c r="R232" s="252"/>
    </row>
    <row r="233" spans="1:18" x14ac:dyDescent="0.2">
      <c r="A233" s="252"/>
      <c r="B233" s="252"/>
      <c r="C233" s="252"/>
      <c r="D233" s="252"/>
      <c r="E233" s="252"/>
      <c r="F233" s="252"/>
      <c r="G233" s="252"/>
      <c r="H233" s="252"/>
      <c r="I233" s="252"/>
      <c r="J233" s="252"/>
      <c r="K233" s="252"/>
      <c r="L233" s="252"/>
      <c r="M233" s="252"/>
      <c r="N233" s="252"/>
      <c r="O233" s="252"/>
      <c r="P233" s="252"/>
      <c r="Q233" s="252"/>
      <c r="R233" s="252"/>
    </row>
    <row r="234" spans="1:18" x14ac:dyDescent="0.2">
      <c r="A234" s="252"/>
      <c r="B234" s="252"/>
      <c r="C234" s="252"/>
      <c r="D234" s="252"/>
      <c r="E234" s="252"/>
      <c r="F234" s="252"/>
      <c r="G234" s="252"/>
      <c r="H234" s="252"/>
      <c r="I234" s="252"/>
      <c r="J234" s="252"/>
      <c r="K234" s="252"/>
      <c r="L234" s="252"/>
      <c r="M234" s="252"/>
      <c r="N234" s="252"/>
      <c r="O234" s="252"/>
      <c r="P234" s="252"/>
      <c r="Q234" s="252"/>
      <c r="R234" s="252"/>
    </row>
    <row r="235" spans="1:18" x14ac:dyDescent="0.2">
      <c r="A235" s="252"/>
      <c r="B235" s="252"/>
      <c r="C235" s="252"/>
      <c r="D235" s="252"/>
      <c r="E235" s="252"/>
      <c r="F235" s="252"/>
      <c r="G235" s="252"/>
      <c r="H235" s="252"/>
      <c r="I235" s="252"/>
      <c r="J235" s="252"/>
      <c r="K235" s="252"/>
      <c r="L235" s="252"/>
      <c r="M235" s="252"/>
      <c r="N235" s="252"/>
      <c r="O235" s="252"/>
      <c r="P235" s="252"/>
      <c r="Q235" s="252"/>
      <c r="R235" s="252"/>
    </row>
    <row r="236" spans="1:18" x14ac:dyDescent="0.2">
      <c r="A236" s="252"/>
      <c r="B236" s="252"/>
      <c r="C236" s="252"/>
      <c r="D236" s="252"/>
      <c r="E236" s="252"/>
      <c r="F236" s="252"/>
      <c r="G236" s="252"/>
      <c r="H236" s="252"/>
      <c r="I236" s="252"/>
      <c r="J236" s="252"/>
      <c r="K236" s="252"/>
      <c r="L236" s="252"/>
      <c r="M236" s="252"/>
      <c r="N236" s="252"/>
      <c r="O236" s="252"/>
      <c r="P236" s="252"/>
      <c r="Q236" s="252"/>
      <c r="R236" s="252"/>
    </row>
    <row r="237" spans="1:18" x14ac:dyDescent="0.2">
      <c r="A237" s="252"/>
      <c r="B237" s="252"/>
      <c r="C237" s="252"/>
      <c r="D237" s="252"/>
      <c r="E237" s="252"/>
      <c r="F237" s="252"/>
      <c r="G237" s="252"/>
      <c r="H237" s="252"/>
      <c r="I237" s="252"/>
      <c r="J237" s="252"/>
      <c r="K237" s="252"/>
      <c r="L237" s="252"/>
      <c r="M237" s="252"/>
      <c r="N237" s="252"/>
      <c r="O237" s="252"/>
      <c r="P237" s="252"/>
      <c r="Q237" s="252"/>
      <c r="R237" s="252"/>
    </row>
    <row r="238" spans="1:18" x14ac:dyDescent="0.2">
      <c r="A238" s="252"/>
      <c r="B238" s="252"/>
      <c r="C238" s="252"/>
      <c r="D238" s="252"/>
      <c r="E238" s="252"/>
      <c r="F238" s="252"/>
      <c r="G238" s="252"/>
      <c r="H238" s="252"/>
      <c r="I238" s="252"/>
      <c r="J238" s="252"/>
      <c r="K238" s="252"/>
      <c r="L238" s="252"/>
      <c r="M238" s="252"/>
      <c r="N238" s="252"/>
      <c r="O238" s="252"/>
      <c r="P238" s="252"/>
      <c r="Q238" s="252"/>
      <c r="R238" s="252"/>
    </row>
    <row r="239" spans="1:18" x14ac:dyDescent="0.2">
      <c r="A239" s="252"/>
      <c r="B239" s="252"/>
      <c r="C239" s="252"/>
      <c r="D239" s="252"/>
      <c r="E239" s="252"/>
      <c r="F239" s="252"/>
      <c r="G239" s="252"/>
      <c r="H239" s="252"/>
      <c r="I239" s="252"/>
      <c r="J239" s="252"/>
      <c r="K239" s="252"/>
      <c r="L239" s="252"/>
      <c r="M239" s="252"/>
      <c r="N239" s="252"/>
      <c r="O239" s="252"/>
      <c r="P239" s="252"/>
      <c r="Q239" s="252"/>
      <c r="R239" s="252"/>
    </row>
    <row r="240" spans="1:18" x14ac:dyDescent="0.2">
      <c r="A240" s="252"/>
      <c r="B240" s="252"/>
      <c r="C240" s="252"/>
      <c r="D240" s="252"/>
      <c r="E240" s="252"/>
      <c r="F240" s="252"/>
      <c r="G240" s="252"/>
      <c r="H240" s="252"/>
      <c r="I240" s="252"/>
      <c r="J240" s="252"/>
      <c r="K240" s="252"/>
      <c r="L240" s="252"/>
      <c r="M240" s="252"/>
      <c r="N240" s="252"/>
      <c r="O240" s="252"/>
      <c r="P240" s="252"/>
      <c r="Q240" s="252"/>
      <c r="R240" s="252"/>
    </row>
    <row r="241" spans="1:18" x14ac:dyDescent="0.2">
      <c r="A241" s="252"/>
      <c r="B241" s="252"/>
      <c r="C241" s="252"/>
      <c r="D241" s="252"/>
      <c r="E241" s="252"/>
      <c r="F241" s="252"/>
      <c r="G241" s="252"/>
      <c r="H241" s="252"/>
      <c r="I241" s="252"/>
      <c r="J241" s="252"/>
      <c r="K241" s="252"/>
      <c r="L241" s="252"/>
      <c r="M241" s="252"/>
      <c r="N241" s="252"/>
      <c r="O241" s="252"/>
      <c r="P241" s="252"/>
      <c r="Q241" s="252"/>
      <c r="R241" s="252"/>
    </row>
    <row r="242" spans="1:18" x14ac:dyDescent="0.2">
      <c r="A242" s="252"/>
      <c r="B242" s="252"/>
      <c r="C242" s="252"/>
      <c r="D242" s="252"/>
      <c r="E242" s="252"/>
      <c r="F242" s="252"/>
      <c r="G242" s="252"/>
      <c r="H242" s="252"/>
      <c r="I242" s="252"/>
      <c r="J242" s="252"/>
      <c r="K242" s="252"/>
      <c r="L242" s="252"/>
      <c r="M242" s="252"/>
      <c r="N242" s="252"/>
      <c r="O242" s="252"/>
      <c r="P242" s="252"/>
      <c r="Q242" s="252"/>
      <c r="R242" s="252"/>
    </row>
    <row r="243" spans="1:18" x14ac:dyDescent="0.2">
      <c r="A243" s="252"/>
      <c r="B243" s="252"/>
      <c r="C243" s="252"/>
      <c r="D243" s="252"/>
      <c r="E243" s="252"/>
      <c r="F243" s="252"/>
      <c r="G243" s="252"/>
      <c r="H243" s="252"/>
      <c r="I243" s="252"/>
      <c r="J243" s="252"/>
      <c r="K243" s="252"/>
      <c r="L243" s="252"/>
      <c r="M243" s="252"/>
      <c r="N243" s="252"/>
      <c r="O243" s="252"/>
      <c r="P243" s="252"/>
      <c r="Q243" s="252"/>
      <c r="R243" s="252"/>
    </row>
    <row r="244" spans="1:18" x14ac:dyDescent="0.2">
      <c r="A244" s="252"/>
      <c r="B244" s="252"/>
      <c r="C244" s="252"/>
      <c r="D244" s="252"/>
      <c r="E244" s="252"/>
      <c r="F244" s="252"/>
      <c r="G244" s="252"/>
      <c r="H244" s="252"/>
      <c r="I244" s="252"/>
      <c r="J244" s="252"/>
      <c r="K244" s="252"/>
      <c r="L244" s="252"/>
      <c r="M244" s="252"/>
      <c r="N244" s="252"/>
      <c r="O244" s="252"/>
      <c r="P244" s="252"/>
      <c r="Q244" s="252"/>
      <c r="R244" s="252"/>
    </row>
    <row r="245" spans="1:18" x14ac:dyDescent="0.2">
      <c r="A245" s="252"/>
      <c r="B245" s="252"/>
      <c r="C245" s="252"/>
      <c r="D245" s="252"/>
      <c r="E245" s="252"/>
      <c r="F245" s="252"/>
      <c r="G245" s="252"/>
      <c r="H245" s="252"/>
      <c r="I245" s="252"/>
      <c r="J245" s="252"/>
      <c r="K245" s="252"/>
      <c r="L245" s="252"/>
      <c r="M245" s="252"/>
      <c r="N245" s="252"/>
      <c r="O245" s="252"/>
      <c r="P245" s="252"/>
      <c r="Q245" s="252"/>
      <c r="R245" s="252"/>
    </row>
    <row r="246" spans="1:18" x14ac:dyDescent="0.2">
      <c r="A246" s="252"/>
      <c r="B246" s="252"/>
      <c r="C246" s="252"/>
      <c r="D246" s="252"/>
      <c r="E246" s="252"/>
      <c r="F246" s="252"/>
      <c r="G246" s="252"/>
      <c r="H246" s="252"/>
      <c r="I246" s="252"/>
      <c r="J246" s="252"/>
      <c r="K246" s="252"/>
      <c r="L246" s="252"/>
      <c r="M246" s="252"/>
      <c r="N246" s="252"/>
      <c r="O246" s="252"/>
      <c r="P246" s="252"/>
      <c r="Q246" s="252"/>
      <c r="R246" s="252"/>
    </row>
    <row r="247" spans="1:18" x14ac:dyDescent="0.2">
      <c r="A247" s="252"/>
      <c r="B247" s="252"/>
      <c r="C247" s="252"/>
      <c r="D247" s="252"/>
      <c r="E247" s="252"/>
      <c r="F247" s="252"/>
      <c r="G247" s="252"/>
      <c r="H247" s="252"/>
      <c r="I247" s="252"/>
      <c r="J247" s="252"/>
      <c r="K247" s="252"/>
      <c r="L247" s="252"/>
      <c r="M247" s="252"/>
      <c r="N247" s="252"/>
      <c r="O247" s="252"/>
      <c r="P247" s="252"/>
      <c r="Q247" s="252"/>
      <c r="R247" s="252"/>
    </row>
    <row r="248" spans="1:18" x14ac:dyDescent="0.2">
      <c r="A248" s="252"/>
      <c r="B248" s="252"/>
      <c r="C248" s="252"/>
      <c r="D248" s="252"/>
      <c r="E248" s="252"/>
      <c r="F248" s="252"/>
      <c r="G248" s="252"/>
      <c r="H248" s="252"/>
      <c r="I248" s="252"/>
      <c r="J248" s="252"/>
      <c r="K248" s="252"/>
      <c r="L248" s="252"/>
      <c r="M248" s="252"/>
      <c r="N248" s="252"/>
      <c r="O248" s="252"/>
      <c r="P248" s="252"/>
      <c r="Q248" s="252"/>
      <c r="R248" s="252"/>
    </row>
    <row r="249" spans="1:18" x14ac:dyDescent="0.2">
      <c r="A249" s="252"/>
      <c r="B249" s="252"/>
      <c r="C249" s="252"/>
      <c r="D249" s="252"/>
      <c r="E249" s="252"/>
      <c r="F249" s="252"/>
      <c r="G249" s="252"/>
      <c r="H249" s="252"/>
      <c r="I249" s="252"/>
      <c r="J249" s="252"/>
      <c r="K249" s="252"/>
      <c r="L249" s="252"/>
      <c r="M249" s="252"/>
      <c r="N249" s="252"/>
      <c r="O249" s="252"/>
      <c r="P249" s="252"/>
      <c r="Q249" s="252"/>
      <c r="R249" s="252"/>
    </row>
    <row r="250" spans="1:18" x14ac:dyDescent="0.2">
      <c r="A250" s="252"/>
      <c r="B250" s="252"/>
      <c r="C250" s="252"/>
      <c r="D250" s="252"/>
      <c r="E250" s="252"/>
      <c r="F250" s="252"/>
      <c r="G250" s="252"/>
      <c r="H250" s="252"/>
      <c r="I250" s="252"/>
      <c r="J250" s="252"/>
      <c r="K250" s="252"/>
      <c r="L250" s="252"/>
      <c r="M250" s="252"/>
      <c r="N250" s="252"/>
      <c r="O250" s="252"/>
      <c r="P250" s="252"/>
      <c r="Q250" s="252"/>
      <c r="R250" s="252"/>
    </row>
    <row r="251" spans="1:18" x14ac:dyDescent="0.2">
      <c r="A251" s="252"/>
      <c r="B251" s="252"/>
      <c r="C251" s="252"/>
      <c r="D251" s="252"/>
      <c r="E251" s="252"/>
      <c r="F251" s="252"/>
      <c r="G251" s="252"/>
      <c r="H251" s="252"/>
      <c r="I251" s="252"/>
      <c r="J251" s="252"/>
      <c r="K251" s="252"/>
      <c r="L251" s="252"/>
      <c r="M251" s="252"/>
      <c r="N251" s="252"/>
      <c r="O251" s="252"/>
      <c r="P251" s="252"/>
      <c r="Q251" s="252"/>
      <c r="R251" s="252"/>
    </row>
    <row r="252" spans="1:18" x14ac:dyDescent="0.2">
      <c r="A252" s="252"/>
      <c r="B252" s="252"/>
      <c r="C252" s="252"/>
      <c r="D252" s="252"/>
      <c r="E252" s="252"/>
      <c r="F252" s="252"/>
      <c r="G252" s="252"/>
      <c r="H252" s="252"/>
      <c r="I252" s="252"/>
      <c r="J252" s="252"/>
      <c r="K252" s="252"/>
      <c r="L252" s="252"/>
      <c r="M252" s="252"/>
      <c r="N252" s="252"/>
      <c r="O252" s="252"/>
      <c r="P252" s="252"/>
      <c r="Q252" s="252"/>
      <c r="R252" s="252"/>
    </row>
    <row r="253" spans="1:18" x14ac:dyDescent="0.2">
      <c r="A253" s="252"/>
      <c r="B253" s="252"/>
      <c r="C253" s="252"/>
      <c r="D253" s="252"/>
      <c r="E253" s="252"/>
      <c r="F253" s="252"/>
      <c r="G253" s="252"/>
      <c r="H253" s="252"/>
      <c r="I253" s="252"/>
      <c r="J253" s="252"/>
      <c r="K253" s="252"/>
      <c r="L253" s="252"/>
      <c r="M253" s="252"/>
      <c r="N253" s="252"/>
      <c r="O253" s="252"/>
      <c r="P253" s="252"/>
      <c r="Q253" s="252"/>
      <c r="R253" s="252"/>
    </row>
    <row r="254" spans="1:18" x14ac:dyDescent="0.2">
      <c r="A254" s="252"/>
      <c r="B254" s="252"/>
      <c r="C254" s="252"/>
      <c r="D254" s="252"/>
      <c r="E254" s="252"/>
      <c r="F254" s="252"/>
      <c r="G254" s="252"/>
      <c r="H254" s="252"/>
      <c r="I254" s="252"/>
      <c r="J254" s="252"/>
      <c r="K254" s="252"/>
      <c r="L254" s="252"/>
      <c r="M254" s="252"/>
      <c r="N254" s="252"/>
      <c r="O254" s="252"/>
      <c r="P254" s="252"/>
      <c r="Q254" s="252"/>
      <c r="R254" s="252"/>
    </row>
    <row r="255" spans="1:18" x14ac:dyDescent="0.2">
      <c r="A255" s="252"/>
      <c r="B255" s="252"/>
      <c r="C255" s="252"/>
      <c r="D255" s="252"/>
      <c r="E255" s="252"/>
      <c r="F255" s="252"/>
      <c r="G255" s="252"/>
      <c r="H255" s="252"/>
      <c r="I255" s="252"/>
      <c r="J255" s="252"/>
      <c r="K255" s="252"/>
      <c r="L255" s="252"/>
      <c r="M255" s="252"/>
      <c r="N255" s="252"/>
      <c r="O255" s="252"/>
      <c r="P255" s="252"/>
      <c r="Q255" s="252"/>
      <c r="R255" s="252"/>
    </row>
    <row r="256" spans="1:18" x14ac:dyDescent="0.2">
      <c r="A256" s="252"/>
      <c r="B256" s="252"/>
      <c r="C256" s="252"/>
      <c r="D256" s="252"/>
      <c r="E256" s="252"/>
      <c r="F256" s="252"/>
      <c r="G256" s="252"/>
      <c r="H256" s="252"/>
      <c r="I256" s="252"/>
      <c r="J256" s="252"/>
      <c r="K256" s="252"/>
      <c r="L256" s="252"/>
      <c r="M256" s="252"/>
      <c r="N256" s="252"/>
      <c r="O256" s="252"/>
      <c r="P256" s="252"/>
      <c r="Q256" s="252"/>
      <c r="R256" s="252"/>
    </row>
    <row r="257" spans="1:18" x14ac:dyDescent="0.2">
      <c r="A257" s="252"/>
      <c r="B257" s="252"/>
      <c r="C257" s="252"/>
      <c r="D257" s="252"/>
      <c r="E257" s="252"/>
      <c r="F257" s="252"/>
      <c r="G257" s="252"/>
      <c r="H257" s="252"/>
      <c r="I257" s="252"/>
      <c r="J257" s="252"/>
      <c r="K257" s="252"/>
      <c r="L257" s="252"/>
      <c r="M257" s="252"/>
      <c r="N257" s="252"/>
      <c r="O257" s="252"/>
      <c r="P257" s="252"/>
      <c r="Q257" s="252"/>
      <c r="R257" s="252"/>
    </row>
    <row r="258" spans="1:18" x14ac:dyDescent="0.2">
      <c r="A258" s="252"/>
      <c r="B258" s="252"/>
      <c r="C258" s="252"/>
      <c r="D258" s="252"/>
      <c r="E258" s="252"/>
      <c r="F258" s="252"/>
      <c r="G258" s="252"/>
      <c r="H258" s="252"/>
      <c r="I258" s="252"/>
      <c r="J258" s="252"/>
      <c r="K258" s="252"/>
      <c r="L258" s="252"/>
      <c r="M258" s="252"/>
      <c r="N258" s="252"/>
      <c r="O258" s="252"/>
      <c r="P258" s="252"/>
      <c r="Q258" s="252"/>
      <c r="R258" s="252"/>
    </row>
    <row r="259" spans="1:18" x14ac:dyDescent="0.2">
      <c r="A259" s="252"/>
      <c r="B259" s="252"/>
      <c r="C259" s="252"/>
      <c r="D259" s="252"/>
      <c r="E259" s="252"/>
      <c r="F259" s="252"/>
      <c r="G259" s="252"/>
      <c r="H259" s="252"/>
      <c r="I259" s="252"/>
      <c r="J259" s="252"/>
      <c r="K259" s="252"/>
      <c r="L259" s="252"/>
      <c r="M259" s="252"/>
      <c r="N259" s="252"/>
      <c r="O259" s="252"/>
      <c r="P259" s="252"/>
      <c r="Q259" s="252"/>
      <c r="R259" s="252"/>
    </row>
    <row r="260" spans="1:18" x14ac:dyDescent="0.2">
      <c r="A260" s="252"/>
      <c r="B260" s="252"/>
      <c r="C260" s="252"/>
      <c r="D260" s="252"/>
      <c r="E260" s="252"/>
      <c r="F260" s="252"/>
      <c r="G260" s="252"/>
      <c r="H260" s="252"/>
      <c r="I260" s="252"/>
      <c r="J260" s="252"/>
      <c r="K260" s="252"/>
      <c r="L260" s="252"/>
      <c r="M260" s="252"/>
      <c r="N260" s="252"/>
      <c r="O260" s="252"/>
      <c r="P260" s="252"/>
      <c r="Q260" s="252"/>
      <c r="R260" s="252"/>
    </row>
    <row r="261" spans="1:18" x14ac:dyDescent="0.2">
      <c r="A261" s="252"/>
      <c r="B261" s="252"/>
      <c r="C261" s="252"/>
      <c r="D261" s="252"/>
      <c r="E261" s="252"/>
      <c r="F261" s="252"/>
      <c r="G261" s="252"/>
      <c r="H261" s="252"/>
      <c r="I261" s="252"/>
      <c r="J261" s="252"/>
      <c r="K261" s="252"/>
      <c r="L261" s="252"/>
      <c r="M261" s="252"/>
      <c r="N261" s="252"/>
      <c r="O261" s="252"/>
      <c r="P261" s="252"/>
      <c r="Q261" s="252"/>
      <c r="R261" s="252"/>
    </row>
    <row r="262" spans="1:18" x14ac:dyDescent="0.2">
      <c r="A262" s="252"/>
      <c r="B262" s="252"/>
      <c r="C262" s="252"/>
      <c r="D262" s="252"/>
      <c r="E262" s="252"/>
      <c r="F262" s="252"/>
      <c r="G262" s="252"/>
      <c r="H262" s="252"/>
      <c r="I262" s="252"/>
      <c r="J262" s="252"/>
      <c r="K262" s="252"/>
      <c r="L262" s="252"/>
      <c r="M262" s="252"/>
      <c r="N262" s="252"/>
      <c r="O262" s="252"/>
      <c r="P262" s="252"/>
      <c r="Q262" s="252"/>
      <c r="R262" s="252"/>
    </row>
    <row r="263" spans="1:18" x14ac:dyDescent="0.2">
      <c r="A263" s="252"/>
      <c r="B263" s="252"/>
      <c r="C263" s="252"/>
      <c r="D263" s="252"/>
      <c r="E263" s="252"/>
      <c r="F263" s="252"/>
      <c r="G263" s="252"/>
      <c r="H263" s="252"/>
      <c r="I263" s="252"/>
      <c r="J263" s="252"/>
      <c r="K263" s="252"/>
      <c r="L263" s="252"/>
      <c r="M263" s="252"/>
      <c r="N263" s="252"/>
      <c r="O263" s="252"/>
      <c r="P263" s="252"/>
      <c r="Q263" s="252"/>
      <c r="R263" s="252"/>
    </row>
    <row r="264" spans="1:18" x14ac:dyDescent="0.2">
      <c r="A264" s="252"/>
      <c r="B264" s="252"/>
      <c r="C264" s="252"/>
      <c r="D264" s="252"/>
      <c r="E264" s="252"/>
      <c r="F264" s="252"/>
      <c r="G264" s="252"/>
      <c r="H264" s="252"/>
      <c r="I264" s="252"/>
      <c r="J264" s="252"/>
      <c r="K264" s="252"/>
      <c r="L264" s="252"/>
      <c r="M264" s="252"/>
      <c r="N264" s="252"/>
      <c r="O264" s="252"/>
      <c r="P264" s="252"/>
      <c r="Q264" s="252"/>
      <c r="R264" s="252"/>
    </row>
    <row r="265" spans="1:18" x14ac:dyDescent="0.2">
      <c r="A265" s="252"/>
      <c r="B265" s="252"/>
      <c r="C265" s="252"/>
      <c r="D265" s="252"/>
      <c r="E265" s="252"/>
      <c r="F265" s="252"/>
      <c r="G265" s="252"/>
      <c r="H265" s="252"/>
      <c r="I265" s="252"/>
      <c r="J265" s="252"/>
      <c r="K265" s="252"/>
      <c r="L265" s="252"/>
      <c r="M265" s="252"/>
      <c r="N265" s="252"/>
      <c r="O265" s="252"/>
      <c r="P265" s="252"/>
      <c r="Q265" s="252"/>
      <c r="R265" s="252"/>
    </row>
    <row r="266" spans="1:18" x14ac:dyDescent="0.2">
      <c r="A266" s="252"/>
      <c r="B266" s="252"/>
      <c r="C266" s="252"/>
      <c r="D266" s="252"/>
      <c r="E266" s="252"/>
      <c r="F266" s="252"/>
      <c r="G266" s="252"/>
      <c r="H266" s="252"/>
      <c r="I266" s="252"/>
      <c r="J266" s="252"/>
      <c r="K266" s="252"/>
      <c r="L266" s="252"/>
      <c r="M266" s="252"/>
      <c r="N266" s="252"/>
      <c r="O266" s="252"/>
      <c r="P266" s="252"/>
      <c r="Q266" s="252"/>
      <c r="R266" s="252"/>
    </row>
    <row r="267" spans="1:18" x14ac:dyDescent="0.2">
      <c r="A267" s="252"/>
      <c r="B267" s="252"/>
      <c r="C267" s="252"/>
      <c r="D267" s="252"/>
      <c r="E267" s="252"/>
      <c r="F267" s="252"/>
      <c r="G267" s="252"/>
      <c r="H267" s="252"/>
      <c r="I267" s="252"/>
      <c r="J267" s="252"/>
      <c r="K267" s="252"/>
      <c r="L267" s="252"/>
      <c r="M267" s="252"/>
      <c r="N267" s="252"/>
      <c r="O267" s="252"/>
      <c r="P267" s="252"/>
      <c r="Q267" s="252"/>
      <c r="R267" s="252"/>
    </row>
    <row r="268" spans="1:18" x14ac:dyDescent="0.2">
      <c r="A268" s="252"/>
      <c r="B268" s="252"/>
      <c r="C268" s="252"/>
      <c r="D268" s="252"/>
      <c r="E268" s="252"/>
      <c r="F268" s="252"/>
      <c r="G268" s="252"/>
      <c r="H268" s="252"/>
      <c r="I268" s="252"/>
      <c r="J268" s="252"/>
      <c r="K268" s="252"/>
      <c r="L268" s="252"/>
      <c r="M268" s="252"/>
      <c r="N268" s="252"/>
      <c r="O268" s="252"/>
      <c r="P268" s="252"/>
      <c r="Q268" s="252"/>
      <c r="R268" s="252"/>
    </row>
    <row r="269" spans="1:18" x14ac:dyDescent="0.2">
      <c r="A269" s="252"/>
      <c r="B269" s="252"/>
      <c r="C269" s="252"/>
      <c r="D269" s="252"/>
      <c r="E269" s="252"/>
      <c r="F269" s="252"/>
      <c r="G269" s="252"/>
      <c r="H269" s="252"/>
      <c r="I269" s="252"/>
      <c r="J269" s="252"/>
      <c r="K269" s="252"/>
      <c r="L269" s="252"/>
      <c r="M269" s="252"/>
      <c r="N269" s="252"/>
      <c r="O269" s="252"/>
      <c r="P269" s="252"/>
      <c r="Q269" s="252"/>
      <c r="R269" s="252"/>
    </row>
    <row r="270" spans="1:18" x14ac:dyDescent="0.2">
      <c r="A270" s="252"/>
      <c r="B270" s="252"/>
      <c r="C270" s="252"/>
      <c r="D270" s="252"/>
      <c r="E270" s="252"/>
      <c r="F270" s="252"/>
      <c r="G270" s="252"/>
      <c r="H270" s="252"/>
      <c r="I270" s="252"/>
      <c r="J270" s="252"/>
      <c r="K270" s="252"/>
      <c r="L270" s="252"/>
      <c r="M270" s="252"/>
      <c r="N270" s="252"/>
      <c r="O270" s="252"/>
      <c r="P270" s="252"/>
      <c r="Q270" s="252"/>
      <c r="R270" s="252"/>
    </row>
    <row r="271" spans="1:18" x14ac:dyDescent="0.2">
      <c r="A271" s="252"/>
      <c r="B271" s="252"/>
      <c r="C271" s="252"/>
      <c r="D271" s="252"/>
      <c r="E271" s="252"/>
      <c r="F271" s="252"/>
      <c r="G271" s="252"/>
      <c r="H271" s="252"/>
      <c r="I271" s="252"/>
      <c r="J271" s="252"/>
      <c r="K271" s="252"/>
      <c r="L271" s="252"/>
      <c r="M271" s="252"/>
      <c r="N271" s="252"/>
      <c r="O271" s="252"/>
      <c r="P271" s="252"/>
      <c r="Q271" s="252"/>
      <c r="R271" s="252"/>
    </row>
    <row r="272" spans="1:18" x14ac:dyDescent="0.2">
      <c r="A272" s="252"/>
      <c r="B272" s="252"/>
      <c r="C272" s="252"/>
      <c r="D272" s="252"/>
      <c r="E272" s="252"/>
      <c r="F272" s="252"/>
      <c r="G272" s="252"/>
      <c r="H272" s="252"/>
      <c r="I272" s="252"/>
      <c r="J272" s="252"/>
      <c r="K272" s="252"/>
      <c r="L272" s="252"/>
      <c r="M272" s="252"/>
      <c r="N272" s="252"/>
      <c r="O272" s="252"/>
      <c r="P272" s="252"/>
      <c r="Q272" s="252"/>
      <c r="R272" s="252"/>
    </row>
    <row r="273" spans="1:18" x14ac:dyDescent="0.2">
      <c r="A273" s="252"/>
      <c r="B273" s="252"/>
      <c r="C273" s="252"/>
      <c r="D273" s="252"/>
      <c r="E273" s="252"/>
      <c r="F273" s="252"/>
      <c r="G273" s="252"/>
      <c r="H273" s="252"/>
      <c r="I273" s="252"/>
      <c r="J273" s="252"/>
      <c r="K273" s="252"/>
      <c r="L273" s="252"/>
      <c r="M273" s="252"/>
      <c r="N273" s="252"/>
      <c r="O273" s="252"/>
      <c r="P273" s="252"/>
      <c r="Q273" s="252"/>
      <c r="R273" s="252"/>
    </row>
    <row r="274" spans="1:18" x14ac:dyDescent="0.2">
      <c r="A274" s="252"/>
      <c r="B274" s="252"/>
      <c r="C274" s="252"/>
      <c r="D274" s="252"/>
      <c r="E274" s="252"/>
      <c r="F274" s="252"/>
      <c r="G274" s="252"/>
      <c r="H274" s="252"/>
      <c r="I274" s="252"/>
      <c r="J274" s="252"/>
      <c r="K274" s="252"/>
      <c r="L274" s="252"/>
      <c r="M274" s="252"/>
      <c r="N274" s="252"/>
      <c r="O274" s="252"/>
      <c r="P274" s="252"/>
      <c r="Q274" s="252"/>
      <c r="R274" s="252"/>
    </row>
    <row r="275" spans="1:18" x14ac:dyDescent="0.2">
      <c r="A275" s="252"/>
      <c r="B275" s="252"/>
      <c r="C275" s="252"/>
      <c r="D275" s="252"/>
      <c r="E275" s="252"/>
      <c r="F275" s="252"/>
      <c r="G275" s="252"/>
      <c r="H275" s="252"/>
      <c r="I275" s="252"/>
      <c r="J275" s="252"/>
      <c r="K275" s="252"/>
      <c r="L275" s="252"/>
      <c r="M275" s="252"/>
      <c r="N275" s="252"/>
      <c r="O275" s="252"/>
      <c r="P275" s="252"/>
      <c r="Q275" s="252"/>
      <c r="R275" s="252"/>
    </row>
    <row r="276" spans="1:18" x14ac:dyDescent="0.2">
      <c r="A276" s="252"/>
      <c r="B276" s="252"/>
      <c r="C276" s="252"/>
      <c r="D276" s="252"/>
      <c r="E276" s="252"/>
      <c r="F276" s="252"/>
      <c r="G276" s="252"/>
      <c r="H276" s="252"/>
      <c r="I276" s="252"/>
      <c r="J276" s="252"/>
      <c r="K276" s="252"/>
      <c r="L276" s="252"/>
      <c r="M276" s="252"/>
      <c r="N276" s="252"/>
      <c r="O276" s="252"/>
      <c r="P276" s="252"/>
      <c r="Q276" s="252"/>
      <c r="R276" s="252"/>
    </row>
    <row r="277" spans="1:18" x14ac:dyDescent="0.2">
      <c r="A277" s="252"/>
      <c r="B277" s="252"/>
      <c r="C277" s="252"/>
      <c r="D277" s="252"/>
      <c r="E277" s="252"/>
      <c r="F277" s="252"/>
      <c r="G277" s="252"/>
      <c r="H277" s="252"/>
      <c r="I277" s="252"/>
      <c r="J277" s="252"/>
      <c r="K277" s="252"/>
      <c r="L277" s="252"/>
      <c r="M277" s="252"/>
      <c r="N277" s="252"/>
      <c r="O277" s="252"/>
      <c r="P277" s="252"/>
      <c r="Q277" s="252"/>
      <c r="R277" s="252"/>
    </row>
    <row r="278" spans="1:18" x14ac:dyDescent="0.2">
      <c r="A278" s="252"/>
      <c r="B278" s="252"/>
      <c r="C278" s="252"/>
      <c r="D278" s="252"/>
      <c r="E278" s="252"/>
      <c r="F278" s="252"/>
      <c r="G278" s="252"/>
      <c r="H278" s="252"/>
      <c r="I278" s="252"/>
      <c r="J278" s="252"/>
      <c r="K278" s="252"/>
      <c r="L278" s="252"/>
      <c r="M278" s="252"/>
      <c r="N278" s="252"/>
      <c r="O278" s="252"/>
      <c r="P278" s="252"/>
      <c r="Q278" s="252"/>
      <c r="R278" s="252"/>
    </row>
    <row r="279" spans="1:18" x14ac:dyDescent="0.2">
      <c r="A279" s="252"/>
      <c r="B279" s="252"/>
      <c r="C279" s="252"/>
      <c r="D279" s="252"/>
      <c r="E279" s="252"/>
      <c r="F279" s="252"/>
      <c r="G279" s="252"/>
      <c r="H279" s="252"/>
      <c r="I279" s="252"/>
      <c r="J279" s="252"/>
      <c r="K279" s="252"/>
      <c r="L279" s="252"/>
      <c r="M279" s="252"/>
      <c r="N279" s="252"/>
      <c r="O279" s="252"/>
      <c r="P279" s="252"/>
      <c r="Q279" s="252"/>
      <c r="R279" s="252"/>
    </row>
    <row r="280" spans="1:18" x14ac:dyDescent="0.2">
      <c r="A280" s="252"/>
      <c r="B280" s="252"/>
      <c r="C280" s="252"/>
      <c r="D280" s="252"/>
      <c r="E280" s="252"/>
      <c r="F280" s="252"/>
      <c r="G280" s="252"/>
      <c r="H280" s="252"/>
      <c r="I280" s="252"/>
      <c r="J280" s="252"/>
      <c r="K280" s="252"/>
      <c r="L280" s="252"/>
      <c r="M280" s="252"/>
      <c r="N280" s="252"/>
      <c r="O280" s="252"/>
      <c r="P280" s="252"/>
      <c r="Q280" s="252"/>
      <c r="R280" s="252"/>
    </row>
    <row r="281" spans="1:18" x14ac:dyDescent="0.2">
      <c r="A281" s="252"/>
      <c r="B281" s="252"/>
      <c r="C281" s="252"/>
      <c r="D281" s="252"/>
      <c r="E281" s="252"/>
      <c r="F281" s="252"/>
      <c r="G281" s="252"/>
      <c r="H281" s="252"/>
      <c r="I281" s="252"/>
      <c r="J281" s="252"/>
      <c r="K281" s="252"/>
      <c r="L281" s="252"/>
      <c r="M281" s="252"/>
      <c r="N281" s="252"/>
      <c r="O281" s="252"/>
      <c r="P281" s="252"/>
      <c r="Q281" s="252"/>
      <c r="R281" s="252"/>
    </row>
    <row r="282" spans="1:18" x14ac:dyDescent="0.2">
      <c r="A282" s="252"/>
      <c r="B282" s="252"/>
      <c r="C282" s="252"/>
      <c r="D282" s="252"/>
      <c r="E282" s="252"/>
      <c r="F282" s="252"/>
      <c r="G282" s="252"/>
      <c r="H282" s="252"/>
      <c r="I282" s="252"/>
      <c r="J282" s="252"/>
      <c r="K282" s="252"/>
      <c r="L282" s="252"/>
      <c r="M282" s="252"/>
      <c r="N282" s="252"/>
      <c r="O282" s="252"/>
      <c r="P282" s="252"/>
      <c r="Q282" s="252"/>
      <c r="R282" s="252"/>
    </row>
    <row r="283" spans="1:18" x14ac:dyDescent="0.2">
      <c r="A283" s="252"/>
      <c r="B283" s="252"/>
      <c r="C283" s="252"/>
      <c r="D283" s="252"/>
      <c r="E283" s="252"/>
      <c r="F283" s="252"/>
      <c r="G283" s="252"/>
      <c r="H283" s="252"/>
      <c r="I283" s="252"/>
      <c r="J283" s="252"/>
      <c r="K283" s="252"/>
      <c r="L283" s="252"/>
      <c r="M283" s="252"/>
      <c r="N283" s="252"/>
      <c r="O283" s="252"/>
      <c r="P283" s="252"/>
      <c r="Q283" s="252"/>
      <c r="R283" s="252"/>
    </row>
    <row r="284" spans="1:18" x14ac:dyDescent="0.2">
      <c r="A284" s="252"/>
      <c r="B284" s="252"/>
      <c r="C284" s="252"/>
      <c r="D284" s="252"/>
      <c r="E284" s="252"/>
      <c r="F284" s="252"/>
      <c r="G284" s="252"/>
      <c r="H284" s="252"/>
      <c r="I284" s="252"/>
      <c r="J284" s="252"/>
      <c r="K284" s="252"/>
      <c r="L284" s="252"/>
      <c r="M284" s="252"/>
      <c r="N284" s="252"/>
      <c r="O284" s="252"/>
      <c r="P284" s="252"/>
      <c r="Q284" s="252"/>
      <c r="R284" s="252"/>
    </row>
    <row r="285" spans="1:18" x14ac:dyDescent="0.2">
      <c r="A285" s="252"/>
      <c r="B285" s="252"/>
      <c r="C285" s="252"/>
      <c r="D285" s="252"/>
      <c r="E285" s="252"/>
      <c r="F285" s="252"/>
      <c r="G285" s="252"/>
      <c r="H285" s="252"/>
      <c r="I285" s="252"/>
      <c r="J285" s="252"/>
      <c r="K285" s="252"/>
      <c r="L285" s="252"/>
      <c r="M285" s="252"/>
      <c r="N285" s="252"/>
      <c r="O285" s="252"/>
      <c r="P285" s="252"/>
      <c r="Q285" s="252"/>
      <c r="R285" s="252"/>
    </row>
    <row r="286" spans="1:18" x14ac:dyDescent="0.2">
      <c r="A286" s="252"/>
      <c r="B286" s="252"/>
      <c r="C286" s="252"/>
      <c r="D286" s="252"/>
      <c r="E286" s="252"/>
      <c r="F286" s="252"/>
      <c r="G286" s="252"/>
      <c r="H286" s="252"/>
      <c r="I286" s="252"/>
      <c r="J286" s="252"/>
      <c r="K286" s="252"/>
      <c r="L286" s="252"/>
      <c r="M286" s="252"/>
      <c r="N286" s="252"/>
      <c r="O286" s="252"/>
      <c r="P286" s="252"/>
      <c r="Q286" s="252"/>
      <c r="R286" s="252"/>
    </row>
    <row r="287" spans="1:18" x14ac:dyDescent="0.2">
      <c r="A287" s="252"/>
      <c r="B287" s="252"/>
      <c r="C287" s="252"/>
      <c r="D287" s="252"/>
      <c r="E287" s="252"/>
      <c r="F287" s="252"/>
      <c r="G287" s="252"/>
      <c r="H287" s="252"/>
      <c r="I287" s="252"/>
      <c r="J287" s="252"/>
      <c r="K287" s="252"/>
      <c r="L287" s="252"/>
      <c r="M287" s="252"/>
      <c r="N287" s="252"/>
      <c r="O287" s="252"/>
      <c r="P287" s="252"/>
      <c r="Q287" s="252"/>
      <c r="R287" s="252"/>
    </row>
    <row r="288" spans="1:18" x14ac:dyDescent="0.2">
      <c r="A288" s="252"/>
      <c r="B288" s="252"/>
      <c r="C288" s="252"/>
      <c r="D288" s="252"/>
      <c r="E288" s="252"/>
      <c r="F288" s="252"/>
      <c r="G288" s="252"/>
      <c r="H288" s="252"/>
      <c r="I288" s="252"/>
      <c r="J288" s="252"/>
      <c r="K288" s="252"/>
      <c r="L288" s="252"/>
      <c r="M288" s="252"/>
      <c r="N288" s="252"/>
      <c r="O288" s="252"/>
      <c r="P288" s="252"/>
      <c r="Q288" s="252"/>
      <c r="R288" s="252"/>
    </row>
    <row r="289" spans="1:18" x14ac:dyDescent="0.2">
      <c r="A289" s="252"/>
      <c r="B289" s="252"/>
      <c r="C289" s="252"/>
      <c r="D289" s="252"/>
      <c r="E289" s="252"/>
      <c r="F289" s="252"/>
      <c r="G289" s="252"/>
      <c r="H289" s="252"/>
      <c r="I289" s="252"/>
      <c r="J289" s="252"/>
      <c r="K289" s="252"/>
      <c r="L289" s="252"/>
      <c r="M289" s="252"/>
      <c r="N289" s="252"/>
      <c r="O289" s="252"/>
      <c r="P289" s="252"/>
      <c r="Q289" s="252"/>
      <c r="R289" s="252"/>
    </row>
    <row r="290" spans="1:18" x14ac:dyDescent="0.2">
      <c r="A290" s="252"/>
      <c r="B290" s="252"/>
      <c r="C290" s="252"/>
      <c r="D290" s="252"/>
      <c r="E290" s="252"/>
      <c r="F290" s="252"/>
      <c r="G290" s="252"/>
      <c r="H290" s="252"/>
      <c r="I290" s="252"/>
      <c r="J290" s="252"/>
      <c r="K290" s="252"/>
      <c r="L290" s="252"/>
      <c r="M290" s="252"/>
      <c r="N290" s="252"/>
      <c r="O290" s="252"/>
      <c r="P290" s="252"/>
      <c r="Q290" s="252"/>
      <c r="R290" s="252"/>
    </row>
    <row r="291" spans="1:18" x14ac:dyDescent="0.2">
      <c r="A291" s="252"/>
      <c r="B291" s="252"/>
      <c r="C291" s="252"/>
      <c r="D291" s="252"/>
      <c r="E291" s="252"/>
      <c r="F291" s="252"/>
      <c r="G291" s="252"/>
      <c r="H291" s="252"/>
      <c r="I291" s="252"/>
      <c r="J291" s="252"/>
      <c r="K291" s="252"/>
      <c r="L291" s="252"/>
      <c r="M291" s="252"/>
      <c r="N291" s="252"/>
      <c r="O291" s="252"/>
      <c r="P291" s="252"/>
      <c r="Q291" s="252"/>
      <c r="R291" s="252"/>
    </row>
    <row r="292" spans="1:18" x14ac:dyDescent="0.2">
      <c r="A292" s="252"/>
      <c r="B292" s="252"/>
      <c r="C292" s="252"/>
      <c r="D292" s="252"/>
      <c r="E292" s="252"/>
      <c r="F292" s="252"/>
      <c r="G292" s="252"/>
      <c r="H292" s="252"/>
      <c r="I292" s="252"/>
      <c r="J292" s="252"/>
      <c r="K292" s="252"/>
      <c r="L292" s="252"/>
      <c r="M292" s="252"/>
      <c r="N292" s="252"/>
      <c r="O292" s="252"/>
      <c r="P292" s="252"/>
      <c r="Q292" s="252"/>
      <c r="R292" s="252"/>
    </row>
    <row r="293" spans="1:18" x14ac:dyDescent="0.2">
      <c r="A293" s="252"/>
      <c r="B293" s="252"/>
      <c r="C293" s="252"/>
      <c r="D293" s="252"/>
      <c r="E293" s="252"/>
      <c r="F293" s="252"/>
      <c r="G293" s="252"/>
      <c r="H293" s="252"/>
      <c r="I293" s="252"/>
      <c r="J293" s="252"/>
      <c r="K293" s="252"/>
      <c r="L293" s="252"/>
      <c r="M293" s="252"/>
      <c r="N293" s="252"/>
      <c r="O293" s="252"/>
      <c r="P293" s="252"/>
      <c r="Q293" s="252"/>
      <c r="R293" s="252"/>
    </row>
    <row r="294" spans="1:18" x14ac:dyDescent="0.2">
      <c r="A294" s="252"/>
      <c r="B294" s="252"/>
      <c r="C294" s="252"/>
      <c r="D294" s="252"/>
      <c r="E294" s="252"/>
      <c r="F294" s="252"/>
      <c r="G294" s="252"/>
      <c r="H294" s="252"/>
      <c r="I294" s="252"/>
      <c r="J294" s="252"/>
      <c r="K294" s="252"/>
      <c r="L294" s="252"/>
      <c r="M294" s="252"/>
      <c r="N294" s="252"/>
      <c r="O294" s="252"/>
      <c r="P294" s="252"/>
      <c r="Q294" s="252"/>
      <c r="R294" s="252"/>
    </row>
    <row r="295" spans="1:18" x14ac:dyDescent="0.2">
      <c r="A295" s="252"/>
      <c r="B295" s="252"/>
      <c r="C295" s="252"/>
      <c r="D295" s="252"/>
      <c r="E295" s="252"/>
      <c r="F295" s="252"/>
      <c r="G295" s="252"/>
      <c r="H295" s="252"/>
      <c r="I295" s="252"/>
      <c r="J295" s="252"/>
      <c r="K295" s="252"/>
      <c r="L295" s="252"/>
      <c r="M295" s="252"/>
      <c r="N295" s="252"/>
      <c r="O295" s="252"/>
      <c r="P295" s="252"/>
      <c r="Q295" s="252"/>
      <c r="R295" s="252"/>
    </row>
    <row r="296" spans="1:18" x14ac:dyDescent="0.2">
      <c r="A296" s="252"/>
      <c r="B296" s="252"/>
      <c r="C296" s="252"/>
      <c r="D296" s="252"/>
      <c r="E296" s="252"/>
      <c r="F296" s="252"/>
      <c r="G296" s="252"/>
      <c r="H296" s="252"/>
      <c r="I296" s="252"/>
      <c r="J296" s="252"/>
      <c r="K296" s="252"/>
      <c r="L296" s="252"/>
      <c r="M296" s="252"/>
      <c r="N296" s="252"/>
      <c r="O296" s="252"/>
      <c r="P296" s="252"/>
      <c r="Q296" s="252"/>
      <c r="R296" s="252"/>
    </row>
    <row r="297" spans="1:18" x14ac:dyDescent="0.2">
      <c r="A297" s="252"/>
      <c r="B297" s="252"/>
      <c r="C297" s="252"/>
      <c r="D297" s="252"/>
      <c r="E297" s="252"/>
      <c r="F297" s="252"/>
      <c r="G297" s="252"/>
      <c r="H297" s="252"/>
      <c r="I297" s="252"/>
      <c r="J297" s="252"/>
      <c r="K297" s="252"/>
      <c r="L297" s="252"/>
      <c r="M297" s="252"/>
      <c r="N297" s="252"/>
      <c r="O297" s="252"/>
      <c r="P297" s="252"/>
      <c r="Q297" s="252"/>
      <c r="R297" s="252"/>
    </row>
    <row r="298" spans="1:18" x14ac:dyDescent="0.2">
      <c r="A298" s="252"/>
      <c r="B298" s="252"/>
      <c r="C298" s="252"/>
      <c r="D298" s="252"/>
      <c r="E298" s="252"/>
      <c r="F298" s="252"/>
      <c r="G298" s="252"/>
      <c r="H298" s="252"/>
      <c r="I298" s="252"/>
      <c r="J298" s="252"/>
      <c r="K298" s="252"/>
      <c r="L298" s="252"/>
      <c r="M298" s="252"/>
      <c r="N298" s="252"/>
      <c r="O298" s="252"/>
      <c r="P298" s="252"/>
      <c r="Q298" s="252"/>
      <c r="R298" s="252"/>
    </row>
    <row r="299" spans="1:18" x14ac:dyDescent="0.2">
      <c r="A299" s="252"/>
      <c r="B299" s="252"/>
      <c r="C299" s="252"/>
      <c r="D299" s="252"/>
      <c r="E299" s="252"/>
      <c r="F299" s="252"/>
      <c r="G299" s="252"/>
      <c r="H299" s="252"/>
      <c r="I299" s="252"/>
      <c r="J299" s="252"/>
      <c r="K299" s="252"/>
      <c r="L299" s="252"/>
      <c r="M299" s="252"/>
      <c r="N299" s="252"/>
      <c r="O299" s="252"/>
      <c r="P299" s="252"/>
      <c r="Q299" s="252"/>
      <c r="R299" s="252"/>
    </row>
    <row r="300" spans="1:18" x14ac:dyDescent="0.2">
      <c r="A300" s="252"/>
      <c r="B300" s="252"/>
      <c r="C300" s="252"/>
      <c r="D300" s="252"/>
      <c r="E300" s="252"/>
      <c r="F300" s="252"/>
      <c r="G300" s="252"/>
      <c r="H300" s="252"/>
      <c r="I300" s="252"/>
      <c r="J300" s="252"/>
      <c r="K300" s="252"/>
      <c r="L300" s="252"/>
      <c r="M300" s="252"/>
      <c r="N300" s="252"/>
      <c r="O300" s="252"/>
      <c r="P300" s="252"/>
      <c r="Q300" s="252"/>
      <c r="R300" s="252"/>
    </row>
  </sheetData>
  <sheetProtection sheet="1" objects="1" scenarios="1"/>
  <mergeCells count="12">
    <mergeCell ref="P42:Q42"/>
    <mergeCell ref="BZ4:CE4"/>
    <mergeCell ref="A1:D3"/>
    <mergeCell ref="E1:BP1"/>
    <mergeCell ref="BQ1:BY2"/>
    <mergeCell ref="E2:BP2"/>
    <mergeCell ref="E3:BP3"/>
    <mergeCell ref="BQ3:BY3"/>
    <mergeCell ref="A4:AC4"/>
    <mergeCell ref="AD4:BA4"/>
    <mergeCell ref="BB4:BY4"/>
    <mergeCell ref="A39:Q39"/>
  </mergeCells>
  <dataValidations count="45">
    <dataValidation type="list" errorStyle="warning" allowBlank="1" showInputMessage="1" showErrorMessage="1" errorTitle="Fuente Financiación" error="Desea Ingresar Nueva Fuente de Financiación?" sqref="R5:AC5">
      <formula1>fuente_financiacion</formula1>
    </dataValidation>
    <dataValidation type="list" errorStyle="warning" allowBlank="1" showInputMessage="1" showErrorMessage="1" errorTitle="Línea de Gestión PND" error="Desea Ingresar Nueva Línea de Gestión PND?" sqref="L6:L38">
      <formula1>proceso</formula1>
    </dataValidation>
    <dataValidation type="list" errorStyle="warning" allowBlank="1" showInputMessage="1" showErrorMessage="1" errorTitle="Objetivo Sectorial" error="Desea Ingresar Nuevo Objetivo Sectorial?" sqref="G6:G38">
      <formula1>obj_sec</formula1>
    </dataValidation>
    <dataValidation type="list" errorStyle="warning" allowBlank="1" showInputMessage="1" showErrorMessage="1" errorTitle="Estrategia Sectorial" error="Desea Ingresar Nueva Estrategia Sectorial?" sqref="H6:H38">
      <formula1>est_sec</formula1>
    </dataValidation>
    <dataValidation type="list" errorStyle="warning" allowBlank="1" showInputMessage="1" showErrorMessage="1" errorTitle="Actividad Principal" error="Registrar Actividad Principal?" sqref="I6:I38">
      <formula1>"Inactivar"</formula1>
    </dataValidation>
    <dataValidation type="list" errorStyle="warning" allowBlank="1" showInputMessage="1" showErrorMessage="1" errorTitle="Actividad Desagregada" error="Registrar Actividad Desagregada?" sqref="J6:J38">
      <formula1>"Inactivar"</formula1>
    </dataValidation>
    <dataValidation type="list" errorStyle="warning" allowBlank="1" showInputMessage="1" showErrorMessage="1" errorTitle="Línea de Gestión PND" error="Desea Ingresar Nueva Línea de Gestión PND?" sqref="K6:K38">
      <formula1>linea_gestion</formula1>
    </dataValidation>
    <dataValidation type="list" allowBlank="1" showInputMessage="1" showErrorMessage="1" errorTitle="Dato Inválido" error="Debe Registrar un Valor Entre 1 y 3" sqref="M6:M38">
      <formula1>peso</formula1>
    </dataValidation>
    <dataValidation type="list" errorStyle="warning" allowBlank="1" showInputMessage="1" showErrorMessage="1" errorTitle="Unidad de Medida" error="Desea Ingresar Nueva Unidad de Medida?" sqref="P6:P38">
      <formula1>unidad_medida</formula1>
    </dataValidation>
    <dataValidation type="decimal" allowBlank="1" showInputMessage="1" showErrorMessage="1" errorTitle="Dato Inválido" error="Debe Registrar Valores Enteros y/o con Valores Decimales" sqref="AC6:AC38 N6:N38 AS6:AS38">
      <formula1>0</formula1>
      <formula2>9.99999999999999E+24</formula2>
    </dataValidation>
    <dataValidation type="list" errorStyle="warning" allowBlank="1" showInputMessage="1" showErrorMessage="1" errorTitle="Compromiso PND" error="Desea Ingresar Nuevo Compromiso PND?" sqref="AD6:AD38">
      <formula1>compromiso_PND</formula1>
    </dataValidation>
    <dataValidation type="list" errorStyle="warning" allowBlank="1" showInputMessage="1" showErrorMessage="1" errorTitle="Articulado PND" error="Desea Ingresar Nuevo Articulado PND?" sqref="AE6:AE38">
      <formula1>"No Aplica"</formula1>
    </dataValidation>
    <dataValidation type="list" errorStyle="warning" allowBlank="1" showInputMessage="1" showErrorMessage="1" errorTitle="Meta Sinergia Nacional" error="Desea Ingresar Nueva Meta Sinergia Nacional?" sqref="AF6:AF38">
      <formula1>meta_sinergia_nal</formula1>
    </dataValidation>
    <dataValidation type="list" errorStyle="warning" allowBlank="1" showInputMessage="1" showErrorMessage="1" errorTitle="Meta Sinergia Regional" error="Desea Ingresar Nueva Meta Sinergia Regional?" sqref="AG6:AG38">
      <formula1>meta_sinergia_regional</formula1>
    </dataValidation>
    <dataValidation type="list" errorStyle="warning" allowBlank="1" showInputMessage="1" showErrorMessage="1" errorTitle="Meta Grupo Étnico" error="Desea Ingresar Nueva Meta Grupo Étnico?" sqref="AH6:AH38">
      <formula1>meta_grupo_etnico</formula1>
    </dataValidation>
    <dataValidation type="list" errorStyle="warning" allowBlank="1" showInputMessage="1" showErrorMessage="1" errorTitle="Tablero Control Ministro" error="Desea Ingresar Nueva Meta Control Ministro?" sqref="AI6:AI38">
      <formula1>tablero_ministro</formula1>
    </dataValidation>
    <dataValidation type="list" errorStyle="warning" allowBlank="1" showInputMessage="1" showErrorMessage="1" errorTitle="Política Ambiental" error="Desea Ingresar Nueva Política Ambiental?" sqref="AJ6:AJ38">
      <formula1>politica_ambiental</formula1>
    </dataValidation>
    <dataValidation type="list" errorStyle="warning" allowBlank="1" showInputMessage="1" showErrorMessage="1" errorTitle="Acuerdos Internacionales" error="Desea Ingresar Nuevo Compromiso Acuerdo Internacional?" sqref="AL6:AL38">
      <formula1>"No Aplica"</formula1>
    </dataValidation>
    <dataValidation type="list" allowBlank="1" showInputMessage="1" showErrorMessage="1" errorTitle="Dato Inválido" error="Debe Seleccionar Si Aplica o No Aplica?" sqref="AM6:AN38">
      <formula1>"Si Aplica,No Aplica"</formula1>
    </dataValidation>
    <dataValidation type="list" errorStyle="warning" allowBlank="1" showInputMessage="1" showErrorMessage="1" errorTitle="Grupo Étnico" error="Desea Ingresar Nuevo Grupo Étnico?" sqref="AO6:AO38">
      <formula1>grupo_etnico</formula1>
    </dataValidation>
    <dataValidation type="list" errorStyle="warning" allowBlank="1" showInputMessage="1" showErrorMessage="1" errorTitle="Fuente Compromiso Étnico" error="Desea Ingresar Nueva Fuente Compromiso Étnico?" sqref="AP6:AP38">
      <formula1>compromiso_etnico</formula1>
    </dataValidation>
    <dataValidation type="list" errorStyle="warning" allowBlank="1" showInputMessage="1" showErrorMessage="1" errorTitle="Grupo Poblacional" error="Desea Ingresar Nuevo Grupo Poblacional?" sqref="AQ6:AQ38">
      <formula1>grupo_poblacional</formula1>
    </dataValidation>
    <dataValidation type="list" errorStyle="warning" allowBlank="1" showInputMessage="1" showErrorMessage="1" errorTitle="Género" error="Desea Ingresar Nuevo Género?" sqref="AR6:AR38">
      <formula1>genero</formula1>
    </dataValidation>
    <dataValidation type="list" errorStyle="warning" allowBlank="1" showInputMessage="1" showErrorMessage="1" errorTitle="Región" error="Desea Ingresar Nueva Región?" sqref="AT6:AT38">
      <formula1>region</formula1>
    </dataValidation>
    <dataValidation type="list" errorStyle="warning" allowBlank="1" showInputMessage="1" showErrorMessage="1" errorTitle="Departamento" error="Desea Ingresar Nuevo Departamento?" sqref="AU6:AU38">
      <formula1>departamento</formula1>
    </dataValidation>
    <dataValidation type="list" errorStyle="warning" allowBlank="1" showInputMessage="1" showErrorMessage="1" errorTitle="Municipio" error="Desea Ingresar Nuevo Municipio?" sqref="AW6:AW38">
      <formula1>municipio</formula1>
    </dataValidation>
    <dataValidation type="list" errorStyle="warning" allowBlank="1" showInputMessage="1" showErrorMessage="1" errorTitle="Clasificación de Desempeño" error="Desea Ingresar Nueva Clasificación de Desempeño y Calidad?" sqref="AY6:AY38">
      <formula1>clasificacion_desempeño</formula1>
    </dataValidation>
    <dataValidation type="list" errorStyle="warning" allowBlank="1" showInputMessage="1" showErrorMessage="1" errorTitle="Meta Indicador de Resultado" error="Desea Ingresar Nueva Meta Indicador de Resultado?" sqref="AZ6:AZ38">
      <formula1>"No Aplica"</formula1>
    </dataValidation>
    <dataValidation type="list" errorStyle="warning" allowBlank="1" showInputMessage="1" showErrorMessage="1" errorTitle="Líder Responsable" error="Desea Ingresar Nuevo Líder Responsable?" sqref="BA6:BA38">
      <formula1>lider</formula1>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B6:BB38">
      <formula1>10</formula1>
      <formula2>1000</formula2>
    </dataValidation>
    <dataValidation type="decimal" allowBlank="1" showInputMessage="1" showErrorMessage="1" errorTitle="Dato Inválido" error="Debe Registrar Valores Enteros y/o con Valores Decimales (Mayor a 0 e Inferior o Igual a 100)" sqref="BC6:BC38 BE6:BE38 BG6:BG38 BI6:BI38 BK6:BK38 BM6:BM38 BO6:BO38 BQ6:BQ38 BS6:BS38 BU6:BU38 BW6:BW38 BY6:BY38">
      <formula1>1</formula1>
      <formula2>100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D6:BD38">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F6:BF38">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H6:BH38">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J6:BJ38">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L6:BL38">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N6:BN38">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P6:BP38">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R6:BR38">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T6:BT38">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BV6:BV38">
      <formula1>10</formula1>
      <formula2>1000</formula2>
    </dataValidation>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BX6:BX38">
      <formula1>10</formula1>
      <formula2>1000</formula2>
    </dataValidation>
    <dataValidation type="textLength" showInputMessage="1" showErrorMessage="1" error="El largo de texto no corresponde a lo definido (10 a 1000 caracteres)" prompt="Registra mínimo 10 y máximo 1000 caracteres" sqref="CB5:CB300 CE5:CE300">
      <formula1>10</formula1>
      <formula2>1000</formula2>
    </dataValidation>
    <dataValidation type="decimal" showInputMessage="1" showErrorMessage="1" error="Se debe ingresar números entre 0 y 100" prompt="Ingrese números entre 0 y 100" sqref="CA6:CA300 CD6:CD300">
      <formula1>0</formula1>
      <formula2>100</formula2>
    </dataValidation>
    <dataValidation type="decimal" operator="greaterThan" showInputMessage="1" showErrorMessage="1" error="Sólo puede ingresar números mayores a 0" prompt="Ingrese un números" sqref="BZ6:BZ300 CC6:CC300">
      <formula1>0</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3366FF"/>
  </sheetPr>
  <dimension ref="A1:CE300"/>
  <sheetViews>
    <sheetView topLeftCell="BW1" zoomScale="81" zoomScaleNormal="81" workbookViewId="0">
      <selection activeCell="BZ6" sqref="BZ6:BZ300 CC6:CC300"/>
    </sheetView>
  </sheetViews>
  <sheetFormatPr baseColWidth="10" defaultRowHeight="12.75" x14ac:dyDescent="0.2"/>
  <cols>
    <col min="1" max="1" width="23.140625" style="99" customWidth="1"/>
    <col min="2" max="2" width="11.5703125" style="99" customWidth="1"/>
    <col min="3" max="3" width="17.42578125" style="99" customWidth="1"/>
    <col min="4" max="4" width="14.28515625" style="99" customWidth="1"/>
    <col min="5" max="5" width="18.85546875" style="99" customWidth="1"/>
    <col min="6" max="6" width="21.42578125" style="99" customWidth="1"/>
    <col min="7" max="9" width="39.28515625" style="99" customWidth="1"/>
    <col min="10" max="10" width="53.7109375" style="99" customWidth="1"/>
    <col min="11" max="11" width="25.28515625" style="99" customWidth="1"/>
    <col min="12" max="12" width="21.85546875" style="99" customWidth="1"/>
    <col min="13" max="13" width="18.85546875" style="99" customWidth="1"/>
    <col min="14" max="14" width="13.42578125" style="99" customWidth="1"/>
    <col min="15" max="15" width="25.42578125" style="99" customWidth="1"/>
    <col min="16" max="16" width="18.85546875" style="99" customWidth="1"/>
    <col min="17" max="17" width="23.28515625" style="99" customWidth="1"/>
    <col min="18" max="18" width="31" style="99" customWidth="1"/>
    <col min="19" max="29" width="39.28515625" style="99" hidden="1" customWidth="1"/>
    <col min="30" max="30" width="28.85546875" style="99" customWidth="1"/>
    <col min="31" max="31" width="19.140625" style="99" customWidth="1"/>
    <col min="32" max="32" width="16.28515625" style="99" customWidth="1"/>
    <col min="33" max="50" width="11.5703125" style="99" customWidth="1"/>
    <col min="51" max="52" width="11.7109375" style="99" customWidth="1"/>
    <col min="53" max="54" width="11.42578125" style="99" customWidth="1"/>
    <col min="55" max="72" width="11.5703125" style="99" customWidth="1"/>
    <col min="73" max="73" width="12.140625" style="99" customWidth="1"/>
    <col min="74" max="75" width="11.5703125" style="99" customWidth="1"/>
    <col min="76" max="76" width="15.28515625" style="99" customWidth="1"/>
    <col min="77" max="77" width="11.42578125" style="99" customWidth="1"/>
    <col min="78" max="79" width="40.7109375" style="99" customWidth="1"/>
    <col min="80" max="80" width="67.7109375" style="99" customWidth="1"/>
    <col min="81" max="82" width="40.7109375" style="99" customWidth="1"/>
    <col min="83" max="83" width="67.7109375" style="99" customWidth="1"/>
    <col min="84" max="16384" width="11.42578125" style="99"/>
  </cols>
  <sheetData>
    <row r="1" spans="1:83" s="159" customFormat="1" ht="50.1" customHeight="1" x14ac:dyDescent="0.2">
      <c r="A1" s="593"/>
      <c r="B1" s="594"/>
      <c r="C1" s="594"/>
      <c r="D1" s="595"/>
      <c r="E1" s="599" t="s">
        <v>1848</v>
      </c>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600"/>
      <c r="BQ1" s="601"/>
      <c r="BR1" s="602"/>
      <c r="BS1" s="602"/>
      <c r="BT1" s="602"/>
      <c r="BU1" s="602"/>
      <c r="BV1" s="602"/>
      <c r="BW1" s="602"/>
      <c r="BX1" s="602"/>
      <c r="BY1" s="603"/>
    </row>
    <row r="2" spans="1:83" s="159" customFormat="1" ht="50.1" customHeight="1" x14ac:dyDescent="0.2">
      <c r="A2" s="596"/>
      <c r="B2" s="597"/>
      <c r="C2" s="597"/>
      <c r="D2" s="598"/>
      <c r="E2" s="599" t="s">
        <v>1849</v>
      </c>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c r="AU2" s="599"/>
      <c r="AV2" s="599"/>
      <c r="AW2" s="599"/>
      <c r="AX2" s="599"/>
      <c r="AY2" s="599"/>
      <c r="AZ2" s="599"/>
      <c r="BA2" s="599"/>
      <c r="BB2" s="599"/>
      <c r="BC2" s="599"/>
      <c r="BD2" s="599"/>
      <c r="BE2" s="599"/>
      <c r="BF2" s="599"/>
      <c r="BG2" s="599"/>
      <c r="BH2" s="599"/>
      <c r="BI2" s="599"/>
      <c r="BJ2" s="599"/>
      <c r="BK2" s="599"/>
      <c r="BL2" s="599"/>
      <c r="BM2" s="599"/>
      <c r="BN2" s="599"/>
      <c r="BO2" s="599"/>
      <c r="BP2" s="600"/>
      <c r="BQ2" s="604"/>
      <c r="BR2" s="605"/>
      <c r="BS2" s="605"/>
      <c r="BT2" s="605"/>
      <c r="BU2" s="605"/>
      <c r="BV2" s="605"/>
      <c r="BW2" s="605"/>
      <c r="BX2" s="605"/>
      <c r="BY2" s="606"/>
    </row>
    <row r="3" spans="1:83" s="159" customFormat="1" ht="50.1" customHeight="1" thickBot="1" x14ac:dyDescent="0.25">
      <c r="A3" s="596"/>
      <c r="B3" s="597"/>
      <c r="C3" s="597"/>
      <c r="D3" s="598"/>
      <c r="E3" s="607" t="s">
        <v>1850</v>
      </c>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8"/>
      <c r="BQ3" s="527" t="s">
        <v>1851</v>
      </c>
      <c r="BR3" s="528"/>
      <c r="BS3" s="528"/>
      <c r="BT3" s="528"/>
      <c r="BU3" s="528"/>
      <c r="BV3" s="528"/>
      <c r="BW3" s="528"/>
      <c r="BX3" s="528"/>
      <c r="BY3" s="529"/>
    </row>
    <row r="4" spans="1:83" s="159" customFormat="1" ht="50.1" customHeight="1" thickBot="1" x14ac:dyDescent="0.25">
      <c r="A4" s="609" t="s">
        <v>1852</v>
      </c>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t="s">
        <v>1853</v>
      </c>
      <c r="AE4" s="580"/>
      <c r="AF4" s="580"/>
      <c r="AG4" s="580"/>
      <c r="AH4" s="580"/>
      <c r="AI4" s="580"/>
      <c r="AJ4" s="580"/>
      <c r="AK4" s="580"/>
      <c r="AL4" s="580"/>
      <c r="AM4" s="580"/>
      <c r="AN4" s="580"/>
      <c r="AO4" s="580"/>
      <c r="AP4" s="580"/>
      <c r="AQ4" s="580"/>
      <c r="AR4" s="580"/>
      <c r="AS4" s="580"/>
      <c r="AT4" s="580"/>
      <c r="AU4" s="580"/>
      <c r="AV4" s="580"/>
      <c r="AW4" s="580"/>
      <c r="AX4" s="580"/>
      <c r="AY4" s="580"/>
      <c r="AZ4" s="580"/>
      <c r="BA4" s="580"/>
      <c r="BB4" s="580" t="s">
        <v>1942</v>
      </c>
      <c r="BC4" s="580"/>
      <c r="BD4" s="580"/>
      <c r="BE4" s="580"/>
      <c r="BF4" s="580"/>
      <c r="BG4" s="580"/>
      <c r="BH4" s="580"/>
      <c r="BI4" s="580"/>
      <c r="BJ4" s="580"/>
      <c r="BK4" s="580"/>
      <c r="BL4" s="580"/>
      <c r="BM4" s="580"/>
      <c r="BN4" s="580"/>
      <c r="BO4" s="580"/>
      <c r="BP4" s="580"/>
      <c r="BQ4" s="580"/>
      <c r="BR4" s="580"/>
      <c r="BS4" s="580"/>
      <c r="BT4" s="580"/>
      <c r="BU4" s="580"/>
      <c r="BV4" s="580"/>
      <c r="BW4" s="580"/>
      <c r="BX4" s="580"/>
      <c r="BY4" s="581"/>
      <c r="BZ4" s="590" t="s">
        <v>3529</v>
      </c>
      <c r="CA4" s="591"/>
      <c r="CB4" s="591"/>
      <c r="CC4" s="591"/>
      <c r="CD4" s="591"/>
      <c r="CE4" s="592"/>
    </row>
    <row r="5" spans="1:83" s="159" customFormat="1" ht="90" thickBot="1" x14ac:dyDescent="0.25">
      <c r="A5" s="230" t="s">
        <v>1854</v>
      </c>
      <c r="B5" s="231" t="s">
        <v>1855</v>
      </c>
      <c r="C5" s="232" t="s">
        <v>1856</v>
      </c>
      <c r="D5" s="231" t="s">
        <v>1857</v>
      </c>
      <c r="E5" s="231" t="s">
        <v>1858</v>
      </c>
      <c r="F5" s="232" t="s">
        <v>1859</v>
      </c>
      <c r="G5" s="233" t="s">
        <v>1847</v>
      </c>
      <c r="H5" s="233" t="s">
        <v>1862</v>
      </c>
      <c r="I5" s="233" t="s">
        <v>1860</v>
      </c>
      <c r="J5" s="233" t="s">
        <v>1861</v>
      </c>
      <c r="K5" s="233" t="s">
        <v>1863</v>
      </c>
      <c r="L5" s="233" t="s">
        <v>1864</v>
      </c>
      <c r="M5" s="233" t="s">
        <v>1865</v>
      </c>
      <c r="N5" s="231" t="s">
        <v>1869</v>
      </c>
      <c r="O5" s="231" t="s">
        <v>1866</v>
      </c>
      <c r="P5" s="231" t="s">
        <v>1867</v>
      </c>
      <c r="Q5" s="233" t="s">
        <v>1868</v>
      </c>
      <c r="R5" s="253" t="s">
        <v>2976</v>
      </c>
      <c r="S5" s="73" t="s">
        <v>1925</v>
      </c>
      <c r="T5" s="73" t="s">
        <v>1925</v>
      </c>
      <c r="U5" s="73" t="s">
        <v>1925</v>
      </c>
      <c r="V5" s="73" t="s">
        <v>1925</v>
      </c>
      <c r="W5" s="73" t="s">
        <v>1925</v>
      </c>
      <c r="X5" s="73" t="s">
        <v>1925</v>
      </c>
      <c r="Y5" s="73" t="s">
        <v>1925</v>
      </c>
      <c r="Z5" s="73" t="s">
        <v>1925</v>
      </c>
      <c r="AA5" s="73" t="s">
        <v>1925</v>
      </c>
      <c r="AB5" s="73" t="s">
        <v>1925</v>
      </c>
      <c r="AC5" s="73" t="s">
        <v>1925</v>
      </c>
      <c r="AD5" s="72" t="s">
        <v>1870</v>
      </c>
      <c r="AE5" s="72" t="s">
        <v>1871</v>
      </c>
      <c r="AF5" s="72" t="s">
        <v>1872</v>
      </c>
      <c r="AG5" s="72" t="s">
        <v>1873</v>
      </c>
      <c r="AH5" s="72" t="s">
        <v>1874</v>
      </c>
      <c r="AI5" s="72" t="s">
        <v>1875</v>
      </c>
      <c r="AJ5" s="72" t="s">
        <v>1876</v>
      </c>
      <c r="AK5" s="72" t="s">
        <v>1877</v>
      </c>
      <c r="AL5" s="72" t="s">
        <v>1878</v>
      </c>
      <c r="AM5" s="72" t="s">
        <v>1879</v>
      </c>
      <c r="AN5" s="72" t="s">
        <v>1880</v>
      </c>
      <c r="AO5" s="72" t="s">
        <v>1881</v>
      </c>
      <c r="AP5" s="72" t="s">
        <v>1882</v>
      </c>
      <c r="AQ5" s="72" t="s">
        <v>1883</v>
      </c>
      <c r="AR5" s="72" t="s">
        <v>1884</v>
      </c>
      <c r="AS5" s="72" t="s">
        <v>1885</v>
      </c>
      <c r="AT5" s="72" t="s">
        <v>1886</v>
      </c>
      <c r="AU5" s="72" t="s">
        <v>1887</v>
      </c>
      <c r="AV5" s="72" t="s">
        <v>1888</v>
      </c>
      <c r="AW5" s="72" t="s">
        <v>1889</v>
      </c>
      <c r="AX5" s="72" t="s">
        <v>1890</v>
      </c>
      <c r="AY5" s="156" t="s">
        <v>1891</v>
      </c>
      <c r="AZ5" s="156" t="s">
        <v>1892</v>
      </c>
      <c r="BA5" s="46" t="s">
        <v>1893</v>
      </c>
      <c r="BB5" s="46" t="s">
        <v>1894</v>
      </c>
      <c r="BC5" s="156" t="s">
        <v>1895</v>
      </c>
      <c r="BD5" s="46" t="s">
        <v>1896</v>
      </c>
      <c r="BE5" s="156" t="s">
        <v>1897</v>
      </c>
      <c r="BF5" s="46" t="s">
        <v>1898</v>
      </c>
      <c r="BG5" s="156" t="s">
        <v>1899</v>
      </c>
      <c r="BH5" s="46" t="s">
        <v>1900</v>
      </c>
      <c r="BI5" s="156" t="s">
        <v>1901</v>
      </c>
      <c r="BJ5" s="46" t="s">
        <v>1902</v>
      </c>
      <c r="BK5" s="156" t="s">
        <v>1903</v>
      </c>
      <c r="BL5" s="46" t="s">
        <v>1904</v>
      </c>
      <c r="BM5" s="156" t="s">
        <v>1905</v>
      </c>
      <c r="BN5" s="46" t="s">
        <v>1906</v>
      </c>
      <c r="BO5" s="156" t="s">
        <v>1907</v>
      </c>
      <c r="BP5" s="46" t="s">
        <v>1908</v>
      </c>
      <c r="BQ5" s="156" t="s">
        <v>1909</v>
      </c>
      <c r="BR5" s="46" t="s">
        <v>1910</v>
      </c>
      <c r="BS5" s="156" t="s">
        <v>1911</v>
      </c>
      <c r="BT5" s="46" t="s">
        <v>1912</v>
      </c>
      <c r="BU5" s="156" t="s">
        <v>1913</v>
      </c>
      <c r="BV5" s="46" t="s">
        <v>1914</v>
      </c>
      <c r="BW5" s="156" t="s">
        <v>1915</v>
      </c>
      <c r="BX5" s="46" t="s">
        <v>1916</v>
      </c>
      <c r="BY5" s="175" t="s">
        <v>1917</v>
      </c>
      <c r="BZ5" s="178" t="s">
        <v>3526</v>
      </c>
      <c r="CA5" s="178" t="s">
        <v>3527</v>
      </c>
      <c r="CB5" s="178" t="s">
        <v>3528</v>
      </c>
      <c r="CC5" s="178" t="s">
        <v>3530</v>
      </c>
      <c r="CD5" s="178" t="s">
        <v>3531</v>
      </c>
      <c r="CE5" s="178" t="s">
        <v>3532</v>
      </c>
    </row>
    <row r="6" spans="1:83" ht="84.95" customHeight="1" x14ac:dyDescent="0.2">
      <c r="A6" s="254" t="s">
        <v>0</v>
      </c>
      <c r="B6" s="255">
        <v>2017</v>
      </c>
      <c r="C6" s="255" t="s">
        <v>2</v>
      </c>
      <c r="D6" s="255" t="s">
        <v>20</v>
      </c>
      <c r="E6" s="255" t="s">
        <v>1918</v>
      </c>
      <c r="F6" s="256" t="s">
        <v>2374</v>
      </c>
      <c r="G6" s="242" t="s">
        <v>1447</v>
      </c>
      <c r="H6" s="242" t="s">
        <v>1456</v>
      </c>
      <c r="I6" s="291" t="s">
        <v>2375</v>
      </c>
      <c r="J6" s="242"/>
      <c r="K6" s="242"/>
      <c r="L6" s="242"/>
      <c r="M6" s="258"/>
      <c r="N6" s="241"/>
      <c r="O6" s="242"/>
      <c r="P6" s="242"/>
      <c r="Q6" s="241"/>
      <c r="R6" s="281"/>
      <c r="S6" s="78"/>
      <c r="T6" s="78"/>
      <c r="U6" s="78"/>
      <c r="V6" s="78"/>
      <c r="W6" s="78"/>
      <c r="X6" s="78"/>
      <c r="Y6" s="78"/>
      <c r="Z6" s="78"/>
      <c r="AA6" s="78"/>
      <c r="AB6" s="78"/>
      <c r="AC6" s="79"/>
      <c r="AD6" s="160"/>
      <c r="AE6" s="160"/>
      <c r="AF6" s="160"/>
      <c r="AG6" s="160"/>
      <c r="AH6" s="160"/>
      <c r="AI6" s="160"/>
      <c r="AJ6" s="160"/>
      <c r="AK6" s="160"/>
      <c r="AL6" s="160"/>
      <c r="AM6" s="160"/>
      <c r="AN6" s="160"/>
      <c r="AO6" s="160"/>
      <c r="AP6" s="160"/>
      <c r="AQ6" s="160"/>
      <c r="AR6" s="160"/>
      <c r="AS6" s="77"/>
      <c r="AT6" s="160"/>
      <c r="AU6" s="160"/>
      <c r="AV6" s="160"/>
      <c r="AW6" s="160"/>
      <c r="AX6" s="160"/>
      <c r="AY6" s="161"/>
      <c r="AZ6" s="160"/>
      <c r="BA6" s="82"/>
      <c r="BB6" s="83"/>
      <c r="BC6" s="84"/>
      <c r="BD6" s="83"/>
      <c r="BE6" s="84"/>
      <c r="BF6" s="83"/>
      <c r="BG6" s="84"/>
      <c r="BH6" s="83"/>
      <c r="BI6" s="84"/>
      <c r="BJ6" s="83"/>
      <c r="BK6" s="84"/>
      <c r="BL6" s="83"/>
      <c r="BM6" s="84"/>
      <c r="BN6" s="83"/>
      <c r="BO6" s="84"/>
      <c r="BP6" s="83"/>
      <c r="BQ6" s="84"/>
      <c r="BR6" s="83"/>
      <c r="BS6" s="84"/>
      <c r="BT6" s="83"/>
      <c r="BU6" s="84"/>
      <c r="BV6" s="83"/>
      <c r="BW6" s="84"/>
      <c r="BX6" s="83"/>
      <c r="BY6" s="85"/>
      <c r="BZ6" s="179"/>
      <c r="CA6" s="180"/>
      <c r="CB6" s="181"/>
      <c r="CC6" s="179"/>
      <c r="CD6" s="180"/>
      <c r="CE6" s="181"/>
    </row>
    <row r="7" spans="1:83" ht="84.95" hidden="1" customHeight="1" x14ac:dyDescent="0.2">
      <c r="A7" s="261" t="s">
        <v>0</v>
      </c>
      <c r="B7" s="262">
        <v>2017</v>
      </c>
      <c r="C7" s="262" t="s">
        <v>2</v>
      </c>
      <c r="D7" s="262" t="s">
        <v>20</v>
      </c>
      <c r="E7" s="262" t="s">
        <v>1918</v>
      </c>
      <c r="F7" s="263" t="s">
        <v>2374</v>
      </c>
      <c r="G7" s="247" t="s">
        <v>1447</v>
      </c>
      <c r="H7" s="247" t="s">
        <v>1456</v>
      </c>
      <c r="I7" s="247" t="s">
        <v>2376</v>
      </c>
      <c r="J7" s="247"/>
      <c r="K7" s="247"/>
      <c r="L7" s="247"/>
      <c r="M7" s="265"/>
      <c r="N7" s="246"/>
      <c r="O7" s="247"/>
      <c r="P7" s="247"/>
      <c r="Q7" s="266"/>
      <c r="R7" s="282"/>
      <c r="S7" s="87"/>
      <c r="T7" s="87"/>
      <c r="U7" s="87"/>
      <c r="V7" s="87"/>
      <c r="W7" s="87"/>
      <c r="X7" s="87"/>
      <c r="Y7" s="87"/>
      <c r="Z7" s="87"/>
      <c r="AA7" s="87"/>
      <c r="AB7" s="87"/>
      <c r="AC7" s="88"/>
      <c r="AD7" s="162"/>
      <c r="AE7" s="162"/>
      <c r="AF7" s="162"/>
      <c r="AG7" s="162"/>
      <c r="AH7" s="162"/>
      <c r="AI7" s="162"/>
      <c r="AJ7" s="162"/>
      <c r="AK7" s="162"/>
      <c r="AL7" s="162"/>
      <c r="AM7" s="162"/>
      <c r="AN7" s="162"/>
      <c r="AO7" s="162"/>
      <c r="AP7" s="162"/>
      <c r="AQ7" s="162"/>
      <c r="AR7" s="162"/>
      <c r="AS7" s="86"/>
      <c r="AT7" s="162"/>
      <c r="AU7" s="162"/>
      <c r="AV7" s="162"/>
      <c r="AW7" s="162"/>
      <c r="AX7" s="162"/>
      <c r="AY7" s="164"/>
      <c r="AZ7" s="162"/>
      <c r="BA7" s="91"/>
      <c r="BB7" s="92"/>
      <c r="BC7" s="93"/>
      <c r="BD7" s="92"/>
      <c r="BE7" s="93"/>
      <c r="BF7" s="92"/>
      <c r="BG7" s="93"/>
      <c r="BH7" s="92"/>
      <c r="BI7" s="93"/>
      <c r="BJ7" s="92"/>
      <c r="BK7" s="93"/>
      <c r="BL7" s="92"/>
      <c r="BM7" s="93"/>
      <c r="BN7" s="92"/>
      <c r="BO7" s="93"/>
      <c r="BP7" s="92"/>
      <c r="BQ7" s="93"/>
      <c r="BR7" s="92"/>
      <c r="BS7" s="93"/>
      <c r="BT7" s="92"/>
      <c r="BU7" s="93"/>
      <c r="BV7" s="92"/>
      <c r="BW7" s="93"/>
      <c r="BX7" s="92"/>
      <c r="BY7" s="94"/>
      <c r="BZ7" s="182"/>
      <c r="CA7" s="183"/>
      <c r="CB7" s="184"/>
      <c r="CC7" s="182"/>
      <c r="CD7" s="183"/>
      <c r="CE7" s="184"/>
    </row>
    <row r="8" spans="1:83" ht="19.5" hidden="1" customHeight="1" x14ac:dyDescent="0.2">
      <c r="A8" s="261" t="s">
        <v>0</v>
      </c>
      <c r="B8" s="262">
        <v>2017</v>
      </c>
      <c r="C8" s="262" t="s">
        <v>2</v>
      </c>
      <c r="D8" s="262" t="s">
        <v>20</v>
      </c>
      <c r="E8" s="262" t="s">
        <v>1918</v>
      </c>
      <c r="F8" s="263" t="s">
        <v>2374</v>
      </c>
      <c r="G8" s="247" t="s">
        <v>1447</v>
      </c>
      <c r="H8" s="247"/>
      <c r="I8" s="247" t="s">
        <v>2376</v>
      </c>
      <c r="J8" s="247"/>
      <c r="K8" s="247"/>
      <c r="L8" s="247"/>
      <c r="M8" s="265"/>
      <c r="N8" s="246"/>
      <c r="O8" s="247"/>
      <c r="P8" s="247"/>
      <c r="Q8" s="246"/>
      <c r="R8" s="282"/>
      <c r="S8" s="87"/>
      <c r="T8" s="87"/>
      <c r="U8" s="87"/>
      <c r="V8" s="87"/>
      <c r="W8" s="87"/>
      <c r="X8" s="87"/>
      <c r="Y8" s="87"/>
      <c r="Z8" s="87"/>
      <c r="AA8" s="87"/>
      <c r="AB8" s="87"/>
      <c r="AC8" s="88"/>
      <c r="AD8" s="162"/>
      <c r="AE8" s="162"/>
      <c r="AF8" s="162"/>
      <c r="AG8" s="162"/>
      <c r="AH8" s="162"/>
      <c r="AI8" s="162"/>
      <c r="AJ8" s="162"/>
      <c r="AK8" s="162"/>
      <c r="AL8" s="162"/>
      <c r="AM8" s="162"/>
      <c r="AN8" s="162"/>
      <c r="AO8" s="162"/>
      <c r="AP8" s="162"/>
      <c r="AQ8" s="162"/>
      <c r="AR8" s="162"/>
      <c r="AS8" s="86"/>
      <c r="AT8" s="162"/>
      <c r="AU8" s="162"/>
      <c r="AV8" s="162"/>
      <c r="AW8" s="162"/>
      <c r="AX8" s="162"/>
      <c r="AY8" s="164"/>
      <c r="AZ8" s="162"/>
      <c r="BA8" s="91"/>
      <c r="BB8" s="92"/>
      <c r="BC8" s="93"/>
      <c r="BD8" s="92"/>
      <c r="BE8" s="93"/>
      <c r="BF8" s="92"/>
      <c r="BG8" s="93"/>
      <c r="BH8" s="92"/>
      <c r="BI8" s="93"/>
      <c r="BJ8" s="92"/>
      <c r="BK8" s="93"/>
      <c r="BL8" s="92"/>
      <c r="BM8" s="93"/>
      <c r="BN8" s="92"/>
      <c r="BO8" s="93"/>
      <c r="BP8" s="92"/>
      <c r="BQ8" s="93"/>
      <c r="BR8" s="92"/>
      <c r="BS8" s="93"/>
      <c r="BT8" s="92"/>
      <c r="BU8" s="93"/>
      <c r="BV8" s="92"/>
      <c r="BW8" s="93"/>
      <c r="BX8" s="92"/>
      <c r="BY8" s="94"/>
      <c r="BZ8" s="182"/>
      <c r="CA8" s="183"/>
      <c r="CB8" s="184"/>
      <c r="CC8" s="182"/>
      <c r="CD8" s="183"/>
      <c r="CE8" s="184"/>
    </row>
    <row r="9" spans="1:83" ht="15" hidden="1" customHeight="1" x14ac:dyDescent="0.2">
      <c r="A9" s="297" t="s">
        <v>0</v>
      </c>
      <c r="B9" s="298">
        <v>2017</v>
      </c>
      <c r="C9" s="298" t="s">
        <v>2</v>
      </c>
      <c r="D9" s="298" t="s">
        <v>20</v>
      </c>
      <c r="E9" s="298" t="s">
        <v>1918</v>
      </c>
      <c r="F9" s="298" t="s">
        <v>2374</v>
      </c>
      <c r="G9" s="247"/>
      <c r="H9" s="247"/>
      <c r="I9" s="247" t="s">
        <v>2376</v>
      </c>
      <c r="J9" s="247"/>
      <c r="K9" s="247"/>
      <c r="L9" s="247"/>
      <c r="M9" s="265"/>
      <c r="N9" s="246"/>
      <c r="O9" s="247"/>
      <c r="P9" s="247"/>
      <c r="Q9" s="246"/>
      <c r="R9" s="282"/>
      <c r="S9" s="87"/>
      <c r="T9" s="87"/>
      <c r="U9" s="87"/>
      <c r="V9" s="87"/>
      <c r="W9" s="87"/>
      <c r="X9" s="87"/>
      <c r="Y9" s="87"/>
      <c r="Z9" s="87"/>
      <c r="AA9" s="87"/>
      <c r="AB9" s="87"/>
      <c r="AC9" s="88"/>
      <c r="AD9" s="162"/>
      <c r="AE9" s="162"/>
      <c r="AF9" s="162"/>
      <c r="AG9" s="162"/>
      <c r="AH9" s="162"/>
      <c r="AI9" s="162"/>
      <c r="AJ9" s="162"/>
      <c r="AK9" s="162"/>
      <c r="AL9" s="162"/>
      <c r="AM9" s="162"/>
      <c r="AN9" s="162"/>
      <c r="AO9" s="162"/>
      <c r="AP9" s="162"/>
      <c r="AQ9" s="162"/>
      <c r="AR9" s="162"/>
      <c r="AS9" s="86"/>
      <c r="AT9" s="162"/>
      <c r="AU9" s="162"/>
      <c r="AV9" s="162"/>
      <c r="AW9" s="162"/>
      <c r="AX9" s="162"/>
      <c r="AY9" s="164"/>
      <c r="AZ9" s="162"/>
      <c r="BA9" s="91"/>
      <c r="BB9" s="92"/>
      <c r="BC9" s="93"/>
      <c r="BD9" s="92"/>
      <c r="BE9" s="93"/>
      <c r="BF9" s="92"/>
      <c r="BG9" s="93"/>
      <c r="BH9" s="92"/>
      <c r="BI9" s="93"/>
      <c r="BJ9" s="92"/>
      <c r="BK9" s="93"/>
      <c r="BL9" s="92"/>
      <c r="BM9" s="93"/>
      <c r="BN9" s="92"/>
      <c r="BO9" s="93"/>
      <c r="BP9" s="92"/>
      <c r="BQ9" s="93"/>
      <c r="BR9" s="92"/>
      <c r="BS9" s="93"/>
      <c r="BT9" s="92"/>
      <c r="BU9" s="93"/>
      <c r="BV9" s="92"/>
      <c r="BW9" s="93"/>
      <c r="BX9" s="92"/>
      <c r="BY9" s="94"/>
      <c r="BZ9" s="182"/>
      <c r="CA9" s="183"/>
      <c r="CB9" s="184"/>
      <c r="CC9" s="182"/>
      <c r="CD9" s="183"/>
      <c r="CE9" s="184"/>
    </row>
    <row r="10" spans="1:83" ht="18.75" hidden="1" customHeight="1" x14ac:dyDescent="0.2">
      <c r="A10" s="297" t="s">
        <v>0</v>
      </c>
      <c r="B10" s="298">
        <v>2017</v>
      </c>
      <c r="C10" s="298" t="s">
        <v>2</v>
      </c>
      <c r="D10" s="298" t="s">
        <v>20</v>
      </c>
      <c r="E10" s="298" t="s">
        <v>1918</v>
      </c>
      <c r="F10" s="298" t="s">
        <v>2374</v>
      </c>
      <c r="G10" s="247"/>
      <c r="H10" s="247"/>
      <c r="I10" s="247" t="s">
        <v>2376</v>
      </c>
      <c r="J10" s="247"/>
      <c r="K10" s="247"/>
      <c r="L10" s="247"/>
      <c r="M10" s="265"/>
      <c r="N10" s="246"/>
      <c r="O10" s="247"/>
      <c r="P10" s="247"/>
      <c r="Q10" s="246"/>
      <c r="R10" s="282"/>
      <c r="S10" s="87"/>
      <c r="T10" s="87"/>
      <c r="U10" s="87"/>
      <c r="V10" s="87"/>
      <c r="W10" s="87"/>
      <c r="X10" s="87"/>
      <c r="Y10" s="87"/>
      <c r="Z10" s="87"/>
      <c r="AA10" s="87"/>
      <c r="AB10" s="87"/>
      <c r="AC10" s="88"/>
      <c r="AD10" s="162"/>
      <c r="AE10" s="162"/>
      <c r="AF10" s="162"/>
      <c r="AG10" s="162"/>
      <c r="AH10" s="162"/>
      <c r="AI10" s="162"/>
      <c r="AJ10" s="162"/>
      <c r="AK10" s="162"/>
      <c r="AL10" s="162"/>
      <c r="AM10" s="162"/>
      <c r="AN10" s="162"/>
      <c r="AO10" s="162"/>
      <c r="AP10" s="162"/>
      <c r="AQ10" s="162"/>
      <c r="AR10" s="162"/>
      <c r="AS10" s="86"/>
      <c r="AT10" s="162"/>
      <c r="AU10" s="162"/>
      <c r="AV10" s="162"/>
      <c r="AW10" s="162"/>
      <c r="AX10" s="162"/>
      <c r="AY10" s="164"/>
      <c r="AZ10" s="162"/>
      <c r="BA10" s="91"/>
      <c r="BB10" s="92"/>
      <c r="BC10" s="93"/>
      <c r="BD10" s="92"/>
      <c r="BE10" s="93"/>
      <c r="BF10" s="92"/>
      <c r="BG10" s="93"/>
      <c r="BH10" s="92"/>
      <c r="BI10" s="93"/>
      <c r="BJ10" s="92"/>
      <c r="BK10" s="93"/>
      <c r="BL10" s="92"/>
      <c r="BM10" s="93"/>
      <c r="BN10" s="92"/>
      <c r="BO10" s="93"/>
      <c r="BP10" s="92"/>
      <c r="BQ10" s="93"/>
      <c r="BR10" s="92"/>
      <c r="BS10" s="93"/>
      <c r="BT10" s="92"/>
      <c r="BU10" s="93"/>
      <c r="BV10" s="92"/>
      <c r="BW10" s="93"/>
      <c r="BX10" s="92"/>
      <c r="BY10" s="94"/>
      <c r="BZ10" s="182"/>
      <c r="CA10" s="183"/>
      <c r="CB10" s="184"/>
      <c r="CC10" s="182"/>
      <c r="CD10" s="183"/>
      <c r="CE10" s="184"/>
    </row>
    <row r="11" spans="1:83" ht="84.95" customHeight="1" x14ac:dyDescent="0.2">
      <c r="A11" s="254" t="s">
        <v>0</v>
      </c>
      <c r="B11" s="255">
        <v>2017</v>
      </c>
      <c r="C11" s="255" t="s">
        <v>2</v>
      </c>
      <c r="D11" s="255" t="s">
        <v>20</v>
      </c>
      <c r="E11" s="255" t="s">
        <v>1918</v>
      </c>
      <c r="F11" s="256" t="s">
        <v>2374</v>
      </c>
      <c r="G11" s="247" t="s">
        <v>1447</v>
      </c>
      <c r="H11" s="247" t="s">
        <v>1456</v>
      </c>
      <c r="I11" s="299" t="s">
        <v>2375</v>
      </c>
      <c r="J11" s="247" t="s">
        <v>2377</v>
      </c>
      <c r="K11" s="247" t="s">
        <v>43</v>
      </c>
      <c r="L11" s="247" t="s">
        <v>3549</v>
      </c>
      <c r="M11" s="265">
        <v>1</v>
      </c>
      <c r="N11" s="246">
        <v>1</v>
      </c>
      <c r="O11" s="247" t="s">
        <v>2378</v>
      </c>
      <c r="P11" s="247" t="s">
        <v>1846</v>
      </c>
      <c r="Q11" s="246"/>
      <c r="R11" s="282">
        <v>145671252</v>
      </c>
      <c r="S11" s="87"/>
      <c r="T11" s="87"/>
      <c r="U11" s="87"/>
      <c r="V11" s="87"/>
      <c r="W11" s="87"/>
      <c r="X11" s="87"/>
      <c r="Y11" s="87"/>
      <c r="Z11" s="87"/>
      <c r="AA11" s="87"/>
      <c r="AB11" s="87"/>
      <c r="AC11" s="88"/>
      <c r="AD11" s="162" t="s">
        <v>64</v>
      </c>
      <c r="AE11" s="162" t="s">
        <v>1834</v>
      </c>
      <c r="AF11" s="162" t="s">
        <v>195</v>
      </c>
      <c r="AG11" s="162" t="s">
        <v>195</v>
      </c>
      <c r="AH11" s="162" t="s">
        <v>195</v>
      </c>
      <c r="AI11" s="162" t="s">
        <v>195</v>
      </c>
      <c r="AJ11" s="162" t="s">
        <v>195</v>
      </c>
      <c r="AK11" s="162" t="s">
        <v>195</v>
      </c>
      <c r="AL11" s="162" t="s">
        <v>1834</v>
      </c>
      <c r="AM11" s="162" t="s">
        <v>1834</v>
      </c>
      <c r="AN11" s="162" t="s">
        <v>1834</v>
      </c>
      <c r="AO11" s="162" t="s">
        <v>195</v>
      </c>
      <c r="AP11" s="162" t="s">
        <v>195</v>
      </c>
      <c r="AQ11" s="162" t="s">
        <v>262</v>
      </c>
      <c r="AR11" s="162" t="s">
        <v>195</v>
      </c>
      <c r="AS11" s="86"/>
      <c r="AT11" s="162" t="s">
        <v>278</v>
      </c>
      <c r="AU11" s="162" t="s">
        <v>278</v>
      </c>
      <c r="AV11" s="162"/>
      <c r="AW11" s="162" t="s">
        <v>195</v>
      </c>
      <c r="AX11" s="162"/>
      <c r="AY11" s="164"/>
      <c r="AZ11" s="162" t="s">
        <v>1834</v>
      </c>
      <c r="BA11" s="91" t="s">
        <v>1935</v>
      </c>
      <c r="BB11" s="92"/>
      <c r="BC11" s="93"/>
      <c r="BD11" s="92"/>
      <c r="BE11" s="93"/>
      <c r="BF11" s="83" t="s">
        <v>3610</v>
      </c>
      <c r="BG11" s="93">
        <v>20</v>
      </c>
      <c r="BH11" s="92" t="s">
        <v>3611</v>
      </c>
      <c r="BI11" s="93">
        <v>30</v>
      </c>
      <c r="BJ11" s="92"/>
      <c r="BK11" s="93"/>
      <c r="BL11" s="92" t="s">
        <v>3612</v>
      </c>
      <c r="BM11" s="93">
        <v>50</v>
      </c>
      <c r="BN11" s="92"/>
      <c r="BO11" s="93"/>
      <c r="BP11" s="92" t="s">
        <v>3613</v>
      </c>
      <c r="BQ11" s="93">
        <v>70</v>
      </c>
      <c r="BR11" s="92"/>
      <c r="BS11" s="93"/>
      <c r="BT11" s="92" t="s">
        <v>3614</v>
      </c>
      <c r="BU11" s="93">
        <v>80</v>
      </c>
      <c r="BV11" s="92" t="s">
        <v>3615</v>
      </c>
      <c r="BW11" s="93">
        <v>90</v>
      </c>
      <c r="BX11" s="92" t="s">
        <v>3616</v>
      </c>
      <c r="BY11" s="94">
        <v>100</v>
      </c>
      <c r="BZ11" s="182"/>
      <c r="CA11" s="183"/>
      <c r="CB11" s="184"/>
      <c r="CC11" s="182"/>
      <c r="CD11" s="183"/>
      <c r="CE11" s="184"/>
    </row>
    <row r="12" spans="1:83" ht="84.95" customHeight="1" x14ac:dyDescent="0.2">
      <c r="A12" s="254" t="s">
        <v>0</v>
      </c>
      <c r="B12" s="255">
        <v>2017</v>
      </c>
      <c r="C12" s="255" t="s">
        <v>2</v>
      </c>
      <c r="D12" s="255" t="s">
        <v>20</v>
      </c>
      <c r="E12" s="255" t="s">
        <v>1918</v>
      </c>
      <c r="F12" s="256" t="s">
        <v>2374</v>
      </c>
      <c r="G12" s="247" t="s">
        <v>1447</v>
      </c>
      <c r="H12" s="247" t="s">
        <v>1456</v>
      </c>
      <c r="I12" s="299" t="s">
        <v>2375</v>
      </c>
      <c r="J12" s="247" t="s">
        <v>2379</v>
      </c>
      <c r="K12" s="247" t="s">
        <v>43</v>
      </c>
      <c r="L12" s="247" t="s">
        <v>3549</v>
      </c>
      <c r="M12" s="265">
        <v>2</v>
      </c>
      <c r="N12" s="246">
        <v>3</v>
      </c>
      <c r="O12" s="247" t="s">
        <v>2380</v>
      </c>
      <c r="P12" s="247" t="s">
        <v>1846</v>
      </c>
      <c r="Q12" s="246"/>
      <c r="R12" s="282">
        <v>1721651043</v>
      </c>
      <c r="S12" s="87"/>
      <c r="T12" s="87"/>
      <c r="U12" s="87"/>
      <c r="V12" s="87"/>
      <c r="W12" s="87"/>
      <c r="X12" s="87"/>
      <c r="Y12" s="87"/>
      <c r="Z12" s="87"/>
      <c r="AA12" s="87"/>
      <c r="AB12" s="87"/>
      <c r="AC12" s="88"/>
      <c r="AD12" s="162" t="s">
        <v>64</v>
      </c>
      <c r="AE12" s="162" t="s">
        <v>1834</v>
      </c>
      <c r="AF12" s="162" t="s">
        <v>3015</v>
      </c>
      <c r="AG12" s="162" t="s">
        <v>195</v>
      </c>
      <c r="AH12" s="162" t="s">
        <v>195</v>
      </c>
      <c r="AI12" s="162" t="s">
        <v>195</v>
      </c>
      <c r="AJ12" s="162" t="s">
        <v>197</v>
      </c>
      <c r="AK12" s="162" t="s">
        <v>195</v>
      </c>
      <c r="AL12" s="162" t="s">
        <v>1834</v>
      </c>
      <c r="AM12" s="162" t="s">
        <v>2381</v>
      </c>
      <c r="AN12" s="162" t="s">
        <v>1834</v>
      </c>
      <c r="AO12" s="162" t="s">
        <v>195</v>
      </c>
      <c r="AP12" s="162" t="s">
        <v>195</v>
      </c>
      <c r="AQ12" s="162" t="s">
        <v>195</v>
      </c>
      <c r="AR12" s="162" t="s">
        <v>195</v>
      </c>
      <c r="AS12" s="86"/>
      <c r="AT12" s="162" t="s">
        <v>278</v>
      </c>
      <c r="AU12" s="162" t="s">
        <v>278</v>
      </c>
      <c r="AV12" s="162"/>
      <c r="AW12" s="162" t="s">
        <v>278</v>
      </c>
      <c r="AX12" s="162"/>
      <c r="AY12" s="164" t="s">
        <v>1378</v>
      </c>
      <c r="AZ12" s="162"/>
      <c r="BA12" s="91" t="s">
        <v>1935</v>
      </c>
      <c r="BB12" s="92"/>
      <c r="BC12" s="93"/>
      <c r="BD12" s="92"/>
      <c r="BE12" s="93"/>
      <c r="BF12" s="92" t="s">
        <v>3617</v>
      </c>
      <c r="BG12" s="93">
        <v>25</v>
      </c>
      <c r="BH12" s="92"/>
      <c r="BI12" s="93"/>
      <c r="BJ12" s="92"/>
      <c r="BK12" s="93"/>
      <c r="BL12" s="92" t="s">
        <v>3618</v>
      </c>
      <c r="BM12" s="93">
        <v>50</v>
      </c>
      <c r="BN12" s="92"/>
      <c r="BO12" s="93"/>
      <c r="BP12" s="92"/>
      <c r="BQ12" s="93"/>
      <c r="BR12" s="92"/>
      <c r="BS12" s="93"/>
      <c r="BT12" s="92" t="s">
        <v>3619</v>
      </c>
      <c r="BU12" s="93">
        <v>75</v>
      </c>
      <c r="BV12" s="92"/>
      <c r="BW12" s="93"/>
      <c r="BX12" s="92" t="s">
        <v>3620</v>
      </c>
      <c r="BY12" s="94">
        <v>100</v>
      </c>
      <c r="BZ12" s="182"/>
      <c r="CA12" s="183"/>
      <c r="CB12" s="184"/>
      <c r="CC12" s="182"/>
      <c r="CD12" s="183"/>
      <c r="CE12" s="184"/>
    </row>
    <row r="13" spans="1:83" ht="84.95" customHeight="1" x14ac:dyDescent="0.2">
      <c r="A13" s="254" t="s">
        <v>0</v>
      </c>
      <c r="B13" s="255">
        <v>2017</v>
      </c>
      <c r="C13" s="255" t="s">
        <v>2</v>
      </c>
      <c r="D13" s="255" t="s">
        <v>20</v>
      </c>
      <c r="E13" s="255" t="s">
        <v>1918</v>
      </c>
      <c r="F13" s="256" t="s">
        <v>2374</v>
      </c>
      <c r="G13" s="247" t="s">
        <v>1447</v>
      </c>
      <c r="H13" s="247" t="s">
        <v>1456</v>
      </c>
      <c r="I13" s="299" t="s">
        <v>2375</v>
      </c>
      <c r="J13" s="247" t="s">
        <v>2382</v>
      </c>
      <c r="K13" s="247" t="s">
        <v>43</v>
      </c>
      <c r="L13" s="247" t="s">
        <v>3549</v>
      </c>
      <c r="M13" s="265">
        <v>2</v>
      </c>
      <c r="N13" s="246">
        <v>5</v>
      </c>
      <c r="O13" s="247" t="s">
        <v>2383</v>
      </c>
      <c r="P13" s="247" t="s">
        <v>1846</v>
      </c>
      <c r="Q13" s="246"/>
      <c r="R13" s="282">
        <v>968149608</v>
      </c>
      <c r="S13" s="87"/>
      <c r="T13" s="87"/>
      <c r="U13" s="87"/>
      <c r="V13" s="87"/>
      <c r="W13" s="87"/>
      <c r="X13" s="87"/>
      <c r="Y13" s="87"/>
      <c r="Z13" s="87"/>
      <c r="AA13" s="87"/>
      <c r="AB13" s="87"/>
      <c r="AC13" s="88"/>
      <c r="AD13" s="162" t="s">
        <v>64</v>
      </c>
      <c r="AE13" s="162" t="s">
        <v>1834</v>
      </c>
      <c r="AF13" s="162" t="s">
        <v>195</v>
      </c>
      <c r="AG13" s="162" t="s">
        <v>195</v>
      </c>
      <c r="AH13" s="162" t="s">
        <v>195</v>
      </c>
      <c r="AI13" s="162" t="s">
        <v>195</v>
      </c>
      <c r="AJ13" s="162" t="s">
        <v>242</v>
      </c>
      <c r="AK13" s="162" t="s">
        <v>195</v>
      </c>
      <c r="AL13" s="162" t="s">
        <v>1834</v>
      </c>
      <c r="AM13" s="162" t="s">
        <v>1834</v>
      </c>
      <c r="AN13" s="162" t="s">
        <v>1834</v>
      </c>
      <c r="AO13" s="162" t="s">
        <v>195</v>
      </c>
      <c r="AP13" s="162" t="s">
        <v>195</v>
      </c>
      <c r="AQ13" s="162" t="s">
        <v>195</v>
      </c>
      <c r="AR13" s="162" t="s">
        <v>195</v>
      </c>
      <c r="AS13" s="86"/>
      <c r="AT13" s="162" t="s">
        <v>278</v>
      </c>
      <c r="AU13" s="162" t="s">
        <v>278</v>
      </c>
      <c r="AV13" s="162"/>
      <c r="AW13" s="162" t="s">
        <v>278</v>
      </c>
      <c r="AX13" s="162"/>
      <c r="AY13" s="164"/>
      <c r="AZ13" s="162" t="s">
        <v>1834</v>
      </c>
      <c r="BA13" s="91" t="s">
        <v>1935</v>
      </c>
      <c r="BB13" s="92"/>
      <c r="BC13" s="93"/>
      <c r="BD13" s="92"/>
      <c r="BE13" s="93"/>
      <c r="BF13" s="93" t="s">
        <v>3621</v>
      </c>
      <c r="BG13" s="93">
        <v>10</v>
      </c>
      <c r="BH13" s="92" t="s">
        <v>3622</v>
      </c>
      <c r="BI13" s="93">
        <v>20</v>
      </c>
      <c r="BJ13" s="92" t="s">
        <v>3623</v>
      </c>
      <c r="BK13" s="93">
        <v>30</v>
      </c>
      <c r="BL13" s="92" t="s">
        <v>3624</v>
      </c>
      <c r="BM13" s="93">
        <v>40</v>
      </c>
      <c r="BN13" s="92" t="s">
        <v>3625</v>
      </c>
      <c r="BO13" s="93">
        <v>50</v>
      </c>
      <c r="BP13" s="92" t="s">
        <v>3626</v>
      </c>
      <c r="BQ13" s="93">
        <v>60</v>
      </c>
      <c r="BR13" s="92" t="s">
        <v>3627</v>
      </c>
      <c r="BS13" s="93">
        <v>70</v>
      </c>
      <c r="BT13" s="92" t="s">
        <v>3628</v>
      </c>
      <c r="BU13" s="93">
        <v>80</v>
      </c>
      <c r="BV13" s="92" t="s">
        <v>3629</v>
      </c>
      <c r="BW13" s="93">
        <v>90</v>
      </c>
      <c r="BX13" s="92" t="s">
        <v>3630</v>
      </c>
      <c r="BY13" s="94">
        <v>100</v>
      </c>
      <c r="BZ13" s="182"/>
      <c r="CA13" s="183"/>
      <c r="CB13" s="184"/>
      <c r="CC13" s="182"/>
      <c r="CD13" s="183"/>
      <c r="CE13" s="184"/>
    </row>
    <row r="14" spans="1:83" ht="42" customHeight="1" x14ac:dyDescent="0.2">
      <c r="A14" s="254" t="s">
        <v>0</v>
      </c>
      <c r="B14" s="255">
        <v>2017</v>
      </c>
      <c r="C14" s="255" t="s">
        <v>2</v>
      </c>
      <c r="D14" s="255" t="s">
        <v>20</v>
      </c>
      <c r="E14" s="255" t="s">
        <v>1918</v>
      </c>
      <c r="F14" s="256" t="s">
        <v>2374</v>
      </c>
      <c r="G14" s="247" t="s">
        <v>1447</v>
      </c>
      <c r="H14" s="247" t="s">
        <v>1456</v>
      </c>
      <c r="I14" s="292" t="s">
        <v>2384</v>
      </c>
      <c r="J14" s="247"/>
      <c r="K14" s="247"/>
      <c r="L14" s="247"/>
      <c r="M14" s="265"/>
      <c r="N14" s="246"/>
      <c r="O14" s="247"/>
      <c r="P14" s="247"/>
      <c r="Q14" s="246"/>
      <c r="R14" s="282"/>
      <c r="S14" s="87"/>
      <c r="T14" s="87"/>
      <c r="U14" s="87"/>
      <c r="V14" s="87"/>
      <c r="W14" s="87"/>
      <c r="X14" s="87"/>
      <c r="Y14" s="87"/>
      <c r="Z14" s="87"/>
      <c r="AA14" s="87"/>
      <c r="AB14" s="87"/>
      <c r="AC14" s="88"/>
      <c r="AD14" s="162"/>
      <c r="AE14" s="162"/>
      <c r="AF14" s="162"/>
      <c r="AG14" s="162"/>
      <c r="AH14" s="162"/>
      <c r="AI14" s="162"/>
      <c r="AJ14" s="162"/>
      <c r="AK14" s="162"/>
      <c r="AL14" s="162"/>
      <c r="AM14" s="162"/>
      <c r="AN14" s="162"/>
      <c r="AO14" s="162"/>
      <c r="AP14" s="162"/>
      <c r="AQ14" s="162"/>
      <c r="AR14" s="162"/>
      <c r="AS14" s="86"/>
      <c r="AT14" s="162"/>
      <c r="AU14" s="162"/>
      <c r="AV14" s="162"/>
      <c r="AW14" s="162"/>
      <c r="AX14" s="162"/>
      <c r="AY14" s="164"/>
      <c r="AZ14" s="162"/>
      <c r="BA14" s="91"/>
      <c r="BB14" s="92"/>
      <c r="BC14" s="93"/>
      <c r="BD14" s="92"/>
      <c r="BE14" s="93"/>
      <c r="BF14" s="92"/>
      <c r="BG14" s="93"/>
      <c r="BH14" s="92"/>
      <c r="BI14" s="93"/>
      <c r="BJ14" s="92"/>
      <c r="BK14" s="93"/>
      <c r="BL14" s="92"/>
      <c r="BM14" s="93"/>
      <c r="BN14" s="92"/>
      <c r="BO14" s="93"/>
      <c r="BP14" s="92"/>
      <c r="BQ14" s="93"/>
      <c r="BR14" s="92"/>
      <c r="BS14" s="93"/>
      <c r="BT14" s="92"/>
      <c r="BU14" s="93"/>
      <c r="BV14" s="92"/>
      <c r="BW14" s="93"/>
      <c r="BX14" s="92"/>
      <c r="BY14" s="94"/>
      <c r="BZ14" s="182"/>
      <c r="CA14" s="183"/>
      <c r="CB14" s="184"/>
      <c r="CC14" s="182"/>
      <c r="CD14" s="183"/>
      <c r="CE14" s="184"/>
    </row>
    <row r="15" spans="1:83" ht="30" hidden="1" customHeight="1" x14ac:dyDescent="0.2">
      <c r="A15" s="254" t="s">
        <v>0</v>
      </c>
      <c r="B15" s="255">
        <v>2017</v>
      </c>
      <c r="C15" s="255" t="s">
        <v>2</v>
      </c>
      <c r="D15" s="255" t="s">
        <v>20</v>
      </c>
      <c r="E15" s="255" t="s">
        <v>1918</v>
      </c>
      <c r="F15" s="256" t="s">
        <v>2374</v>
      </c>
      <c r="G15" s="247"/>
      <c r="H15" s="247"/>
      <c r="I15" s="247" t="s">
        <v>2384</v>
      </c>
      <c r="J15" s="247" t="s">
        <v>2376</v>
      </c>
      <c r="K15" s="247"/>
      <c r="L15" s="247"/>
      <c r="M15" s="265"/>
      <c r="N15" s="246"/>
      <c r="O15" s="247"/>
      <c r="P15" s="247"/>
      <c r="Q15" s="246"/>
      <c r="R15" s="282"/>
      <c r="S15" s="87"/>
      <c r="T15" s="87"/>
      <c r="U15" s="87"/>
      <c r="V15" s="87"/>
      <c r="W15" s="87"/>
      <c r="X15" s="87"/>
      <c r="Y15" s="87"/>
      <c r="Z15" s="87"/>
      <c r="AA15" s="87"/>
      <c r="AB15" s="87"/>
      <c r="AC15" s="88"/>
      <c r="AD15" s="162"/>
      <c r="AE15" s="162"/>
      <c r="AF15" s="162"/>
      <c r="AG15" s="162"/>
      <c r="AH15" s="162"/>
      <c r="AI15" s="162"/>
      <c r="AJ15" s="162"/>
      <c r="AK15" s="162"/>
      <c r="AL15" s="162"/>
      <c r="AM15" s="162"/>
      <c r="AN15" s="162"/>
      <c r="AO15" s="162"/>
      <c r="AP15" s="162"/>
      <c r="AQ15" s="162"/>
      <c r="AR15" s="162"/>
      <c r="AS15" s="86"/>
      <c r="AT15" s="162"/>
      <c r="AU15" s="162"/>
      <c r="AV15" s="162"/>
      <c r="AW15" s="162"/>
      <c r="AX15" s="162"/>
      <c r="AY15" s="164"/>
      <c r="AZ15" s="162"/>
      <c r="BA15" s="91"/>
      <c r="BB15" s="92"/>
      <c r="BC15" s="93"/>
      <c r="BD15" s="92"/>
      <c r="BE15" s="93"/>
      <c r="BF15" s="92"/>
      <c r="BG15" s="93"/>
      <c r="BH15" s="92"/>
      <c r="BI15" s="93"/>
      <c r="BJ15" s="92"/>
      <c r="BK15" s="93"/>
      <c r="BL15" s="92"/>
      <c r="BM15" s="93"/>
      <c r="BN15" s="92"/>
      <c r="BO15" s="93"/>
      <c r="BP15" s="92"/>
      <c r="BQ15" s="93"/>
      <c r="BR15" s="92"/>
      <c r="BS15" s="93"/>
      <c r="BT15" s="92"/>
      <c r="BU15" s="93"/>
      <c r="BV15" s="92"/>
      <c r="BW15" s="93"/>
      <c r="BX15" s="92"/>
      <c r="BY15" s="94"/>
      <c r="BZ15" s="182"/>
      <c r="CA15" s="183"/>
      <c r="CB15" s="184"/>
      <c r="CC15" s="182"/>
      <c r="CD15" s="183"/>
      <c r="CE15" s="184"/>
    </row>
    <row r="16" spans="1:83" ht="26.25" hidden="1" customHeight="1" x14ac:dyDescent="0.2">
      <c r="A16" s="254" t="s">
        <v>0</v>
      </c>
      <c r="B16" s="255">
        <v>2017</v>
      </c>
      <c r="C16" s="255" t="s">
        <v>2</v>
      </c>
      <c r="D16" s="255" t="s">
        <v>20</v>
      </c>
      <c r="E16" s="255" t="s">
        <v>1918</v>
      </c>
      <c r="F16" s="256" t="s">
        <v>2374</v>
      </c>
      <c r="G16" s="247"/>
      <c r="H16" s="247"/>
      <c r="I16" s="247" t="s">
        <v>2384</v>
      </c>
      <c r="J16" s="247" t="s">
        <v>2376</v>
      </c>
      <c r="K16" s="247"/>
      <c r="L16" s="247"/>
      <c r="M16" s="265"/>
      <c r="N16" s="246"/>
      <c r="O16" s="247"/>
      <c r="P16" s="247"/>
      <c r="Q16" s="246"/>
      <c r="R16" s="282"/>
      <c r="S16" s="87"/>
      <c r="T16" s="87"/>
      <c r="U16" s="87"/>
      <c r="V16" s="87"/>
      <c r="W16" s="87"/>
      <c r="X16" s="87"/>
      <c r="Y16" s="87"/>
      <c r="Z16" s="87"/>
      <c r="AA16" s="87"/>
      <c r="AB16" s="87"/>
      <c r="AC16" s="88"/>
      <c r="AD16" s="162"/>
      <c r="AE16" s="162"/>
      <c r="AF16" s="162"/>
      <c r="AG16" s="162"/>
      <c r="AH16" s="162"/>
      <c r="AI16" s="162"/>
      <c r="AJ16" s="162"/>
      <c r="AK16" s="162"/>
      <c r="AL16" s="162"/>
      <c r="AM16" s="162"/>
      <c r="AN16" s="162"/>
      <c r="AO16" s="162"/>
      <c r="AP16" s="162"/>
      <c r="AQ16" s="162"/>
      <c r="AR16" s="162"/>
      <c r="AS16" s="86"/>
      <c r="AT16" s="162"/>
      <c r="AU16" s="162"/>
      <c r="AV16" s="162"/>
      <c r="AW16" s="162"/>
      <c r="AX16" s="162"/>
      <c r="AY16" s="164"/>
      <c r="AZ16" s="162"/>
      <c r="BA16" s="91"/>
      <c r="BB16" s="92"/>
      <c r="BC16" s="93"/>
      <c r="BD16" s="92"/>
      <c r="BE16" s="93"/>
      <c r="BF16" s="92"/>
      <c r="BG16" s="93"/>
      <c r="BH16" s="92"/>
      <c r="BI16" s="93"/>
      <c r="BJ16" s="92"/>
      <c r="BK16" s="93"/>
      <c r="BL16" s="92"/>
      <c r="BM16" s="93"/>
      <c r="BN16" s="92"/>
      <c r="BO16" s="93"/>
      <c r="BP16" s="92"/>
      <c r="BQ16" s="93"/>
      <c r="BR16" s="92"/>
      <c r="BS16" s="93"/>
      <c r="BT16" s="92"/>
      <c r="BU16" s="93"/>
      <c r="BV16" s="92"/>
      <c r="BW16" s="93"/>
      <c r="BX16" s="92"/>
      <c r="BY16" s="94"/>
      <c r="BZ16" s="182"/>
      <c r="CA16" s="183"/>
      <c r="CB16" s="184"/>
      <c r="CC16" s="182"/>
      <c r="CD16" s="183"/>
      <c r="CE16" s="184"/>
    </row>
    <row r="17" spans="1:83" ht="24.75" hidden="1" customHeight="1" x14ac:dyDescent="0.2">
      <c r="A17" s="254" t="s">
        <v>0</v>
      </c>
      <c r="B17" s="255">
        <v>2017</v>
      </c>
      <c r="C17" s="255" t="s">
        <v>2</v>
      </c>
      <c r="D17" s="255" t="s">
        <v>20</v>
      </c>
      <c r="E17" s="255" t="s">
        <v>1918</v>
      </c>
      <c r="F17" s="256" t="s">
        <v>2374</v>
      </c>
      <c r="G17" s="247"/>
      <c r="H17" s="247"/>
      <c r="I17" s="247" t="s">
        <v>2384</v>
      </c>
      <c r="J17" s="247" t="s">
        <v>2376</v>
      </c>
      <c r="K17" s="247"/>
      <c r="L17" s="247"/>
      <c r="M17" s="265"/>
      <c r="N17" s="246"/>
      <c r="O17" s="247"/>
      <c r="P17" s="247"/>
      <c r="Q17" s="246"/>
      <c r="R17" s="282"/>
      <c r="S17" s="87"/>
      <c r="T17" s="87"/>
      <c r="U17" s="87"/>
      <c r="V17" s="87"/>
      <c r="W17" s="87"/>
      <c r="X17" s="87"/>
      <c r="Y17" s="87"/>
      <c r="Z17" s="87"/>
      <c r="AA17" s="87"/>
      <c r="AB17" s="87"/>
      <c r="AC17" s="88"/>
      <c r="AD17" s="162"/>
      <c r="AE17" s="162"/>
      <c r="AF17" s="162"/>
      <c r="AG17" s="162"/>
      <c r="AH17" s="162"/>
      <c r="AI17" s="162"/>
      <c r="AJ17" s="162"/>
      <c r="AK17" s="162"/>
      <c r="AL17" s="162"/>
      <c r="AM17" s="162"/>
      <c r="AN17" s="162"/>
      <c r="AO17" s="162"/>
      <c r="AP17" s="162"/>
      <c r="AQ17" s="162"/>
      <c r="AR17" s="162"/>
      <c r="AS17" s="86"/>
      <c r="AT17" s="162"/>
      <c r="AU17" s="162"/>
      <c r="AV17" s="162"/>
      <c r="AW17" s="162"/>
      <c r="AX17" s="162"/>
      <c r="AY17" s="164"/>
      <c r="AZ17" s="162"/>
      <c r="BA17" s="91"/>
      <c r="BB17" s="92"/>
      <c r="BC17" s="93"/>
      <c r="BD17" s="92"/>
      <c r="BE17" s="93"/>
      <c r="BF17" s="92"/>
      <c r="BG17" s="93"/>
      <c r="BH17" s="92"/>
      <c r="BI17" s="93"/>
      <c r="BJ17" s="92"/>
      <c r="BK17" s="93"/>
      <c r="BL17" s="92"/>
      <c r="BM17" s="93"/>
      <c r="BN17" s="92"/>
      <c r="BO17" s="93"/>
      <c r="BP17" s="92"/>
      <c r="BQ17" s="93"/>
      <c r="BR17" s="92"/>
      <c r="BS17" s="93"/>
      <c r="BT17" s="92"/>
      <c r="BU17" s="93"/>
      <c r="BV17" s="92"/>
      <c r="BW17" s="93"/>
      <c r="BX17" s="92"/>
      <c r="BY17" s="94"/>
      <c r="BZ17" s="182"/>
      <c r="CA17" s="183"/>
      <c r="CB17" s="184"/>
      <c r="CC17" s="182"/>
      <c r="CD17" s="183"/>
      <c r="CE17" s="184"/>
    </row>
    <row r="18" spans="1:83" ht="54" customHeight="1" x14ac:dyDescent="0.2">
      <c r="A18" s="254" t="s">
        <v>0</v>
      </c>
      <c r="B18" s="255">
        <v>2017</v>
      </c>
      <c r="C18" s="255" t="s">
        <v>2</v>
      </c>
      <c r="D18" s="255" t="s">
        <v>20</v>
      </c>
      <c r="E18" s="255" t="s">
        <v>1918</v>
      </c>
      <c r="F18" s="256" t="s">
        <v>2374</v>
      </c>
      <c r="G18" s="247" t="s">
        <v>1447</v>
      </c>
      <c r="H18" s="247" t="s">
        <v>1456</v>
      </c>
      <c r="I18" s="247" t="s">
        <v>2384</v>
      </c>
      <c r="J18" s="247" t="s">
        <v>2385</v>
      </c>
      <c r="K18" s="247" t="s">
        <v>33</v>
      </c>
      <c r="L18" s="247" t="s">
        <v>1953</v>
      </c>
      <c r="M18" s="265">
        <v>2</v>
      </c>
      <c r="N18" s="246">
        <v>4</v>
      </c>
      <c r="O18" s="247" t="s">
        <v>2386</v>
      </c>
      <c r="P18" s="247" t="s">
        <v>1846</v>
      </c>
      <c r="Q18" s="246"/>
      <c r="R18" s="282">
        <v>151351200</v>
      </c>
      <c r="S18" s="87"/>
      <c r="T18" s="87"/>
      <c r="U18" s="87"/>
      <c r="V18" s="87"/>
      <c r="W18" s="87"/>
      <c r="X18" s="87"/>
      <c r="Y18" s="87"/>
      <c r="Z18" s="87"/>
      <c r="AA18" s="87"/>
      <c r="AB18" s="87"/>
      <c r="AC18" s="88"/>
      <c r="AD18" s="162" t="s">
        <v>137</v>
      </c>
      <c r="AE18" s="162"/>
      <c r="AF18" s="162" t="s">
        <v>1438</v>
      </c>
      <c r="AG18" s="162" t="s">
        <v>195</v>
      </c>
      <c r="AH18" s="162" t="s">
        <v>195</v>
      </c>
      <c r="AI18" s="162" t="s">
        <v>195</v>
      </c>
      <c r="AJ18" s="162" t="s">
        <v>195</v>
      </c>
      <c r="AK18" s="162" t="s">
        <v>195</v>
      </c>
      <c r="AL18" s="162" t="s">
        <v>1834</v>
      </c>
      <c r="AM18" s="162" t="s">
        <v>1834</v>
      </c>
      <c r="AN18" s="162" t="s">
        <v>1834</v>
      </c>
      <c r="AO18" s="162" t="s">
        <v>195</v>
      </c>
      <c r="AP18" s="162" t="s">
        <v>195</v>
      </c>
      <c r="AQ18" s="162" t="s">
        <v>195</v>
      </c>
      <c r="AR18" s="162" t="s">
        <v>195</v>
      </c>
      <c r="AS18" s="86"/>
      <c r="AT18" s="162" t="s">
        <v>278</v>
      </c>
      <c r="AU18" s="162" t="s">
        <v>278</v>
      </c>
      <c r="AV18" s="162"/>
      <c r="AW18" s="162" t="s">
        <v>278</v>
      </c>
      <c r="AX18" s="162"/>
      <c r="AY18" s="164"/>
      <c r="AZ18" s="162" t="s">
        <v>1834</v>
      </c>
      <c r="BA18" s="91" t="s">
        <v>1935</v>
      </c>
      <c r="BB18" s="92"/>
      <c r="BC18" s="93"/>
      <c r="BD18" s="92"/>
      <c r="BE18" s="93"/>
      <c r="BF18" s="92"/>
      <c r="BG18" s="93"/>
      <c r="BH18" s="92"/>
      <c r="BI18" s="93"/>
      <c r="BJ18" s="92" t="s">
        <v>3631</v>
      </c>
      <c r="BK18" s="93">
        <v>25</v>
      </c>
      <c r="BL18" s="92"/>
      <c r="BM18" s="93"/>
      <c r="BN18" s="92" t="s">
        <v>3632</v>
      </c>
      <c r="BO18" s="93">
        <v>50</v>
      </c>
      <c r="BP18" s="92"/>
      <c r="BQ18" s="93"/>
      <c r="BR18" s="92" t="s">
        <v>3633</v>
      </c>
      <c r="BS18" s="93">
        <v>75</v>
      </c>
      <c r="BT18" s="92"/>
      <c r="BU18" s="93"/>
      <c r="BV18" s="92"/>
      <c r="BW18" s="93"/>
      <c r="BX18" s="92" t="s">
        <v>3634</v>
      </c>
      <c r="BY18" s="94">
        <v>100</v>
      </c>
      <c r="BZ18" s="182"/>
      <c r="CA18" s="183"/>
      <c r="CB18" s="184"/>
      <c r="CC18" s="182"/>
      <c r="CD18" s="183"/>
      <c r="CE18" s="184"/>
    </row>
    <row r="19" spans="1:83" ht="59.25" customHeight="1" x14ac:dyDescent="0.2">
      <c r="A19" s="254" t="s">
        <v>0</v>
      </c>
      <c r="B19" s="255">
        <v>2017</v>
      </c>
      <c r="C19" s="255" t="s">
        <v>2</v>
      </c>
      <c r="D19" s="255" t="s">
        <v>20</v>
      </c>
      <c r="E19" s="255" t="s">
        <v>1918</v>
      </c>
      <c r="F19" s="256" t="s">
        <v>2374</v>
      </c>
      <c r="G19" s="247" t="s">
        <v>1447</v>
      </c>
      <c r="H19" s="247" t="s">
        <v>1456</v>
      </c>
      <c r="I19" s="264" t="s">
        <v>2384</v>
      </c>
      <c r="J19" s="247" t="s">
        <v>2387</v>
      </c>
      <c r="K19" s="247" t="s">
        <v>33</v>
      </c>
      <c r="L19" s="247" t="s">
        <v>1953</v>
      </c>
      <c r="M19" s="265">
        <v>1</v>
      </c>
      <c r="N19" s="246">
        <v>2</v>
      </c>
      <c r="O19" s="247" t="s">
        <v>2388</v>
      </c>
      <c r="P19" s="247" t="s">
        <v>1846</v>
      </c>
      <c r="Q19" s="246"/>
      <c r="R19" s="282">
        <v>860000000</v>
      </c>
      <c r="S19" s="87"/>
      <c r="T19" s="87"/>
      <c r="U19" s="87"/>
      <c r="V19" s="87"/>
      <c r="W19" s="87"/>
      <c r="X19" s="87"/>
      <c r="Y19" s="87"/>
      <c r="Z19" s="87"/>
      <c r="AA19" s="87"/>
      <c r="AB19" s="87"/>
      <c r="AC19" s="88"/>
      <c r="AD19" s="162"/>
      <c r="AE19" s="162"/>
      <c r="AF19" s="162" t="s">
        <v>195</v>
      </c>
      <c r="AG19" s="162" t="s">
        <v>195</v>
      </c>
      <c r="AH19" s="162" t="s">
        <v>195</v>
      </c>
      <c r="AI19" s="162" t="s">
        <v>195</v>
      </c>
      <c r="AJ19" s="162" t="s">
        <v>242</v>
      </c>
      <c r="AK19" s="162" t="s">
        <v>195</v>
      </c>
      <c r="AL19" s="162" t="s">
        <v>1834</v>
      </c>
      <c r="AM19" s="162" t="s">
        <v>1834</v>
      </c>
      <c r="AN19" s="162" t="s">
        <v>1834</v>
      </c>
      <c r="AO19" s="162" t="s">
        <v>195</v>
      </c>
      <c r="AP19" s="162" t="s">
        <v>195</v>
      </c>
      <c r="AQ19" s="162" t="s">
        <v>195</v>
      </c>
      <c r="AR19" s="162" t="s">
        <v>195</v>
      </c>
      <c r="AS19" s="86"/>
      <c r="AT19" s="162" t="s">
        <v>278</v>
      </c>
      <c r="AU19" s="162" t="s">
        <v>278</v>
      </c>
      <c r="AV19" s="162"/>
      <c r="AW19" s="162" t="s">
        <v>278</v>
      </c>
      <c r="AX19" s="162"/>
      <c r="AY19" s="164"/>
      <c r="AZ19" s="162" t="s">
        <v>1834</v>
      </c>
      <c r="BA19" s="91" t="s">
        <v>1935</v>
      </c>
      <c r="BB19" s="92"/>
      <c r="BC19" s="93"/>
      <c r="BD19" s="92"/>
      <c r="BE19" s="93"/>
      <c r="BF19" s="92"/>
      <c r="BG19" s="93"/>
      <c r="BH19" s="92"/>
      <c r="BI19" s="93"/>
      <c r="BJ19" s="92"/>
      <c r="BK19" s="93"/>
      <c r="BL19" s="92"/>
      <c r="BM19" s="93"/>
      <c r="BN19" s="92"/>
      <c r="BO19" s="93"/>
      <c r="BP19" s="92"/>
      <c r="BQ19" s="93"/>
      <c r="BR19" s="92"/>
      <c r="BS19" s="93"/>
      <c r="BT19" s="92"/>
      <c r="BU19" s="93"/>
      <c r="BV19" s="92"/>
      <c r="BW19" s="93"/>
      <c r="BX19" s="92"/>
      <c r="BY19" s="94"/>
      <c r="BZ19" s="182"/>
      <c r="CA19" s="183"/>
      <c r="CB19" s="184"/>
      <c r="CC19" s="182"/>
      <c r="CD19" s="183"/>
      <c r="CE19" s="184"/>
    </row>
    <row r="20" spans="1:83" ht="57.75" customHeight="1" x14ac:dyDescent="0.2">
      <c r="A20" s="254" t="s">
        <v>0</v>
      </c>
      <c r="B20" s="255">
        <v>2017</v>
      </c>
      <c r="C20" s="255" t="s">
        <v>2</v>
      </c>
      <c r="D20" s="255" t="s">
        <v>20</v>
      </c>
      <c r="E20" s="255" t="s">
        <v>1918</v>
      </c>
      <c r="F20" s="256" t="s">
        <v>2374</v>
      </c>
      <c r="G20" s="247" t="s">
        <v>1447</v>
      </c>
      <c r="H20" s="247" t="s">
        <v>1456</v>
      </c>
      <c r="I20" s="292" t="s">
        <v>2389</v>
      </c>
      <c r="J20" s="247"/>
      <c r="K20" s="247" t="s">
        <v>26</v>
      </c>
      <c r="L20" s="247"/>
      <c r="M20" s="265"/>
      <c r="N20" s="246"/>
      <c r="O20" s="247"/>
      <c r="P20" s="247"/>
      <c r="Q20" s="246"/>
      <c r="R20" s="282"/>
      <c r="S20" s="87"/>
      <c r="T20" s="87"/>
      <c r="U20" s="87"/>
      <c r="V20" s="87"/>
      <c r="W20" s="87"/>
      <c r="X20" s="87"/>
      <c r="Y20" s="87"/>
      <c r="Z20" s="87"/>
      <c r="AA20" s="87"/>
      <c r="AB20" s="87"/>
      <c r="AC20" s="88"/>
      <c r="AD20" s="162"/>
      <c r="AE20" s="162"/>
      <c r="AF20" s="162"/>
      <c r="AG20" s="162"/>
      <c r="AH20" s="162"/>
      <c r="AI20" s="162"/>
      <c r="AJ20" s="162"/>
      <c r="AK20" s="162"/>
      <c r="AL20" s="162"/>
      <c r="AM20" s="162"/>
      <c r="AN20" s="162"/>
      <c r="AO20" s="162"/>
      <c r="AP20" s="162"/>
      <c r="AQ20" s="162"/>
      <c r="AR20" s="162"/>
      <c r="AS20" s="86"/>
      <c r="AT20" s="162"/>
      <c r="AU20" s="162"/>
      <c r="AV20" s="162"/>
      <c r="AW20" s="162"/>
      <c r="AX20" s="162"/>
      <c r="AY20" s="164"/>
      <c r="AZ20" s="162"/>
      <c r="BA20" s="91"/>
      <c r="BB20" s="92"/>
      <c r="BC20" s="93"/>
      <c r="BD20" s="92"/>
      <c r="BE20" s="93"/>
      <c r="BF20" s="92"/>
      <c r="BG20" s="93"/>
      <c r="BH20" s="92"/>
      <c r="BI20" s="93"/>
      <c r="BJ20" s="92"/>
      <c r="BK20" s="93"/>
      <c r="BL20" s="92"/>
      <c r="BM20" s="93"/>
      <c r="BN20" s="92"/>
      <c r="BO20" s="93"/>
      <c r="BP20" s="92"/>
      <c r="BQ20" s="93"/>
      <c r="BR20" s="92"/>
      <c r="BS20" s="93"/>
      <c r="BT20" s="92"/>
      <c r="BU20" s="93"/>
      <c r="BV20" s="92"/>
      <c r="BW20" s="93"/>
      <c r="BX20" s="92"/>
      <c r="BY20" s="94"/>
      <c r="BZ20" s="182"/>
      <c r="CA20" s="183"/>
      <c r="CB20" s="184"/>
      <c r="CC20" s="182"/>
      <c r="CD20" s="183"/>
      <c r="CE20" s="184"/>
    </row>
    <row r="21" spans="1:83" ht="47.25" hidden="1" customHeight="1" x14ac:dyDescent="0.2">
      <c r="A21" s="254" t="s">
        <v>0</v>
      </c>
      <c r="B21" s="255">
        <v>2017</v>
      </c>
      <c r="C21" s="255" t="s">
        <v>2</v>
      </c>
      <c r="D21" s="255" t="s">
        <v>20</v>
      </c>
      <c r="E21" s="255" t="s">
        <v>1918</v>
      </c>
      <c r="F21" s="256" t="s">
        <v>2374</v>
      </c>
      <c r="G21" s="247"/>
      <c r="H21" s="247"/>
      <c r="I21" s="247"/>
      <c r="J21" s="247" t="s">
        <v>2376</v>
      </c>
      <c r="K21" s="247"/>
      <c r="L21" s="247"/>
      <c r="M21" s="265"/>
      <c r="N21" s="246"/>
      <c r="O21" s="247"/>
      <c r="P21" s="247"/>
      <c r="Q21" s="246"/>
      <c r="R21" s="282"/>
      <c r="S21" s="87"/>
      <c r="T21" s="87"/>
      <c r="U21" s="87"/>
      <c r="V21" s="87"/>
      <c r="W21" s="87"/>
      <c r="X21" s="87"/>
      <c r="Y21" s="87"/>
      <c r="Z21" s="87"/>
      <c r="AA21" s="87"/>
      <c r="AB21" s="87"/>
      <c r="AC21" s="88"/>
      <c r="AD21" s="162"/>
      <c r="AE21" s="162"/>
      <c r="AF21" s="162"/>
      <c r="AG21" s="162"/>
      <c r="AH21" s="162"/>
      <c r="AI21" s="162"/>
      <c r="AJ21" s="162"/>
      <c r="AK21" s="162"/>
      <c r="AL21" s="162"/>
      <c r="AM21" s="162"/>
      <c r="AN21" s="162"/>
      <c r="AO21" s="162"/>
      <c r="AP21" s="162"/>
      <c r="AQ21" s="162"/>
      <c r="AR21" s="162"/>
      <c r="AS21" s="86"/>
      <c r="AT21" s="162"/>
      <c r="AU21" s="162"/>
      <c r="AV21" s="162"/>
      <c r="AW21" s="162"/>
      <c r="AX21" s="162"/>
      <c r="AY21" s="164"/>
      <c r="AZ21" s="162"/>
      <c r="BA21" s="91"/>
      <c r="BB21" s="92"/>
      <c r="BC21" s="93"/>
      <c r="BD21" s="92"/>
      <c r="BE21" s="93"/>
      <c r="BF21" s="92"/>
      <c r="BG21" s="93"/>
      <c r="BH21" s="92"/>
      <c r="BI21" s="93"/>
      <c r="BJ21" s="92"/>
      <c r="BK21" s="93"/>
      <c r="BL21" s="92"/>
      <c r="BM21" s="93"/>
      <c r="BN21" s="92"/>
      <c r="BO21" s="93"/>
      <c r="BP21" s="92"/>
      <c r="BQ21" s="93"/>
      <c r="BR21" s="92"/>
      <c r="BS21" s="93"/>
      <c r="BT21" s="92"/>
      <c r="BU21" s="93"/>
      <c r="BV21" s="92"/>
      <c r="BW21" s="93"/>
      <c r="BX21" s="92"/>
      <c r="BY21" s="94"/>
      <c r="BZ21" s="182"/>
      <c r="CA21" s="183"/>
      <c r="CB21" s="184"/>
      <c r="CC21" s="182"/>
      <c r="CD21" s="183"/>
      <c r="CE21" s="184"/>
    </row>
    <row r="22" spans="1:83" ht="69.75" hidden="1" customHeight="1" x14ac:dyDescent="0.2">
      <c r="A22" s="254" t="s">
        <v>0</v>
      </c>
      <c r="B22" s="255">
        <v>2017</v>
      </c>
      <c r="C22" s="255" t="s">
        <v>2</v>
      </c>
      <c r="D22" s="255" t="s">
        <v>20</v>
      </c>
      <c r="E22" s="255" t="s">
        <v>1918</v>
      </c>
      <c r="F22" s="256" t="s">
        <v>2374</v>
      </c>
      <c r="G22" s="247"/>
      <c r="H22" s="247"/>
      <c r="I22" s="247"/>
      <c r="J22" s="247" t="s">
        <v>2376</v>
      </c>
      <c r="K22" s="247"/>
      <c r="L22" s="247"/>
      <c r="M22" s="265"/>
      <c r="N22" s="246"/>
      <c r="O22" s="247"/>
      <c r="P22" s="247"/>
      <c r="Q22" s="246"/>
      <c r="R22" s="282"/>
      <c r="S22" s="87"/>
      <c r="T22" s="87"/>
      <c r="U22" s="87"/>
      <c r="V22" s="87"/>
      <c r="W22" s="87"/>
      <c r="X22" s="87"/>
      <c r="Y22" s="87"/>
      <c r="Z22" s="87"/>
      <c r="AA22" s="87"/>
      <c r="AB22" s="87"/>
      <c r="AC22" s="88"/>
      <c r="AD22" s="162"/>
      <c r="AE22" s="162"/>
      <c r="AF22" s="162"/>
      <c r="AG22" s="162"/>
      <c r="AH22" s="162"/>
      <c r="AI22" s="162"/>
      <c r="AJ22" s="162"/>
      <c r="AK22" s="162"/>
      <c r="AL22" s="162"/>
      <c r="AM22" s="162"/>
      <c r="AN22" s="162"/>
      <c r="AO22" s="162"/>
      <c r="AP22" s="162"/>
      <c r="AQ22" s="162"/>
      <c r="AR22" s="162"/>
      <c r="AS22" s="86"/>
      <c r="AT22" s="162"/>
      <c r="AU22" s="162"/>
      <c r="AV22" s="162"/>
      <c r="AW22" s="162"/>
      <c r="AX22" s="162"/>
      <c r="AY22" s="164"/>
      <c r="AZ22" s="162"/>
      <c r="BA22" s="91"/>
      <c r="BB22" s="92"/>
      <c r="BC22" s="93"/>
      <c r="BD22" s="92"/>
      <c r="BE22" s="93"/>
      <c r="BF22" s="92"/>
      <c r="BG22" s="93"/>
      <c r="BH22" s="92"/>
      <c r="BI22" s="93"/>
      <c r="BJ22" s="92"/>
      <c r="BK22" s="93"/>
      <c r="BL22" s="92"/>
      <c r="BM22" s="93"/>
      <c r="BN22" s="92"/>
      <c r="BO22" s="93"/>
      <c r="BP22" s="92"/>
      <c r="BQ22" s="93"/>
      <c r="BR22" s="92"/>
      <c r="BS22" s="93"/>
      <c r="BT22" s="92"/>
      <c r="BU22" s="93"/>
      <c r="BV22" s="92"/>
      <c r="BW22" s="93"/>
      <c r="BX22" s="92"/>
      <c r="BY22" s="94"/>
      <c r="BZ22" s="182"/>
      <c r="CA22" s="183"/>
      <c r="CB22" s="184"/>
      <c r="CC22" s="182"/>
      <c r="CD22" s="183"/>
      <c r="CE22" s="184"/>
    </row>
    <row r="23" spans="1:83" ht="60" customHeight="1" x14ac:dyDescent="0.2">
      <c r="A23" s="254" t="s">
        <v>0</v>
      </c>
      <c r="B23" s="255">
        <v>2017</v>
      </c>
      <c r="C23" s="255" t="s">
        <v>2</v>
      </c>
      <c r="D23" s="255" t="s">
        <v>20</v>
      </c>
      <c r="E23" s="255" t="s">
        <v>1918</v>
      </c>
      <c r="F23" s="256" t="s">
        <v>2374</v>
      </c>
      <c r="G23" s="247" t="s">
        <v>1447</v>
      </c>
      <c r="H23" s="247" t="s">
        <v>1456</v>
      </c>
      <c r="I23" s="264" t="s">
        <v>2389</v>
      </c>
      <c r="J23" s="247" t="s">
        <v>2390</v>
      </c>
      <c r="K23" s="247" t="s">
        <v>26</v>
      </c>
      <c r="L23" s="247" t="s">
        <v>1953</v>
      </c>
      <c r="M23" s="265">
        <v>1</v>
      </c>
      <c r="N23" s="246">
        <v>1</v>
      </c>
      <c r="O23" s="247" t="s">
        <v>2391</v>
      </c>
      <c r="P23" s="247" t="s">
        <v>1846</v>
      </c>
      <c r="Q23" s="246"/>
      <c r="R23" s="282">
        <v>79845600</v>
      </c>
      <c r="S23" s="87"/>
      <c r="T23" s="87"/>
      <c r="U23" s="87"/>
      <c r="V23" s="87"/>
      <c r="W23" s="87"/>
      <c r="X23" s="87"/>
      <c r="Y23" s="87"/>
      <c r="Z23" s="87"/>
      <c r="AA23" s="87"/>
      <c r="AB23" s="87"/>
      <c r="AC23" s="88"/>
      <c r="AD23" s="162" t="s">
        <v>119</v>
      </c>
      <c r="AE23" s="162" t="s">
        <v>1834</v>
      </c>
      <c r="AF23" s="162" t="s">
        <v>195</v>
      </c>
      <c r="AG23" s="162" t="s">
        <v>195</v>
      </c>
      <c r="AH23" s="162" t="s">
        <v>195</v>
      </c>
      <c r="AI23" s="162" t="s">
        <v>195</v>
      </c>
      <c r="AJ23" s="162" t="s">
        <v>195</v>
      </c>
      <c r="AK23" s="162" t="s">
        <v>195</v>
      </c>
      <c r="AL23" s="162" t="s">
        <v>1834</v>
      </c>
      <c r="AM23" s="162" t="s">
        <v>1834</v>
      </c>
      <c r="AN23" s="162" t="s">
        <v>2381</v>
      </c>
      <c r="AO23" s="162" t="s">
        <v>195</v>
      </c>
      <c r="AP23" s="162" t="s">
        <v>195</v>
      </c>
      <c r="AQ23" s="162" t="s">
        <v>195</v>
      </c>
      <c r="AR23" s="162" t="s">
        <v>195</v>
      </c>
      <c r="AS23" s="86"/>
      <c r="AT23" s="162" t="s">
        <v>278</v>
      </c>
      <c r="AU23" s="162" t="s">
        <v>278</v>
      </c>
      <c r="AV23" s="162"/>
      <c r="AW23" s="162" t="s">
        <v>278</v>
      </c>
      <c r="AX23" s="162"/>
      <c r="AY23" s="164"/>
      <c r="AZ23" s="162" t="s">
        <v>1834</v>
      </c>
      <c r="BA23" s="91" t="s">
        <v>1935</v>
      </c>
      <c r="BB23" s="92"/>
      <c r="BC23" s="93"/>
      <c r="BD23" s="92" t="s">
        <v>3635</v>
      </c>
      <c r="BE23" s="93">
        <v>20</v>
      </c>
      <c r="BF23" s="92" t="s">
        <v>3636</v>
      </c>
      <c r="BG23" s="93">
        <v>40</v>
      </c>
      <c r="BH23" s="92"/>
      <c r="BI23" s="93"/>
      <c r="BJ23" s="92" t="s">
        <v>3637</v>
      </c>
      <c r="BK23" s="93">
        <v>60</v>
      </c>
      <c r="BL23" s="92"/>
      <c r="BM23" s="93"/>
      <c r="BN23" s="92" t="s">
        <v>3638</v>
      </c>
      <c r="BO23" s="93">
        <v>80</v>
      </c>
      <c r="BP23" s="92"/>
      <c r="BQ23" s="93"/>
      <c r="BR23" s="92"/>
      <c r="BS23" s="93"/>
      <c r="BT23" s="92"/>
      <c r="BU23" s="93"/>
      <c r="BV23" s="92"/>
      <c r="BW23" s="93"/>
      <c r="BX23" s="92" t="s">
        <v>3639</v>
      </c>
      <c r="BY23" s="94">
        <v>100</v>
      </c>
      <c r="BZ23" s="182"/>
      <c r="CA23" s="183"/>
      <c r="CB23" s="184"/>
      <c r="CC23" s="182"/>
      <c r="CD23" s="183"/>
      <c r="CE23" s="184"/>
    </row>
    <row r="24" spans="1:83" ht="84.95" customHeight="1" x14ac:dyDescent="0.2">
      <c r="A24" s="254" t="s">
        <v>0</v>
      </c>
      <c r="B24" s="255">
        <v>2017</v>
      </c>
      <c r="C24" s="255" t="s">
        <v>2</v>
      </c>
      <c r="D24" s="255" t="s">
        <v>20</v>
      </c>
      <c r="E24" s="255" t="s">
        <v>1918</v>
      </c>
      <c r="F24" s="256" t="s">
        <v>2374</v>
      </c>
      <c r="G24" s="247" t="s">
        <v>1447</v>
      </c>
      <c r="H24" s="247" t="s">
        <v>1456</v>
      </c>
      <c r="I24" s="292" t="s">
        <v>2392</v>
      </c>
      <c r="J24" s="247"/>
      <c r="K24" s="247" t="s">
        <v>29</v>
      </c>
      <c r="L24" s="247"/>
      <c r="M24" s="265"/>
      <c r="N24" s="246"/>
      <c r="O24" s="247"/>
      <c r="P24" s="247"/>
      <c r="Q24" s="246"/>
      <c r="R24" s="282"/>
      <c r="S24" s="87"/>
      <c r="T24" s="87"/>
      <c r="U24" s="87"/>
      <c r="V24" s="87"/>
      <c r="W24" s="87"/>
      <c r="X24" s="87"/>
      <c r="Y24" s="87"/>
      <c r="Z24" s="87"/>
      <c r="AA24" s="87"/>
      <c r="AB24" s="87"/>
      <c r="AC24" s="88"/>
      <c r="AD24" s="162"/>
      <c r="AE24" s="162"/>
      <c r="AF24" s="162"/>
      <c r="AG24" s="162"/>
      <c r="AH24" s="162"/>
      <c r="AI24" s="162"/>
      <c r="AJ24" s="162"/>
      <c r="AK24" s="162"/>
      <c r="AL24" s="162"/>
      <c r="AM24" s="162"/>
      <c r="AN24" s="162"/>
      <c r="AO24" s="162"/>
      <c r="AP24" s="162"/>
      <c r="AQ24" s="162"/>
      <c r="AR24" s="162"/>
      <c r="AS24" s="86"/>
      <c r="AT24" s="162"/>
      <c r="AU24" s="162"/>
      <c r="AV24" s="162"/>
      <c r="AW24" s="162"/>
      <c r="AX24" s="162"/>
      <c r="AY24" s="164"/>
      <c r="AZ24" s="162"/>
      <c r="BA24" s="91"/>
      <c r="BB24" s="92"/>
      <c r="BC24" s="93"/>
      <c r="BD24" s="92"/>
      <c r="BE24" s="93"/>
      <c r="BF24" s="92"/>
      <c r="BG24" s="93"/>
      <c r="BH24" s="92"/>
      <c r="BI24" s="93"/>
      <c r="BJ24" s="92"/>
      <c r="BK24" s="93"/>
      <c r="BL24" s="92"/>
      <c r="BM24" s="93"/>
      <c r="BN24" s="92"/>
      <c r="BO24" s="93"/>
      <c r="BP24" s="92"/>
      <c r="BQ24" s="93"/>
      <c r="BR24" s="92"/>
      <c r="BS24" s="93"/>
      <c r="BT24" s="92"/>
      <c r="BU24" s="93"/>
      <c r="BV24" s="92"/>
      <c r="BW24" s="93"/>
      <c r="BX24" s="92"/>
      <c r="BY24" s="94"/>
      <c r="BZ24" s="182"/>
      <c r="CA24" s="183"/>
      <c r="CB24" s="184"/>
      <c r="CC24" s="182"/>
      <c r="CD24" s="183"/>
      <c r="CE24" s="184"/>
    </row>
    <row r="25" spans="1:83" ht="84.95" customHeight="1" x14ac:dyDescent="0.2">
      <c r="A25" s="254" t="s">
        <v>0</v>
      </c>
      <c r="B25" s="255">
        <v>2017</v>
      </c>
      <c r="C25" s="255" t="s">
        <v>2</v>
      </c>
      <c r="D25" s="255" t="s">
        <v>20</v>
      </c>
      <c r="E25" s="255" t="s">
        <v>1918</v>
      </c>
      <c r="F25" s="256" t="s">
        <v>2374</v>
      </c>
      <c r="G25" s="247" t="s">
        <v>1447</v>
      </c>
      <c r="H25" s="247" t="s">
        <v>1456</v>
      </c>
      <c r="I25" s="264" t="s">
        <v>2392</v>
      </c>
      <c r="J25" s="247" t="s">
        <v>2393</v>
      </c>
      <c r="K25" s="247" t="s">
        <v>29</v>
      </c>
      <c r="L25" s="247" t="s">
        <v>1953</v>
      </c>
      <c r="M25" s="265">
        <v>1</v>
      </c>
      <c r="N25" s="246">
        <v>9</v>
      </c>
      <c r="O25" s="247" t="s">
        <v>2394</v>
      </c>
      <c r="P25" s="247" t="s">
        <v>1846</v>
      </c>
      <c r="Q25" s="246"/>
      <c r="R25" s="282">
        <v>217534930</v>
      </c>
      <c r="S25" s="87"/>
      <c r="T25" s="87"/>
      <c r="U25" s="87"/>
      <c r="V25" s="87"/>
      <c r="W25" s="87"/>
      <c r="X25" s="87"/>
      <c r="Y25" s="87"/>
      <c r="Z25" s="87"/>
      <c r="AA25" s="87"/>
      <c r="AB25" s="87"/>
      <c r="AC25" s="88"/>
      <c r="AD25" s="162"/>
      <c r="AE25" s="162" t="s">
        <v>1834</v>
      </c>
      <c r="AF25" s="162" t="s">
        <v>195</v>
      </c>
      <c r="AG25" s="162" t="s">
        <v>195</v>
      </c>
      <c r="AH25" s="162" t="s">
        <v>195</v>
      </c>
      <c r="AI25" s="162" t="s">
        <v>195</v>
      </c>
      <c r="AJ25" s="162" t="s">
        <v>195</v>
      </c>
      <c r="AK25" s="162" t="s">
        <v>195</v>
      </c>
      <c r="AL25" s="162" t="s">
        <v>1834</v>
      </c>
      <c r="AM25" s="162" t="s">
        <v>1834</v>
      </c>
      <c r="AN25" s="162" t="s">
        <v>1834</v>
      </c>
      <c r="AO25" s="162" t="s">
        <v>195</v>
      </c>
      <c r="AP25" s="162" t="s">
        <v>195</v>
      </c>
      <c r="AQ25" s="162" t="s">
        <v>195</v>
      </c>
      <c r="AR25" s="162" t="s">
        <v>195</v>
      </c>
      <c r="AS25" s="86"/>
      <c r="AT25" s="162" t="s">
        <v>278</v>
      </c>
      <c r="AU25" s="162" t="s">
        <v>278</v>
      </c>
      <c r="AV25" s="162"/>
      <c r="AW25" s="162" t="s">
        <v>278</v>
      </c>
      <c r="AX25" s="162"/>
      <c r="AY25" s="164"/>
      <c r="AZ25" s="162"/>
      <c r="BA25" s="91"/>
      <c r="BB25" s="92"/>
      <c r="BC25" s="93"/>
      <c r="BD25" s="92" t="s">
        <v>3640</v>
      </c>
      <c r="BE25" s="93">
        <v>20</v>
      </c>
      <c r="BF25" s="92" t="s">
        <v>3636</v>
      </c>
      <c r="BG25" s="93">
        <v>40</v>
      </c>
      <c r="BH25" s="92"/>
      <c r="BI25" s="93"/>
      <c r="BJ25" s="92" t="s">
        <v>3637</v>
      </c>
      <c r="BK25" s="93">
        <v>60</v>
      </c>
      <c r="BL25" s="92"/>
      <c r="BM25" s="93"/>
      <c r="BN25" s="92" t="s">
        <v>3641</v>
      </c>
      <c r="BO25" s="93">
        <v>80</v>
      </c>
      <c r="BP25" s="92"/>
      <c r="BQ25" s="93"/>
      <c r="BR25" s="92"/>
      <c r="BS25" s="93"/>
      <c r="BT25" s="92"/>
      <c r="BU25" s="93"/>
      <c r="BV25" s="92"/>
      <c r="BW25" s="93"/>
      <c r="BX25" s="92" t="s">
        <v>3642</v>
      </c>
      <c r="BY25" s="94">
        <v>100</v>
      </c>
      <c r="BZ25" s="182"/>
      <c r="CA25" s="183"/>
      <c r="CB25" s="184"/>
      <c r="CC25" s="182"/>
      <c r="CD25" s="183"/>
      <c r="CE25" s="184"/>
    </row>
    <row r="26" spans="1:83" ht="84.95" customHeight="1" x14ac:dyDescent="0.2">
      <c r="A26" s="254" t="s">
        <v>0</v>
      </c>
      <c r="B26" s="255">
        <v>2017</v>
      </c>
      <c r="C26" s="255" t="s">
        <v>2</v>
      </c>
      <c r="D26" s="255" t="s">
        <v>20</v>
      </c>
      <c r="E26" s="255" t="s">
        <v>1918</v>
      </c>
      <c r="F26" s="256" t="s">
        <v>2374</v>
      </c>
      <c r="G26" s="247" t="s">
        <v>1447</v>
      </c>
      <c r="H26" s="247" t="s">
        <v>1456</v>
      </c>
      <c r="I26" s="264" t="s">
        <v>2392</v>
      </c>
      <c r="J26" s="247" t="s">
        <v>2395</v>
      </c>
      <c r="K26" s="247" t="s">
        <v>29</v>
      </c>
      <c r="L26" s="247" t="s">
        <v>1953</v>
      </c>
      <c r="M26" s="265">
        <v>1</v>
      </c>
      <c r="N26" s="246">
        <v>2</v>
      </c>
      <c r="O26" s="247" t="s">
        <v>2396</v>
      </c>
      <c r="P26" s="247" t="s">
        <v>1846</v>
      </c>
      <c r="Q26" s="246"/>
      <c r="R26" s="282">
        <v>72000000</v>
      </c>
      <c r="S26" s="87"/>
      <c r="T26" s="87"/>
      <c r="U26" s="87"/>
      <c r="V26" s="87"/>
      <c r="W26" s="87"/>
      <c r="X26" s="87"/>
      <c r="Y26" s="87"/>
      <c r="Z26" s="87"/>
      <c r="AA26" s="87"/>
      <c r="AB26" s="87"/>
      <c r="AC26" s="88"/>
      <c r="AD26" s="162"/>
      <c r="AE26" s="162" t="s">
        <v>1834</v>
      </c>
      <c r="AF26" s="162" t="s">
        <v>195</v>
      </c>
      <c r="AG26" s="162" t="s">
        <v>195</v>
      </c>
      <c r="AH26" s="162" t="s">
        <v>195</v>
      </c>
      <c r="AI26" s="162" t="s">
        <v>195</v>
      </c>
      <c r="AJ26" s="162" t="s">
        <v>195</v>
      </c>
      <c r="AK26" s="162" t="s">
        <v>195</v>
      </c>
      <c r="AL26" s="162" t="s">
        <v>1834</v>
      </c>
      <c r="AM26" s="162" t="s">
        <v>1834</v>
      </c>
      <c r="AN26" s="162" t="s">
        <v>1834</v>
      </c>
      <c r="AO26" s="162" t="s">
        <v>195</v>
      </c>
      <c r="AP26" s="162" t="s">
        <v>195</v>
      </c>
      <c r="AQ26" s="162" t="s">
        <v>195</v>
      </c>
      <c r="AR26" s="162" t="s">
        <v>195</v>
      </c>
      <c r="AS26" s="86"/>
      <c r="AT26" s="162" t="s">
        <v>278</v>
      </c>
      <c r="AU26" s="162" t="s">
        <v>278</v>
      </c>
      <c r="AV26" s="162"/>
      <c r="AW26" s="162" t="s">
        <v>278</v>
      </c>
      <c r="AX26" s="162"/>
      <c r="AY26" s="164"/>
      <c r="AZ26" s="162"/>
      <c r="BA26" s="91"/>
      <c r="BB26" s="92"/>
      <c r="BC26" s="93"/>
      <c r="BD26" s="92"/>
      <c r="BE26" s="93"/>
      <c r="BF26" s="92"/>
      <c r="BG26" s="93"/>
      <c r="BH26" s="92"/>
      <c r="BI26" s="93"/>
      <c r="BJ26" s="92"/>
      <c r="BK26" s="93"/>
      <c r="BL26" s="92" t="s">
        <v>3643</v>
      </c>
      <c r="BM26" s="93">
        <v>25</v>
      </c>
      <c r="BN26" s="92"/>
      <c r="BO26" s="93"/>
      <c r="BP26" s="92" t="s">
        <v>3644</v>
      </c>
      <c r="BQ26" s="93">
        <v>50</v>
      </c>
      <c r="BR26" s="92"/>
      <c r="BS26" s="93"/>
      <c r="BT26" s="92"/>
      <c r="BU26" s="93"/>
      <c r="BV26" s="92" t="s">
        <v>3645</v>
      </c>
      <c r="BW26" s="93">
        <v>75</v>
      </c>
      <c r="BX26" s="92" t="s">
        <v>3646</v>
      </c>
      <c r="BY26" s="94">
        <v>100</v>
      </c>
      <c r="BZ26" s="182"/>
      <c r="CA26" s="183"/>
      <c r="CB26" s="184"/>
      <c r="CC26" s="182"/>
      <c r="CD26" s="183"/>
      <c r="CE26" s="184"/>
    </row>
    <row r="27" spans="1:83" ht="84.95" customHeight="1" x14ac:dyDescent="0.2">
      <c r="A27" s="254" t="s">
        <v>0</v>
      </c>
      <c r="B27" s="255">
        <v>2017</v>
      </c>
      <c r="C27" s="255" t="s">
        <v>2</v>
      </c>
      <c r="D27" s="255" t="s">
        <v>20</v>
      </c>
      <c r="E27" s="255" t="s">
        <v>1918</v>
      </c>
      <c r="F27" s="256" t="s">
        <v>2374</v>
      </c>
      <c r="G27" s="247" t="s">
        <v>1447</v>
      </c>
      <c r="H27" s="247" t="s">
        <v>1456</v>
      </c>
      <c r="I27" s="264" t="s">
        <v>2392</v>
      </c>
      <c r="J27" s="247" t="s">
        <v>2397</v>
      </c>
      <c r="K27" s="247" t="s">
        <v>29</v>
      </c>
      <c r="L27" s="247" t="s">
        <v>1953</v>
      </c>
      <c r="M27" s="265">
        <v>2</v>
      </c>
      <c r="N27" s="246">
        <v>1</v>
      </c>
      <c r="O27" s="247" t="s">
        <v>2398</v>
      </c>
      <c r="P27" s="247" t="s">
        <v>1374</v>
      </c>
      <c r="Q27" s="246"/>
      <c r="R27" s="282">
        <v>147454800</v>
      </c>
      <c r="S27" s="87"/>
      <c r="T27" s="87"/>
      <c r="U27" s="87"/>
      <c r="V27" s="87"/>
      <c r="W27" s="87"/>
      <c r="X27" s="87"/>
      <c r="Y27" s="87"/>
      <c r="Z27" s="87"/>
      <c r="AA27" s="87"/>
      <c r="AB27" s="87"/>
      <c r="AC27" s="88"/>
      <c r="AD27" s="162"/>
      <c r="AE27" s="162" t="s">
        <v>1834</v>
      </c>
      <c r="AF27" s="162" t="s">
        <v>195</v>
      </c>
      <c r="AG27" s="162" t="s">
        <v>195</v>
      </c>
      <c r="AH27" s="162" t="s">
        <v>195</v>
      </c>
      <c r="AI27" s="162" t="s">
        <v>195</v>
      </c>
      <c r="AJ27" s="162" t="s">
        <v>195</v>
      </c>
      <c r="AK27" s="162" t="s">
        <v>195</v>
      </c>
      <c r="AL27" s="162" t="s">
        <v>1834</v>
      </c>
      <c r="AM27" s="162" t="s">
        <v>1834</v>
      </c>
      <c r="AN27" s="162" t="s">
        <v>1834</v>
      </c>
      <c r="AO27" s="162" t="s">
        <v>195</v>
      </c>
      <c r="AP27" s="162" t="s">
        <v>195</v>
      </c>
      <c r="AQ27" s="162" t="s">
        <v>195</v>
      </c>
      <c r="AR27" s="162" t="s">
        <v>195</v>
      </c>
      <c r="AS27" s="86"/>
      <c r="AT27" s="162" t="s">
        <v>278</v>
      </c>
      <c r="AU27" s="162" t="s">
        <v>278</v>
      </c>
      <c r="AV27" s="162"/>
      <c r="AW27" s="162" t="s">
        <v>278</v>
      </c>
      <c r="AX27" s="162"/>
      <c r="AY27" s="164"/>
      <c r="AZ27" s="162"/>
      <c r="BA27" s="91"/>
      <c r="BB27" s="92"/>
      <c r="BC27" s="93"/>
      <c r="BD27" s="92"/>
      <c r="BE27" s="93"/>
      <c r="BF27" s="92" t="s">
        <v>3647</v>
      </c>
      <c r="BG27" s="93">
        <v>10</v>
      </c>
      <c r="BH27" s="92" t="s">
        <v>3647</v>
      </c>
      <c r="BI27" s="93">
        <v>20</v>
      </c>
      <c r="BJ27" s="92" t="s">
        <v>3647</v>
      </c>
      <c r="BK27" s="93">
        <v>30</v>
      </c>
      <c r="BL27" s="92" t="s">
        <v>3647</v>
      </c>
      <c r="BM27" s="93">
        <v>40</v>
      </c>
      <c r="BN27" s="92" t="s">
        <v>3647</v>
      </c>
      <c r="BO27" s="93">
        <v>50</v>
      </c>
      <c r="BP27" s="92" t="s">
        <v>3647</v>
      </c>
      <c r="BQ27" s="93">
        <v>60</v>
      </c>
      <c r="BR27" s="92" t="s">
        <v>3647</v>
      </c>
      <c r="BS27" s="93">
        <v>70</v>
      </c>
      <c r="BT27" s="92" t="s">
        <v>3647</v>
      </c>
      <c r="BU27" s="93">
        <v>80</v>
      </c>
      <c r="BV27" s="92" t="s">
        <v>3647</v>
      </c>
      <c r="BW27" s="93">
        <v>90</v>
      </c>
      <c r="BX27" s="92" t="s">
        <v>3647</v>
      </c>
      <c r="BY27" s="94">
        <v>100</v>
      </c>
      <c r="BZ27" s="182"/>
      <c r="CA27" s="183"/>
      <c r="CB27" s="184"/>
      <c r="CC27" s="182"/>
      <c r="CD27" s="183"/>
      <c r="CE27" s="184"/>
    </row>
    <row r="28" spans="1:83" ht="30" hidden="1" customHeight="1" x14ac:dyDescent="0.2">
      <c r="A28" s="254" t="s">
        <v>0</v>
      </c>
      <c r="B28" s="255">
        <v>2017</v>
      </c>
      <c r="C28" s="255" t="s">
        <v>2</v>
      </c>
      <c r="D28" s="255" t="s">
        <v>20</v>
      </c>
      <c r="E28" s="255" t="s">
        <v>1918</v>
      </c>
      <c r="F28" s="256" t="s">
        <v>2374</v>
      </c>
      <c r="G28" s="247"/>
      <c r="H28" s="247"/>
      <c r="I28" s="264"/>
      <c r="J28" s="247" t="s">
        <v>2376</v>
      </c>
      <c r="K28" s="247"/>
      <c r="L28" s="247"/>
      <c r="M28" s="265"/>
      <c r="N28" s="246"/>
      <c r="O28" s="247"/>
      <c r="P28" s="247"/>
      <c r="Q28" s="246"/>
      <c r="R28" s="282"/>
      <c r="S28" s="87"/>
      <c r="T28" s="87"/>
      <c r="U28" s="87"/>
      <c r="V28" s="87"/>
      <c r="W28" s="87"/>
      <c r="X28" s="87"/>
      <c r="Y28" s="87"/>
      <c r="Z28" s="87"/>
      <c r="AA28" s="87"/>
      <c r="AB28" s="87"/>
      <c r="AC28" s="88"/>
      <c r="AD28" s="162"/>
      <c r="AE28" s="162"/>
      <c r="AF28" s="162"/>
      <c r="AG28" s="162"/>
      <c r="AH28" s="162"/>
      <c r="AI28" s="162"/>
      <c r="AJ28" s="162"/>
      <c r="AK28" s="162"/>
      <c r="AL28" s="162"/>
      <c r="AM28" s="162"/>
      <c r="AN28" s="162"/>
      <c r="AO28" s="162"/>
      <c r="AP28" s="162"/>
      <c r="AQ28" s="162"/>
      <c r="AR28" s="162"/>
      <c r="AS28" s="86"/>
      <c r="AT28" s="162"/>
      <c r="AU28" s="162"/>
      <c r="AV28" s="162"/>
      <c r="AW28" s="162"/>
      <c r="AX28" s="162"/>
      <c r="AY28" s="164"/>
      <c r="AZ28" s="162"/>
      <c r="BA28" s="91"/>
      <c r="BB28" s="92"/>
      <c r="BC28" s="93"/>
      <c r="BD28" s="92"/>
      <c r="BE28" s="93"/>
      <c r="BF28" s="92"/>
      <c r="BG28" s="93"/>
      <c r="BH28" s="92"/>
      <c r="BI28" s="93"/>
      <c r="BJ28" s="92"/>
      <c r="BK28" s="93"/>
      <c r="BL28" s="92"/>
      <c r="BM28" s="93"/>
      <c r="BN28" s="92"/>
      <c r="BO28" s="93"/>
      <c r="BP28" s="92"/>
      <c r="BQ28" s="93"/>
      <c r="BR28" s="92"/>
      <c r="BS28" s="93"/>
      <c r="BT28" s="92"/>
      <c r="BU28" s="93"/>
      <c r="BV28" s="92"/>
      <c r="BW28" s="93"/>
      <c r="BX28" s="92"/>
      <c r="BY28" s="94"/>
      <c r="BZ28" s="182"/>
      <c r="CA28" s="183"/>
      <c r="CB28" s="184"/>
      <c r="CC28" s="182"/>
      <c r="CD28" s="183"/>
      <c r="CE28" s="184"/>
    </row>
    <row r="29" spans="1:83" ht="27" hidden="1" customHeight="1" x14ac:dyDescent="0.2">
      <c r="A29" s="254" t="s">
        <v>0</v>
      </c>
      <c r="B29" s="255">
        <v>2017</v>
      </c>
      <c r="C29" s="255" t="s">
        <v>2</v>
      </c>
      <c r="D29" s="255" t="s">
        <v>20</v>
      </c>
      <c r="E29" s="255" t="s">
        <v>1918</v>
      </c>
      <c r="F29" s="256" t="s">
        <v>2374</v>
      </c>
      <c r="G29" s="247"/>
      <c r="H29" s="247"/>
      <c r="I29" s="264"/>
      <c r="J29" s="247" t="s">
        <v>2376</v>
      </c>
      <c r="K29" s="247"/>
      <c r="L29" s="247"/>
      <c r="M29" s="265"/>
      <c r="N29" s="246"/>
      <c r="O29" s="247"/>
      <c r="P29" s="247"/>
      <c r="Q29" s="246"/>
      <c r="R29" s="282"/>
      <c r="S29" s="87"/>
      <c r="T29" s="87"/>
      <c r="U29" s="87"/>
      <c r="V29" s="87"/>
      <c r="W29" s="87"/>
      <c r="X29" s="87"/>
      <c r="Y29" s="87"/>
      <c r="Z29" s="87"/>
      <c r="AA29" s="87"/>
      <c r="AB29" s="87"/>
      <c r="AC29" s="88"/>
      <c r="AD29" s="162"/>
      <c r="AE29" s="162"/>
      <c r="AF29" s="162"/>
      <c r="AG29" s="162"/>
      <c r="AH29" s="162"/>
      <c r="AI29" s="162"/>
      <c r="AJ29" s="162"/>
      <c r="AK29" s="162"/>
      <c r="AL29" s="162"/>
      <c r="AM29" s="162"/>
      <c r="AN29" s="162"/>
      <c r="AO29" s="162"/>
      <c r="AP29" s="162"/>
      <c r="AQ29" s="162"/>
      <c r="AR29" s="162"/>
      <c r="AS29" s="86"/>
      <c r="AT29" s="162"/>
      <c r="AU29" s="162"/>
      <c r="AV29" s="162"/>
      <c r="AW29" s="162"/>
      <c r="AX29" s="162"/>
      <c r="AY29" s="164"/>
      <c r="AZ29" s="162"/>
      <c r="BA29" s="91"/>
      <c r="BB29" s="92"/>
      <c r="BC29" s="93"/>
      <c r="BD29" s="92"/>
      <c r="BE29" s="93"/>
      <c r="BF29" s="92"/>
      <c r="BG29" s="93"/>
      <c r="BH29" s="92"/>
      <c r="BI29" s="93"/>
      <c r="BJ29" s="92"/>
      <c r="BK29" s="93"/>
      <c r="BL29" s="92"/>
      <c r="BM29" s="93"/>
      <c r="BN29" s="92"/>
      <c r="BO29" s="93"/>
      <c r="BP29" s="92"/>
      <c r="BQ29" s="93"/>
      <c r="BR29" s="92"/>
      <c r="BS29" s="93"/>
      <c r="BT29" s="92"/>
      <c r="BU29" s="93"/>
      <c r="BV29" s="92"/>
      <c r="BW29" s="93"/>
      <c r="BX29" s="92"/>
      <c r="BY29" s="94"/>
      <c r="BZ29" s="182"/>
      <c r="CA29" s="183"/>
      <c r="CB29" s="184"/>
      <c r="CC29" s="182"/>
      <c r="CD29" s="183"/>
      <c r="CE29" s="184"/>
    </row>
    <row r="30" spans="1:83" ht="17.25" hidden="1" customHeight="1" x14ac:dyDescent="0.2">
      <c r="A30" s="254" t="s">
        <v>0</v>
      </c>
      <c r="B30" s="255">
        <v>2017</v>
      </c>
      <c r="C30" s="255" t="s">
        <v>2</v>
      </c>
      <c r="D30" s="255" t="s">
        <v>20</v>
      </c>
      <c r="E30" s="255" t="s">
        <v>1918</v>
      </c>
      <c r="F30" s="256" t="s">
        <v>2374</v>
      </c>
      <c r="G30" s="247"/>
      <c r="H30" s="247"/>
      <c r="I30" s="264"/>
      <c r="J30" s="247" t="s">
        <v>2376</v>
      </c>
      <c r="K30" s="247"/>
      <c r="L30" s="247"/>
      <c r="M30" s="265"/>
      <c r="N30" s="246"/>
      <c r="O30" s="247"/>
      <c r="P30" s="247"/>
      <c r="Q30" s="246"/>
      <c r="R30" s="282"/>
      <c r="S30" s="87"/>
      <c r="T30" s="87"/>
      <c r="U30" s="87"/>
      <c r="V30" s="87"/>
      <c r="W30" s="87"/>
      <c r="X30" s="87"/>
      <c r="Y30" s="87"/>
      <c r="Z30" s="87"/>
      <c r="AA30" s="87"/>
      <c r="AB30" s="87"/>
      <c r="AC30" s="88"/>
      <c r="AD30" s="162"/>
      <c r="AE30" s="162"/>
      <c r="AF30" s="162"/>
      <c r="AG30" s="162"/>
      <c r="AH30" s="162"/>
      <c r="AI30" s="162"/>
      <c r="AJ30" s="162"/>
      <c r="AK30" s="162"/>
      <c r="AL30" s="162"/>
      <c r="AM30" s="162"/>
      <c r="AN30" s="162"/>
      <c r="AO30" s="162"/>
      <c r="AP30" s="162"/>
      <c r="AQ30" s="162"/>
      <c r="AR30" s="162"/>
      <c r="AS30" s="86"/>
      <c r="AT30" s="162"/>
      <c r="AU30" s="162"/>
      <c r="AV30" s="162"/>
      <c r="AW30" s="162"/>
      <c r="AX30" s="162"/>
      <c r="AY30" s="164"/>
      <c r="AZ30" s="162"/>
      <c r="BA30" s="91"/>
      <c r="BB30" s="92"/>
      <c r="BC30" s="93"/>
      <c r="BD30" s="92"/>
      <c r="BE30" s="93"/>
      <c r="BF30" s="92"/>
      <c r="BG30" s="93"/>
      <c r="BH30" s="92"/>
      <c r="BI30" s="93"/>
      <c r="BJ30" s="92"/>
      <c r="BK30" s="93"/>
      <c r="BL30" s="92"/>
      <c r="BM30" s="93"/>
      <c r="BN30" s="92"/>
      <c r="BO30" s="93"/>
      <c r="BP30" s="92"/>
      <c r="BQ30" s="93"/>
      <c r="BR30" s="92"/>
      <c r="BS30" s="93"/>
      <c r="BT30" s="92"/>
      <c r="BU30" s="93"/>
      <c r="BV30" s="92"/>
      <c r="BW30" s="93"/>
      <c r="BX30" s="92"/>
      <c r="BY30" s="94"/>
      <c r="BZ30" s="182"/>
      <c r="CA30" s="183"/>
      <c r="CB30" s="184"/>
      <c r="CC30" s="182"/>
      <c r="CD30" s="183"/>
      <c r="CE30" s="184"/>
    </row>
    <row r="31" spans="1:83" ht="63.75" customHeight="1" x14ac:dyDescent="0.2">
      <c r="A31" s="254" t="s">
        <v>0</v>
      </c>
      <c r="B31" s="255">
        <v>2017</v>
      </c>
      <c r="C31" s="255" t="s">
        <v>2</v>
      </c>
      <c r="D31" s="255" t="s">
        <v>20</v>
      </c>
      <c r="E31" s="255" t="s">
        <v>1918</v>
      </c>
      <c r="F31" s="256" t="s">
        <v>2374</v>
      </c>
      <c r="G31" s="247" t="s">
        <v>1447</v>
      </c>
      <c r="H31" s="247" t="s">
        <v>1456</v>
      </c>
      <c r="I31" s="264" t="s">
        <v>2392</v>
      </c>
      <c r="J31" s="247" t="s">
        <v>2399</v>
      </c>
      <c r="K31" s="247" t="s">
        <v>29</v>
      </c>
      <c r="L31" s="247" t="s">
        <v>1953</v>
      </c>
      <c r="M31" s="265">
        <v>3</v>
      </c>
      <c r="N31" s="246"/>
      <c r="O31" s="247"/>
      <c r="P31" s="247"/>
      <c r="Q31" s="246"/>
      <c r="R31" s="282">
        <v>383341567</v>
      </c>
      <c r="S31" s="87"/>
      <c r="T31" s="87"/>
      <c r="U31" s="87"/>
      <c r="V31" s="87"/>
      <c r="W31" s="87"/>
      <c r="X31" s="87"/>
      <c r="Y31" s="87"/>
      <c r="Z31" s="87"/>
      <c r="AA31" s="87"/>
      <c r="AB31" s="87"/>
      <c r="AC31" s="88"/>
      <c r="AD31" s="162"/>
      <c r="AE31" s="162" t="s">
        <v>1834</v>
      </c>
      <c r="AF31" s="162" t="s">
        <v>195</v>
      </c>
      <c r="AG31" s="162" t="s">
        <v>195</v>
      </c>
      <c r="AH31" s="162" t="s">
        <v>195</v>
      </c>
      <c r="AI31" s="162" t="s">
        <v>195</v>
      </c>
      <c r="AJ31" s="162" t="s">
        <v>195</v>
      </c>
      <c r="AK31" s="162" t="s">
        <v>195</v>
      </c>
      <c r="AL31" s="162" t="s">
        <v>1834</v>
      </c>
      <c r="AM31" s="162" t="s">
        <v>1834</v>
      </c>
      <c r="AN31" s="162" t="s">
        <v>1834</v>
      </c>
      <c r="AO31" s="162" t="s">
        <v>195</v>
      </c>
      <c r="AP31" s="162" t="s">
        <v>195</v>
      </c>
      <c r="AQ31" s="162" t="s">
        <v>195</v>
      </c>
      <c r="AR31" s="162" t="s">
        <v>195</v>
      </c>
      <c r="AS31" s="86"/>
      <c r="AT31" s="162" t="s">
        <v>278</v>
      </c>
      <c r="AU31" s="162" t="s">
        <v>278</v>
      </c>
      <c r="AV31" s="162"/>
      <c r="AW31" s="162" t="s">
        <v>278</v>
      </c>
      <c r="AX31" s="162"/>
      <c r="AY31" s="164"/>
      <c r="AZ31" s="162"/>
      <c r="BA31" s="91"/>
      <c r="BB31" s="92"/>
      <c r="BC31" s="93"/>
      <c r="BD31" s="92" t="s">
        <v>3648</v>
      </c>
      <c r="BE31" s="93">
        <v>10</v>
      </c>
      <c r="BF31" s="92"/>
      <c r="BG31" s="93"/>
      <c r="BH31" s="92" t="s">
        <v>3649</v>
      </c>
      <c r="BI31" s="93">
        <v>20</v>
      </c>
      <c r="BJ31" s="92"/>
      <c r="BK31" s="93"/>
      <c r="BL31" s="92" t="s">
        <v>3650</v>
      </c>
      <c r="BM31" s="93">
        <v>40</v>
      </c>
      <c r="BN31" s="92" t="s">
        <v>3651</v>
      </c>
      <c r="BO31" s="93">
        <v>50</v>
      </c>
      <c r="BP31" s="92" t="s">
        <v>3652</v>
      </c>
      <c r="BQ31" s="93">
        <v>60</v>
      </c>
      <c r="BR31" s="92" t="s">
        <v>3653</v>
      </c>
      <c r="BS31" s="93">
        <v>70</v>
      </c>
      <c r="BT31" s="92" t="s">
        <v>3654</v>
      </c>
      <c r="BU31" s="93">
        <v>80</v>
      </c>
      <c r="BV31" s="92"/>
      <c r="BW31" s="93"/>
      <c r="BX31" s="92" t="s">
        <v>3655</v>
      </c>
      <c r="BY31" s="94">
        <v>100</v>
      </c>
      <c r="BZ31" s="182"/>
      <c r="CA31" s="183"/>
      <c r="CB31" s="184"/>
      <c r="CC31" s="182"/>
      <c r="CD31" s="183"/>
      <c r="CE31" s="184"/>
    </row>
    <row r="32" spans="1:83" ht="26.25" customHeight="1" x14ac:dyDescent="0.4">
      <c r="A32" s="610" t="s">
        <v>1956</v>
      </c>
      <c r="B32" s="610"/>
      <c r="C32" s="610"/>
      <c r="D32" s="610"/>
      <c r="E32" s="610"/>
      <c r="F32" s="610"/>
      <c r="G32" s="610"/>
      <c r="H32" s="610"/>
      <c r="I32" s="610"/>
      <c r="J32" s="610"/>
      <c r="K32" s="610"/>
      <c r="L32" s="610"/>
      <c r="M32" s="610"/>
      <c r="N32" s="610"/>
      <c r="O32" s="610"/>
      <c r="P32" s="610"/>
      <c r="Q32" s="610"/>
      <c r="R32" s="300">
        <f t="shared" ref="R32:AC32" si="0">+SUM(R6:R31)</f>
        <v>4747000000</v>
      </c>
      <c r="S32" s="186">
        <f t="shared" si="0"/>
        <v>0</v>
      </c>
      <c r="T32" s="186">
        <f t="shared" si="0"/>
        <v>0</v>
      </c>
      <c r="U32" s="186">
        <f t="shared" si="0"/>
        <v>0</v>
      </c>
      <c r="V32" s="186">
        <f t="shared" si="0"/>
        <v>0</v>
      </c>
      <c r="W32" s="186">
        <f t="shared" si="0"/>
        <v>0</v>
      </c>
      <c r="X32" s="186">
        <f t="shared" si="0"/>
        <v>0</v>
      </c>
      <c r="Y32" s="186">
        <f t="shared" si="0"/>
        <v>0</v>
      </c>
      <c r="Z32" s="186">
        <f t="shared" si="0"/>
        <v>0</v>
      </c>
      <c r="AA32" s="186">
        <f t="shared" si="0"/>
        <v>0</v>
      </c>
      <c r="AB32" s="186">
        <f t="shared" si="0"/>
        <v>0</v>
      </c>
      <c r="AC32" s="186">
        <f t="shared" si="0"/>
        <v>0</v>
      </c>
    </row>
    <row r="33" spans="1:18" x14ac:dyDescent="0.2">
      <c r="A33" s="252"/>
      <c r="B33" s="252"/>
      <c r="C33" s="252"/>
      <c r="D33" s="252"/>
      <c r="E33" s="252"/>
      <c r="F33" s="252"/>
      <c r="G33" s="252"/>
      <c r="H33" s="252"/>
      <c r="I33" s="252"/>
      <c r="J33" s="252"/>
      <c r="K33" s="252"/>
      <c r="L33" s="252"/>
      <c r="M33" s="252"/>
      <c r="N33" s="252"/>
      <c r="O33" s="252"/>
      <c r="P33" s="252"/>
      <c r="Q33" s="252"/>
      <c r="R33" s="252"/>
    </row>
    <row r="34" spans="1:18" x14ac:dyDescent="0.2">
      <c r="A34" s="252"/>
      <c r="B34" s="252"/>
      <c r="C34" s="252"/>
      <c r="D34" s="252"/>
      <c r="E34" s="252"/>
      <c r="F34" s="252"/>
      <c r="G34" s="252"/>
      <c r="H34" s="252"/>
      <c r="I34" s="252"/>
      <c r="J34" s="252"/>
      <c r="K34" s="252"/>
      <c r="L34" s="252"/>
      <c r="M34" s="252"/>
      <c r="N34" s="252"/>
      <c r="O34" s="252"/>
      <c r="P34" s="252"/>
      <c r="Q34" s="252"/>
      <c r="R34" s="252"/>
    </row>
    <row r="35" spans="1:18" x14ac:dyDescent="0.2">
      <c r="A35" s="252"/>
      <c r="B35" s="252"/>
      <c r="C35" s="252"/>
      <c r="D35" s="252"/>
      <c r="E35" s="252"/>
      <c r="F35" s="252"/>
      <c r="G35" s="252"/>
      <c r="H35" s="252"/>
      <c r="I35" s="252"/>
      <c r="J35" s="252"/>
      <c r="K35" s="252"/>
      <c r="L35" s="252"/>
      <c r="M35" s="252"/>
      <c r="N35" s="252"/>
      <c r="O35" s="252"/>
      <c r="P35" s="252"/>
      <c r="Q35" s="252"/>
      <c r="R35" s="252"/>
    </row>
    <row r="36" spans="1:18" x14ac:dyDescent="0.2">
      <c r="A36" s="252"/>
      <c r="B36" s="252"/>
      <c r="C36" s="252"/>
      <c r="D36" s="252"/>
      <c r="E36" s="252"/>
      <c r="F36" s="252"/>
      <c r="G36" s="252"/>
      <c r="H36" s="252"/>
      <c r="I36" s="252"/>
      <c r="J36" s="252"/>
      <c r="K36" s="252"/>
      <c r="L36" s="252"/>
      <c r="M36" s="252"/>
      <c r="N36" s="252"/>
      <c r="O36" s="252"/>
      <c r="P36" s="252"/>
      <c r="Q36" s="252"/>
      <c r="R36" s="252"/>
    </row>
    <row r="37" spans="1:18" x14ac:dyDescent="0.2">
      <c r="A37" s="252"/>
      <c r="B37" s="252"/>
      <c r="C37" s="252"/>
      <c r="D37" s="252"/>
      <c r="E37" s="252"/>
      <c r="F37" s="252"/>
      <c r="G37" s="252"/>
      <c r="H37" s="252"/>
      <c r="I37" s="252"/>
      <c r="J37" s="252"/>
      <c r="K37" s="252"/>
      <c r="L37" s="252"/>
      <c r="M37" s="252"/>
      <c r="N37" s="252"/>
      <c r="O37" s="252"/>
      <c r="P37" s="252"/>
      <c r="Q37" s="252"/>
      <c r="R37" s="252"/>
    </row>
    <row r="38" spans="1:18" ht="23.25" x14ac:dyDescent="0.35">
      <c r="A38" s="252"/>
      <c r="B38" s="252"/>
      <c r="C38" s="252"/>
      <c r="D38" s="252"/>
      <c r="E38" s="252"/>
      <c r="F38" s="252"/>
      <c r="G38" s="252"/>
      <c r="H38" s="252"/>
      <c r="I38" s="252"/>
      <c r="J38" s="252"/>
      <c r="K38" s="252"/>
      <c r="L38" s="252"/>
      <c r="M38" s="252"/>
      <c r="N38" s="252"/>
      <c r="O38" s="252"/>
      <c r="P38" s="589" t="s">
        <v>2988</v>
      </c>
      <c r="Q38" s="589"/>
      <c r="R38" s="301"/>
    </row>
    <row r="39" spans="1:18" x14ac:dyDescent="0.2">
      <c r="A39" s="252"/>
      <c r="B39" s="252"/>
      <c r="C39" s="252"/>
      <c r="D39" s="252"/>
      <c r="E39" s="252"/>
      <c r="F39" s="252"/>
      <c r="G39" s="252"/>
      <c r="H39" s="252"/>
      <c r="I39" s="252"/>
      <c r="J39" s="252"/>
      <c r="K39" s="252"/>
      <c r="L39" s="252"/>
      <c r="M39" s="252"/>
      <c r="N39" s="252"/>
      <c r="O39" s="252"/>
      <c r="P39" s="252"/>
      <c r="Q39" s="252"/>
      <c r="R39" s="252"/>
    </row>
    <row r="40" spans="1:18" x14ac:dyDescent="0.2">
      <c r="A40" s="252"/>
      <c r="B40" s="252"/>
      <c r="C40" s="252"/>
      <c r="D40" s="252"/>
      <c r="E40" s="252"/>
      <c r="F40" s="252"/>
      <c r="G40" s="252"/>
      <c r="H40" s="252"/>
      <c r="I40" s="252"/>
      <c r="J40" s="252"/>
      <c r="K40" s="252"/>
      <c r="L40" s="252"/>
      <c r="M40" s="252"/>
      <c r="N40" s="252"/>
      <c r="O40" s="252"/>
      <c r="P40" s="252"/>
      <c r="Q40" s="252"/>
      <c r="R40" s="252"/>
    </row>
    <row r="41" spans="1:18" x14ac:dyDescent="0.2">
      <c r="A41" s="252"/>
      <c r="B41" s="252"/>
      <c r="C41" s="252"/>
      <c r="D41" s="252"/>
      <c r="E41" s="252"/>
      <c r="F41" s="252"/>
      <c r="G41" s="252"/>
      <c r="H41" s="252"/>
      <c r="I41" s="252"/>
      <c r="J41" s="252"/>
      <c r="K41" s="252"/>
      <c r="L41" s="252"/>
      <c r="M41" s="252"/>
      <c r="N41" s="252"/>
      <c r="O41" s="252"/>
      <c r="P41" s="252"/>
      <c r="Q41" s="252"/>
      <c r="R41" s="252"/>
    </row>
    <row r="42" spans="1:18" ht="23.25" x14ac:dyDescent="0.35">
      <c r="A42" s="252"/>
      <c r="B42" s="252"/>
      <c r="C42" s="252"/>
      <c r="D42" s="252"/>
      <c r="E42" s="252"/>
      <c r="F42" s="252"/>
      <c r="G42" s="252"/>
      <c r="H42" s="252"/>
      <c r="I42" s="252"/>
      <c r="J42" s="252"/>
      <c r="K42" s="252"/>
      <c r="L42" s="252"/>
      <c r="M42" s="252"/>
      <c r="N42" s="252"/>
      <c r="O42" s="252"/>
      <c r="P42" s="252" t="s">
        <v>2990</v>
      </c>
      <c r="Q42" s="252"/>
      <c r="R42" s="302"/>
    </row>
    <row r="43" spans="1:18" x14ac:dyDescent="0.2">
      <c r="A43" s="252"/>
      <c r="B43" s="252"/>
      <c r="C43" s="252"/>
      <c r="D43" s="252"/>
      <c r="E43" s="252"/>
      <c r="F43" s="252"/>
      <c r="G43" s="252"/>
      <c r="H43" s="252"/>
      <c r="I43" s="252"/>
      <c r="J43" s="252"/>
      <c r="K43" s="252"/>
      <c r="L43" s="252"/>
      <c r="M43" s="252"/>
      <c r="N43" s="252"/>
      <c r="O43" s="252"/>
      <c r="P43" s="252"/>
      <c r="Q43" s="252"/>
      <c r="R43" s="252"/>
    </row>
    <row r="44" spans="1:18" x14ac:dyDescent="0.2">
      <c r="A44" s="252"/>
      <c r="B44" s="252"/>
      <c r="C44" s="252"/>
      <c r="D44" s="252"/>
      <c r="E44" s="252"/>
      <c r="F44" s="252"/>
      <c r="G44" s="252"/>
      <c r="H44" s="252"/>
      <c r="I44" s="252"/>
      <c r="J44" s="252"/>
      <c r="K44" s="252"/>
      <c r="L44" s="252"/>
      <c r="M44" s="252"/>
      <c r="N44" s="252"/>
      <c r="O44" s="252"/>
      <c r="P44" s="252"/>
      <c r="Q44" s="252"/>
      <c r="R44" s="252"/>
    </row>
    <row r="45" spans="1:18" x14ac:dyDescent="0.2">
      <c r="A45" s="252"/>
      <c r="B45" s="252"/>
      <c r="C45" s="252"/>
      <c r="D45" s="252"/>
      <c r="E45" s="252"/>
      <c r="F45" s="252"/>
      <c r="G45" s="252"/>
      <c r="H45" s="252"/>
      <c r="I45" s="252"/>
      <c r="J45" s="252"/>
      <c r="K45" s="252"/>
      <c r="L45" s="252"/>
      <c r="M45" s="252"/>
      <c r="N45" s="252"/>
      <c r="O45" s="252"/>
      <c r="P45" s="252"/>
      <c r="Q45" s="252"/>
      <c r="R45" s="252"/>
    </row>
    <row r="46" spans="1:18" x14ac:dyDescent="0.2">
      <c r="A46" s="252"/>
      <c r="B46" s="252"/>
      <c r="C46" s="252"/>
      <c r="D46" s="252"/>
      <c r="E46" s="252"/>
      <c r="F46" s="252"/>
      <c r="G46" s="252"/>
      <c r="H46" s="252"/>
      <c r="I46" s="252"/>
      <c r="J46" s="252"/>
      <c r="K46" s="252"/>
      <c r="L46" s="252"/>
      <c r="M46" s="252"/>
      <c r="N46" s="252"/>
      <c r="O46" s="252"/>
      <c r="P46" s="252"/>
      <c r="Q46" s="252"/>
      <c r="R46" s="252"/>
    </row>
    <row r="47" spans="1:18" x14ac:dyDescent="0.2">
      <c r="A47" s="252"/>
      <c r="B47" s="252"/>
      <c r="C47" s="252"/>
      <c r="D47" s="252"/>
      <c r="E47" s="252"/>
      <c r="F47" s="252"/>
      <c r="G47" s="252"/>
      <c r="H47" s="252"/>
      <c r="I47" s="252"/>
      <c r="J47" s="252"/>
      <c r="K47" s="252"/>
      <c r="L47" s="252"/>
      <c r="M47" s="252"/>
      <c r="N47" s="252"/>
      <c r="O47" s="252"/>
      <c r="P47" s="252"/>
      <c r="Q47" s="252"/>
      <c r="R47" s="252"/>
    </row>
    <row r="48" spans="1:18" x14ac:dyDescent="0.2">
      <c r="A48" s="252"/>
      <c r="B48" s="252"/>
      <c r="C48" s="252"/>
      <c r="D48" s="252"/>
      <c r="E48" s="252"/>
      <c r="F48" s="252"/>
      <c r="G48" s="252"/>
      <c r="H48" s="252"/>
      <c r="I48" s="252"/>
      <c r="J48" s="252"/>
      <c r="K48" s="252"/>
      <c r="L48" s="252"/>
      <c r="M48" s="252"/>
      <c r="N48" s="252"/>
      <c r="O48" s="252"/>
      <c r="P48" s="252"/>
      <c r="Q48" s="252"/>
      <c r="R48" s="252"/>
    </row>
    <row r="49" spans="1:18" x14ac:dyDescent="0.2">
      <c r="A49" s="252"/>
      <c r="B49" s="252"/>
      <c r="C49" s="252"/>
      <c r="D49" s="252"/>
      <c r="E49" s="252"/>
      <c r="F49" s="252"/>
      <c r="G49" s="252"/>
      <c r="H49" s="252"/>
      <c r="I49" s="252"/>
      <c r="J49" s="252"/>
      <c r="K49" s="252"/>
      <c r="L49" s="252"/>
      <c r="M49" s="252"/>
      <c r="N49" s="252"/>
      <c r="O49" s="252"/>
      <c r="P49" s="252"/>
      <c r="Q49" s="252"/>
      <c r="R49" s="252"/>
    </row>
    <row r="50" spans="1:18" x14ac:dyDescent="0.2">
      <c r="A50" s="252"/>
      <c r="B50" s="252"/>
      <c r="C50" s="252"/>
      <c r="D50" s="252"/>
      <c r="E50" s="252"/>
      <c r="F50" s="252"/>
      <c r="G50" s="252"/>
      <c r="H50" s="252"/>
      <c r="I50" s="252"/>
      <c r="J50" s="252"/>
      <c r="K50" s="252"/>
      <c r="L50" s="252"/>
      <c r="M50" s="252"/>
      <c r="N50" s="252"/>
      <c r="O50" s="252"/>
      <c r="P50" s="252"/>
      <c r="Q50" s="252"/>
      <c r="R50" s="252"/>
    </row>
    <row r="51" spans="1:18" x14ac:dyDescent="0.2">
      <c r="A51" s="252"/>
      <c r="B51" s="252"/>
      <c r="C51" s="252"/>
      <c r="D51" s="252"/>
      <c r="E51" s="252"/>
      <c r="F51" s="252"/>
      <c r="G51" s="252"/>
      <c r="H51" s="252"/>
      <c r="I51" s="252"/>
      <c r="J51" s="252"/>
      <c r="K51" s="252"/>
      <c r="L51" s="252"/>
      <c r="M51" s="252"/>
      <c r="N51" s="252"/>
      <c r="O51" s="252"/>
      <c r="P51" s="252"/>
      <c r="Q51" s="252"/>
      <c r="R51" s="252"/>
    </row>
    <row r="52" spans="1:18" x14ac:dyDescent="0.2">
      <c r="A52" s="252"/>
      <c r="B52" s="252"/>
      <c r="C52" s="252"/>
      <c r="D52" s="252"/>
      <c r="E52" s="252"/>
      <c r="F52" s="252"/>
      <c r="G52" s="252"/>
      <c r="H52" s="252"/>
      <c r="I52" s="252"/>
      <c r="J52" s="252"/>
      <c r="K52" s="252"/>
      <c r="L52" s="252"/>
      <c r="M52" s="252"/>
      <c r="N52" s="252"/>
      <c r="O52" s="252"/>
      <c r="P52" s="252"/>
      <c r="Q52" s="252"/>
      <c r="R52" s="252"/>
    </row>
    <row r="53" spans="1:18" x14ac:dyDescent="0.2">
      <c r="A53" s="252"/>
      <c r="B53" s="252"/>
      <c r="C53" s="252"/>
      <c r="D53" s="252"/>
      <c r="E53" s="252"/>
      <c r="F53" s="252"/>
      <c r="G53" s="252"/>
      <c r="H53" s="252"/>
      <c r="I53" s="252"/>
      <c r="J53" s="252"/>
      <c r="K53" s="252"/>
      <c r="L53" s="252"/>
      <c r="M53" s="252"/>
      <c r="N53" s="252"/>
      <c r="O53" s="252"/>
      <c r="P53" s="252"/>
      <c r="Q53" s="252"/>
      <c r="R53" s="252"/>
    </row>
    <row r="54" spans="1:18" x14ac:dyDescent="0.2">
      <c r="A54" s="252"/>
      <c r="B54" s="252"/>
      <c r="C54" s="252"/>
      <c r="D54" s="252"/>
      <c r="E54" s="252"/>
      <c r="F54" s="252"/>
      <c r="G54" s="252"/>
      <c r="H54" s="252"/>
      <c r="I54" s="252"/>
      <c r="J54" s="252"/>
      <c r="K54" s="252"/>
      <c r="L54" s="252"/>
      <c r="M54" s="252"/>
      <c r="N54" s="252"/>
      <c r="O54" s="252"/>
      <c r="P54" s="252"/>
      <c r="Q54" s="252"/>
      <c r="R54" s="252"/>
    </row>
    <row r="55" spans="1:18" x14ac:dyDescent="0.2">
      <c r="A55" s="252"/>
      <c r="B55" s="252"/>
      <c r="C55" s="252"/>
      <c r="D55" s="252"/>
      <c r="E55" s="252"/>
      <c r="F55" s="252"/>
      <c r="G55" s="252"/>
      <c r="H55" s="252"/>
      <c r="I55" s="252"/>
      <c r="J55" s="252"/>
      <c r="K55" s="252"/>
      <c r="L55" s="252"/>
      <c r="M55" s="252"/>
      <c r="N55" s="252"/>
      <c r="O55" s="252"/>
      <c r="P55" s="252"/>
      <c r="Q55" s="252"/>
      <c r="R55" s="252"/>
    </row>
    <row r="56" spans="1:18" x14ac:dyDescent="0.2">
      <c r="A56" s="252"/>
      <c r="B56" s="252"/>
      <c r="C56" s="252"/>
      <c r="D56" s="252"/>
      <c r="E56" s="252"/>
      <c r="F56" s="252"/>
      <c r="G56" s="252"/>
      <c r="H56" s="252"/>
      <c r="I56" s="252"/>
      <c r="J56" s="252"/>
      <c r="K56" s="252"/>
      <c r="L56" s="252"/>
      <c r="M56" s="252"/>
      <c r="N56" s="252"/>
      <c r="O56" s="252"/>
      <c r="P56" s="252"/>
      <c r="Q56" s="252"/>
      <c r="R56" s="252"/>
    </row>
    <row r="57" spans="1:18" x14ac:dyDescent="0.2">
      <c r="A57" s="252"/>
      <c r="B57" s="252"/>
      <c r="C57" s="252"/>
      <c r="D57" s="252"/>
      <c r="E57" s="252"/>
      <c r="F57" s="252"/>
      <c r="G57" s="252"/>
      <c r="H57" s="252"/>
      <c r="I57" s="252"/>
      <c r="J57" s="252"/>
      <c r="K57" s="252"/>
      <c r="L57" s="252"/>
      <c r="M57" s="252"/>
      <c r="N57" s="252"/>
      <c r="O57" s="252"/>
      <c r="P57" s="252"/>
      <c r="Q57" s="252"/>
      <c r="R57" s="252"/>
    </row>
    <row r="58" spans="1:18" x14ac:dyDescent="0.2">
      <c r="A58" s="252"/>
      <c r="B58" s="252"/>
      <c r="C58" s="252"/>
      <c r="D58" s="252"/>
      <c r="E58" s="252"/>
      <c r="F58" s="252"/>
      <c r="G58" s="252"/>
      <c r="H58" s="252"/>
      <c r="I58" s="252"/>
      <c r="J58" s="252"/>
      <c r="K58" s="252"/>
      <c r="L58" s="252"/>
      <c r="M58" s="252"/>
      <c r="N58" s="252"/>
      <c r="O58" s="252"/>
      <c r="P58" s="252"/>
      <c r="Q58" s="252"/>
      <c r="R58" s="252"/>
    </row>
    <row r="59" spans="1:18" x14ac:dyDescent="0.2">
      <c r="A59" s="252"/>
      <c r="B59" s="252"/>
      <c r="C59" s="252"/>
      <c r="D59" s="252"/>
      <c r="E59" s="252"/>
      <c r="F59" s="252"/>
      <c r="G59" s="252"/>
      <c r="H59" s="252"/>
      <c r="I59" s="252"/>
      <c r="J59" s="252"/>
      <c r="K59" s="252"/>
      <c r="L59" s="252"/>
      <c r="M59" s="252"/>
      <c r="N59" s="252"/>
      <c r="O59" s="252"/>
      <c r="P59" s="252"/>
      <c r="Q59" s="252"/>
      <c r="R59" s="252"/>
    </row>
    <row r="60" spans="1:18" x14ac:dyDescent="0.2">
      <c r="A60" s="252"/>
      <c r="B60" s="252"/>
      <c r="C60" s="252"/>
      <c r="D60" s="252"/>
      <c r="E60" s="252"/>
      <c r="F60" s="252"/>
      <c r="G60" s="252"/>
      <c r="H60" s="252"/>
      <c r="I60" s="252"/>
      <c r="J60" s="252"/>
      <c r="K60" s="252"/>
      <c r="L60" s="252"/>
      <c r="M60" s="252"/>
      <c r="N60" s="252"/>
      <c r="O60" s="252"/>
      <c r="P60" s="252"/>
      <c r="Q60" s="252"/>
      <c r="R60" s="252"/>
    </row>
    <row r="61" spans="1:18" x14ac:dyDescent="0.2">
      <c r="A61" s="252"/>
      <c r="B61" s="252"/>
      <c r="C61" s="252"/>
      <c r="D61" s="252"/>
      <c r="E61" s="252"/>
      <c r="F61" s="252"/>
      <c r="G61" s="252"/>
      <c r="H61" s="252"/>
      <c r="I61" s="252"/>
      <c r="J61" s="252"/>
      <c r="K61" s="252"/>
      <c r="L61" s="252"/>
      <c r="M61" s="252"/>
      <c r="N61" s="252"/>
      <c r="O61" s="252"/>
      <c r="P61" s="252"/>
      <c r="Q61" s="252"/>
      <c r="R61" s="252"/>
    </row>
    <row r="62" spans="1:18" x14ac:dyDescent="0.2">
      <c r="A62" s="252"/>
      <c r="B62" s="252"/>
      <c r="C62" s="252"/>
      <c r="D62" s="252"/>
      <c r="E62" s="252"/>
      <c r="F62" s="252"/>
      <c r="G62" s="252"/>
      <c r="H62" s="252"/>
      <c r="I62" s="252"/>
      <c r="J62" s="252"/>
      <c r="K62" s="252"/>
      <c r="L62" s="252"/>
      <c r="M62" s="252"/>
      <c r="N62" s="252"/>
      <c r="O62" s="252"/>
      <c r="P62" s="252"/>
      <c r="Q62" s="252"/>
      <c r="R62" s="252"/>
    </row>
    <row r="63" spans="1:18" x14ac:dyDescent="0.2">
      <c r="A63" s="252"/>
      <c r="B63" s="252"/>
      <c r="C63" s="252"/>
      <c r="D63" s="252"/>
      <c r="E63" s="252"/>
      <c r="F63" s="252"/>
      <c r="G63" s="252"/>
      <c r="H63" s="252"/>
      <c r="I63" s="252"/>
      <c r="J63" s="252"/>
      <c r="K63" s="252"/>
      <c r="L63" s="252"/>
      <c r="M63" s="252"/>
      <c r="N63" s="252"/>
      <c r="O63" s="252"/>
      <c r="P63" s="252"/>
      <c r="Q63" s="252"/>
      <c r="R63" s="252"/>
    </row>
    <row r="64" spans="1:18" x14ac:dyDescent="0.2">
      <c r="A64" s="252"/>
      <c r="B64" s="252"/>
      <c r="C64" s="252"/>
      <c r="D64" s="252"/>
      <c r="E64" s="252"/>
      <c r="F64" s="252"/>
      <c r="G64" s="252"/>
      <c r="H64" s="252"/>
      <c r="I64" s="252"/>
      <c r="J64" s="252"/>
      <c r="K64" s="252"/>
      <c r="L64" s="252"/>
      <c r="M64" s="252"/>
      <c r="N64" s="252"/>
      <c r="O64" s="252"/>
      <c r="P64" s="252"/>
      <c r="Q64" s="252"/>
      <c r="R64" s="252"/>
    </row>
    <row r="65" spans="1:18" x14ac:dyDescent="0.2">
      <c r="A65" s="252"/>
      <c r="B65" s="252"/>
      <c r="C65" s="252"/>
      <c r="D65" s="252"/>
      <c r="E65" s="252"/>
      <c r="F65" s="252"/>
      <c r="G65" s="252"/>
      <c r="H65" s="252"/>
      <c r="I65" s="252"/>
      <c r="J65" s="252"/>
      <c r="K65" s="252"/>
      <c r="L65" s="252"/>
      <c r="M65" s="252"/>
      <c r="N65" s="252"/>
      <c r="O65" s="252"/>
      <c r="P65" s="252"/>
      <c r="Q65" s="252"/>
      <c r="R65" s="252"/>
    </row>
    <row r="66" spans="1:18" x14ac:dyDescent="0.2">
      <c r="A66" s="252"/>
      <c r="B66" s="252"/>
      <c r="C66" s="252"/>
      <c r="D66" s="252"/>
      <c r="E66" s="252"/>
      <c r="F66" s="252"/>
      <c r="G66" s="252"/>
      <c r="H66" s="252"/>
      <c r="I66" s="252"/>
      <c r="J66" s="252"/>
      <c r="K66" s="252"/>
      <c r="L66" s="252"/>
      <c r="M66" s="252"/>
      <c r="N66" s="252"/>
      <c r="O66" s="252"/>
      <c r="P66" s="252"/>
      <c r="Q66" s="252"/>
      <c r="R66" s="252"/>
    </row>
    <row r="67" spans="1:18" x14ac:dyDescent="0.2">
      <c r="A67" s="252"/>
      <c r="B67" s="252"/>
      <c r="C67" s="252"/>
      <c r="D67" s="252"/>
      <c r="E67" s="252"/>
      <c r="F67" s="252"/>
      <c r="G67" s="252"/>
      <c r="H67" s="252"/>
      <c r="I67" s="252"/>
      <c r="J67" s="252"/>
      <c r="K67" s="252"/>
      <c r="L67" s="252"/>
      <c r="M67" s="252"/>
      <c r="N67" s="252"/>
      <c r="O67" s="252"/>
      <c r="P67" s="252"/>
      <c r="Q67" s="252"/>
      <c r="R67" s="252"/>
    </row>
    <row r="68" spans="1:18" x14ac:dyDescent="0.2">
      <c r="A68" s="252"/>
      <c r="B68" s="252"/>
      <c r="C68" s="252"/>
      <c r="D68" s="252"/>
      <c r="E68" s="252"/>
      <c r="F68" s="252"/>
      <c r="G68" s="252"/>
      <c r="H68" s="252"/>
      <c r="I68" s="252"/>
      <c r="J68" s="252"/>
      <c r="K68" s="252"/>
      <c r="L68" s="252"/>
      <c r="M68" s="252"/>
      <c r="N68" s="252"/>
      <c r="O68" s="252"/>
      <c r="P68" s="252"/>
      <c r="Q68" s="252"/>
      <c r="R68" s="252"/>
    </row>
    <row r="69" spans="1:18" x14ac:dyDescent="0.2">
      <c r="A69" s="252"/>
      <c r="B69" s="252"/>
      <c r="C69" s="252"/>
      <c r="D69" s="252"/>
      <c r="E69" s="252"/>
      <c r="F69" s="252"/>
      <c r="G69" s="252"/>
      <c r="H69" s="252"/>
      <c r="I69" s="252"/>
      <c r="J69" s="252"/>
      <c r="K69" s="252"/>
      <c r="L69" s="252"/>
      <c r="M69" s="252"/>
      <c r="N69" s="252"/>
      <c r="O69" s="252"/>
      <c r="P69" s="252"/>
      <c r="Q69" s="252"/>
      <c r="R69" s="252"/>
    </row>
    <row r="70" spans="1:18" x14ac:dyDescent="0.2">
      <c r="A70" s="252"/>
      <c r="B70" s="252"/>
      <c r="C70" s="252"/>
      <c r="D70" s="252"/>
      <c r="E70" s="252"/>
      <c r="F70" s="252"/>
      <c r="G70" s="252"/>
      <c r="H70" s="252"/>
      <c r="I70" s="252"/>
      <c r="J70" s="252"/>
      <c r="K70" s="252"/>
      <c r="L70" s="252"/>
      <c r="M70" s="252"/>
      <c r="N70" s="252"/>
      <c r="O70" s="252"/>
      <c r="P70" s="252"/>
      <c r="Q70" s="252"/>
      <c r="R70" s="252"/>
    </row>
    <row r="71" spans="1:18" x14ac:dyDescent="0.2">
      <c r="A71" s="252"/>
      <c r="B71" s="252"/>
      <c r="C71" s="252"/>
      <c r="D71" s="252"/>
      <c r="E71" s="252"/>
      <c r="F71" s="252"/>
      <c r="G71" s="252"/>
      <c r="H71" s="252"/>
      <c r="I71" s="252"/>
      <c r="J71" s="252"/>
      <c r="K71" s="252"/>
      <c r="L71" s="252"/>
      <c r="M71" s="252"/>
      <c r="N71" s="252"/>
      <c r="O71" s="252"/>
      <c r="P71" s="252"/>
      <c r="Q71" s="252"/>
      <c r="R71" s="252"/>
    </row>
    <row r="72" spans="1:18" x14ac:dyDescent="0.2">
      <c r="A72" s="252"/>
      <c r="B72" s="252"/>
      <c r="C72" s="252"/>
      <c r="D72" s="252"/>
      <c r="E72" s="252"/>
      <c r="F72" s="252"/>
      <c r="G72" s="252"/>
      <c r="H72" s="252"/>
      <c r="I72" s="252"/>
      <c r="J72" s="252"/>
      <c r="K72" s="252"/>
      <c r="L72" s="252"/>
      <c r="M72" s="252"/>
      <c r="N72" s="252"/>
      <c r="O72" s="252"/>
      <c r="P72" s="252"/>
      <c r="Q72" s="252"/>
      <c r="R72" s="252"/>
    </row>
    <row r="73" spans="1:18" x14ac:dyDescent="0.2">
      <c r="A73" s="252"/>
      <c r="B73" s="252"/>
      <c r="C73" s="252"/>
      <c r="D73" s="252"/>
      <c r="E73" s="252"/>
      <c r="F73" s="252"/>
      <c r="G73" s="252"/>
      <c r="H73" s="252"/>
      <c r="I73" s="252"/>
      <c r="J73" s="252"/>
      <c r="K73" s="252"/>
      <c r="L73" s="252"/>
      <c r="M73" s="252"/>
      <c r="N73" s="252"/>
      <c r="O73" s="252"/>
      <c r="P73" s="252"/>
      <c r="Q73" s="252"/>
      <c r="R73" s="252"/>
    </row>
    <row r="74" spans="1:18" x14ac:dyDescent="0.2">
      <c r="A74" s="252"/>
      <c r="B74" s="252"/>
      <c r="C74" s="252"/>
      <c r="D74" s="252"/>
      <c r="E74" s="252"/>
      <c r="F74" s="252"/>
      <c r="G74" s="252"/>
      <c r="H74" s="252"/>
      <c r="I74" s="252"/>
      <c r="J74" s="252"/>
      <c r="K74" s="252"/>
      <c r="L74" s="252"/>
      <c r="M74" s="252"/>
      <c r="N74" s="252"/>
      <c r="O74" s="252"/>
      <c r="P74" s="252"/>
      <c r="Q74" s="252"/>
      <c r="R74" s="252"/>
    </row>
    <row r="75" spans="1:18" x14ac:dyDescent="0.2">
      <c r="A75" s="252"/>
      <c r="B75" s="252"/>
      <c r="C75" s="252"/>
      <c r="D75" s="252"/>
      <c r="E75" s="252"/>
      <c r="F75" s="252"/>
      <c r="G75" s="252"/>
      <c r="H75" s="252"/>
      <c r="I75" s="252"/>
      <c r="J75" s="252"/>
      <c r="K75" s="252"/>
      <c r="L75" s="252"/>
      <c r="M75" s="252"/>
      <c r="N75" s="252"/>
      <c r="O75" s="252"/>
      <c r="P75" s="252"/>
      <c r="Q75" s="252"/>
      <c r="R75" s="252"/>
    </row>
    <row r="76" spans="1:18" x14ac:dyDescent="0.2">
      <c r="A76" s="252"/>
      <c r="B76" s="252"/>
      <c r="C76" s="252"/>
      <c r="D76" s="252"/>
      <c r="E76" s="252"/>
      <c r="F76" s="252"/>
      <c r="G76" s="252"/>
      <c r="H76" s="252"/>
      <c r="I76" s="252"/>
      <c r="J76" s="252"/>
      <c r="K76" s="252"/>
      <c r="L76" s="252"/>
      <c r="M76" s="252"/>
      <c r="N76" s="252"/>
      <c r="O76" s="252"/>
      <c r="P76" s="252"/>
      <c r="Q76" s="252"/>
      <c r="R76" s="252"/>
    </row>
    <row r="77" spans="1:18" x14ac:dyDescent="0.2">
      <c r="A77" s="252"/>
      <c r="B77" s="252"/>
      <c r="C77" s="252"/>
      <c r="D77" s="252"/>
      <c r="E77" s="252"/>
      <c r="F77" s="252"/>
      <c r="G77" s="252"/>
      <c r="H77" s="252"/>
      <c r="I77" s="252"/>
      <c r="J77" s="252"/>
      <c r="K77" s="252"/>
      <c r="L77" s="252"/>
      <c r="M77" s="252"/>
      <c r="N77" s="252"/>
      <c r="O77" s="252"/>
      <c r="P77" s="252"/>
      <c r="Q77" s="252"/>
      <c r="R77" s="252"/>
    </row>
    <row r="78" spans="1:18" x14ac:dyDescent="0.2">
      <c r="A78" s="252"/>
      <c r="B78" s="252"/>
      <c r="C78" s="252"/>
      <c r="D78" s="252"/>
      <c r="E78" s="252"/>
      <c r="F78" s="252"/>
      <c r="G78" s="252"/>
      <c r="H78" s="252"/>
      <c r="I78" s="252"/>
      <c r="J78" s="252"/>
      <c r="K78" s="252"/>
      <c r="L78" s="252"/>
      <c r="M78" s="252"/>
      <c r="N78" s="252"/>
      <c r="O78" s="252"/>
      <c r="P78" s="252"/>
      <c r="Q78" s="252"/>
      <c r="R78" s="252"/>
    </row>
    <row r="79" spans="1:18" x14ac:dyDescent="0.2">
      <c r="A79" s="252"/>
      <c r="B79" s="252"/>
      <c r="C79" s="252"/>
      <c r="D79" s="252"/>
      <c r="E79" s="252"/>
      <c r="F79" s="252"/>
      <c r="G79" s="252"/>
      <c r="H79" s="252"/>
      <c r="I79" s="252"/>
      <c r="J79" s="252"/>
      <c r="K79" s="252"/>
      <c r="L79" s="252"/>
      <c r="M79" s="252"/>
      <c r="N79" s="252"/>
      <c r="O79" s="252"/>
      <c r="P79" s="252"/>
      <c r="Q79" s="252"/>
      <c r="R79" s="252"/>
    </row>
    <row r="80" spans="1:18" x14ac:dyDescent="0.2">
      <c r="A80" s="252"/>
      <c r="B80" s="252"/>
      <c r="C80" s="252"/>
      <c r="D80" s="252"/>
      <c r="E80" s="252"/>
      <c r="F80" s="252"/>
      <c r="G80" s="252"/>
      <c r="H80" s="252"/>
      <c r="I80" s="252"/>
      <c r="J80" s="252"/>
      <c r="K80" s="252"/>
      <c r="L80" s="252"/>
      <c r="M80" s="252"/>
      <c r="N80" s="252"/>
      <c r="O80" s="252"/>
      <c r="P80" s="252"/>
      <c r="Q80" s="252"/>
      <c r="R80" s="252"/>
    </row>
    <row r="81" spans="1:18" x14ac:dyDescent="0.2">
      <c r="A81" s="252"/>
      <c r="B81" s="252"/>
      <c r="C81" s="252"/>
      <c r="D81" s="252"/>
      <c r="E81" s="252"/>
      <c r="F81" s="252"/>
      <c r="G81" s="252"/>
      <c r="H81" s="252"/>
      <c r="I81" s="252"/>
      <c r="J81" s="252"/>
      <c r="K81" s="252"/>
      <c r="L81" s="252"/>
      <c r="M81" s="252"/>
      <c r="N81" s="252"/>
      <c r="O81" s="252"/>
      <c r="P81" s="252"/>
      <c r="Q81" s="252"/>
      <c r="R81" s="252"/>
    </row>
    <row r="82" spans="1:18" x14ac:dyDescent="0.2">
      <c r="A82" s="252"/>
      <c r="B82" s="252"/>
      <c r="C82" s="252"/>
      <c r="D82" s="252"/>
      <c r="E82" s="252"/>
      <c r="F82" s="252"/>
      <c r="G82" s="252"/>
      <c r="H82" s="252"/>
      <c r="I82" s="252"/>
      <c r="J82" s="252"/>
      <c r="K82" s="252"/>
      <c r="L82" s="252"/>
      <c r="M82" s="252"/>
      <c r="N82" s="252"/>
      <c r="O82" s="252"/>
      <c r="P82" s="252"/>
      <c r="Q82" s="252"/>
      <c r="R82" s="252"/>
    </row>
    <row r="83" spans="1:18" x14ac:dyDescent="0.2">
      <c r="A83" s="252"/>
      <c r="B83" s="252"/>
      <c r="C83" s="252"/>
      <c r="D83" s="252"/>
      <c r="E83" s="252"/>
      <c r="F83" s="252"/>
      <c r="G83" s="252"/>
      <c r="H83" s="252"/>
      <c r="I83" s="252"/>
      <c r="J83" s="252"/>
      <c r="K83" s="252"/>
      <c r="L83" s="252"/>
      <c r="M83" s="252"/>
      <c r="N83" s="252"/>
      <c r="O83" s="252"/>
      <c r="P83" s="252"/>
      <c r="Q83" s="252"/>
      <c r="R83" s="252"/>
    </row>
    <row r="84" spans="1:18" x14ac:dyDescent="0.2">
      <c r="A84" s="252"/>
      <c r="B84" s="252"/>
      <c r="C84" s="252"/>
      <c r="D84" s="252"/>
      <c r="E84" s="252"/>
      <c r="F84" s="252"/>
      <c r="G84" s="252"/>
      <c r="H84" s="252"/>
      <c r="I84" s="252"/>
      <c r="J84" s="252"/>
      <c r="K84" s="252"/>
      <c r="L84" s="252"/>
      <c r="M84" s="252"/>
      <c r="N84" s="252"/>
      <c r="O84" s="252"/>
      <c r="P84" s="252"/>
      <c r="Q84" s="252"/>
      <c r="R84" s="252"/>
    </row>
    <row r="85" spans="1:18" x14ac:dyDescent="0.2">
      <c r="A85" s="252"/>
      <c r="B85" s="252"/>
      <c r="C85" s="252"/>
      <c r="D85" s="252"/>
      <c r="E85" s="252"/>
      <c r="F85" s="252"/>
      <c r="G85" s="252"/>
      <c r="H85" s="252"/>
      <c r="I85" s="252"/>
      <c r="J85" s="252"/>
      <c r="K85" s="252"/>
      <c r="L85" s="252"/>
      <c r="M85" s="252"/>
      <c r="N85" s="252"/>
      <c r="O85" s="252"/>
      <c r="P85" s="252"/>
      <c r="Q85" s="252"/>
      <c r="R85" s="252"/>
    </row>
    <row r="86" spans="1:18" x14ac:dyDescent="0.2">
      <c r="A86" s="252"/>
      <c r="B86" s="252"/>
      <c r="C86" s="252"/>
      <c r="D86" s="252"/>
      <c r="E86" s="252"/>
      <c r="F86" s="252"/>
      <c r="G86" s="252"/>
      <c r="H86" s="252"/>
      <c r="I86" s="252"/>
      <c r="J86" s="252"/>
      <c r="K86" s="252"/>
      <c r="L86" s="252"/>
      <c r="M86" s="252"/>
      <c r="N86" s="252"/>
      <c r="O86" s="252"/>
      <c r="P86" s="252"/>
      <c r="Q86" s="252"/>
      <c r="R86" s="252"/>
    </row>
    <row r="87" spans="1:18" x14ac:dyDescent="0.2">
      <c r="A87" s="252"/>
      <c r="B87" s="252"/>
      <c r="C87" s="252"/>
      <c r="D87" s="252"/>
      <c r="E87" s="252"/>
      <c r="F87" s="252"/>
      <c r="G87" s="252"/>
      <c r="H87" s="252"/>
      <c r="I87" s="252"/>
      <c r="J87" s="252"/>
      <c r="K87" s="252"/>
      <c r="L87" s="252"/>
      <c r="M87" s="252"/>
      <c r="N87" s="252"/>
      <c r="O87" s="252"/>
      <c r="P87" s="252"/>
      <c r="Q87" s="252"/>
      <c r="R87" s="252"/>
    </row>
    <row r="88" spans="1:18" x14ac:dyDescent="0.2">
      <c r="A88" s="252"/>
      <c r="B88" s="252"/>
      <c r="C88" s="252"/>
      <c r="D88" s="252"/>
      <c r="E88" s="252"/>
      <c r="F88" s="252"/>
      <c r="G88" s="252"/>
      <c r="H88" s="252"/>
      <c r="I88" s="252"/>
      <c r="J88" s="252"/>
      <c r="K88" s="252"/>
      <c r="L88" s="252"/>
      <c r="M88" s="252"/>
      <c r="N88" s="252"/>
      <c r="O88" s="252"/>
      <c r="P88" s="252"/>
      <c r="Q88" s="252"/>
      <c r="R88" s="252"/>
    </row>
    <row r="89" spans="1:18" x14ac:dyDescent="0.2">
      <c r="A89" s="252"/>
      <c r="B89" s="252"/>
      <c r="C89" s="252"/>
      <c r="D89" s="252"/>
      <c r="E89" s="252"/>
      <c r="F89" s="252"/>
      <c r="G89" s="252"/>
      <c r="H89" s="252"/>
      <c r="I89" s="252"/>
      <c r="J89" s="252"/>
      <c r="K89" s="252"/>
      <c r="L89" s="252"/>
      <c r="M89" s="252"/>
      <c r="N89" s="252"/>
      <c r="O89" s="252"/>
      <c r="P89" s="252"/>
      <c r="Q89" s="252"/>
      <c r="R89" s="252"/>
    </row>
    <row r="90" spans="1:18" x14ac:dyDescent="0.2">
      <c r="A90" s="252"/>
      <c r="B90" s="252"/>
      <c r="C90" s="252"/>
      <c r="D90" s="252"/>
      <c r="E90" s="252"/>
      <c r="F90" s="252"/>
      <c r="G90" s="252"/>
      <c r="H90" s="252"/>
      <c r="I90" s="252"/>
      <c r="J90" s="252"/>
      <c r="K90" s="252"/>
      <c r="L90" s="252"/>
      <c r="M90" s="252"/>
      <c r="N90" s="252"/>
      <c r="O90" s="252"/>
      <c r="P90" s="252"/>
      <c r="Q90" s="252"/>
      <c r="R90" s="252"/>
    </row>
    <row r="91" spans="1:18" x14ac:dyDescent="0.2">
      <c r="A91" s="252"/>
      <c r="B91" s="252"/>
      <c r="C91" s="252"/>
      <c r="D91" s="252"/>
      <c r="E91" s="252"/>
      <c r="F91" s="252"/>
      <c r="G91" s="252"/>
      <c r="H91" s="252"/>
      <c r="I91" s="252"/>
      <c r="J91" s="252"/>
      <c r="K91" s="252"/>
      <c r="L91" s="252"/>
      <c r="M91" s="252"/>
      <c r="N91" s="252"/>
      <c r="O91" s="252"/>
      <c r="P91" s="252"/>
      <c r="Q91" s="252"/>
      <c r="R91" s="252"/>
    </row>
    <row r="92" spans="1:18" x14ac:dyDescent="0.2">
      <c r="A92" s="252"/>
      <c r="B92" s="252"/>
      <c r="C92" s="252"/>
      <c r="D92" s="252"/>
      <c r="E92" s="252"/>
      <c r="F92" s="252"/>
      <c r="G92" s="252"/>
      <c r="H92" s="252"/>
      <c r="I92" s="252"/>
      <c r="J92" s="252"/>
      <c r="K92" s="252"/>
      <c r="L92" s="252"/>
      <c r="M92" s="252"/>
      <c r="N92" s="252"/>
      <c r="O92" s="252"/>
      <c r="P92" s="252"/>
      <c r="Q92" s="252"/>
      <c r="R92" s="252"/>
    </row>
    <row r="93" spans="1:18" x14ac:dyDescent="0.2">
      <c r="A93" s="252"/>
      <c r="B93" s="252"/>
      <c r="C93" s="252"/>
      <c r="D93" s="252"/>
      <c r="E93" s="252"/>
      <c r="F93" s="252"/>
      <c r="G93" s="252"/>
      <c r="H93" s="252"/>
      <c r="I93" s="252"/>
      <c r="J93" s="252"/>
      <c r="K93" s="252"/>
      <c r="L93" s="252"/>
      <c r="M93" s="252"/>
      <c r="N93" s="252"/>
      <c r="O93" s="252"/>
      <c r="P93" s="252"/>
      <c r="Q93" s="252"/>
      <c r="R93" s="252"/>
    </row>
    <row r="94" spans="1:18" x14ac:dyDescent="0.2">
      <c r="A94" s="252"/>
      <c r="B94" s="252"/>
      <c r="C94" s="252"/>
      <c r="D94" s="252"/>
      <c r="E94" s="252"/>
      <c r="F94" s="252"/>
      <c r="G94" s="252"/>
      <c r="H94" s="252"/>
      <c r="I94" s="252"/>
      <c r="J94" s="252"/>
      <c r="K94" s="252"/>
      <c r="L94" s="252"/>
      <c r="M94" s="252"/>
      <c r="N94" s="252"/>
      <c r="O94" s="252"/>
      <c r="P94" s="252"/>
      <c r="Q94" s="252"/>
      <c r="R94" s="252"/>
    </row>
    <row r="95" spans="1:18" x14ac:dyDescent="0.2">
      <c r="A95" s="252"/>
      <c r="B95" s="252"/>
      <c r="C95" s="252"/>
      <c r="D95" s="252"/>
      <c r="E95" s="252"/>
      <c r="F95" s="252"/>
      <c r="G95" s="252"/>
      <c r="H95" s="252"/>
      <c r="I95" s="252"/>
      <c r="J95" s="252"/>
      <c r="K95" s="252"/>
      <c r="L95" s="252"/>
      <c r="M95" s="252"/>
      <c r="N95" s="252"/>
      <c r="O95" s="252"/>
      <c r="P95" s="252"/>
      <c r="Q95" s="252"/>
      <c r="R95" s="252"/>
    </row>
    <row r="96" spans="1:18" x14ac:dyDescent="0.2">
      <c r="A96" s="252"/>
      <c r="B96" s="252"/>
      <c r="C96" s="252"/>
      <c r="D96" s="252"/>
      <c r="E96" s="252"/>
      <c r="F96" s="252"/>
      <c r="G96" s="252"/>
      <c r="H96" s="252"/>
      <c r="I96" s="252"/>
      <c r="J96" s="252"/>
      <c r="K96" s="252"/>
      <c r="L96" s="252"/>
      <c r="M96" s="252"/>
      <c r="N96" s="252"/>
      <c r="O96" s="252"/>
      <c r="P96" s="252"/>
      <c r="Q96" s="252"/>
      <c r="R96" s="252"/>
    </row>
    <row r="97" spans="1:18" x14ac:dyDescent="0.2">
      <c r="A97" s="252"/>
      <c r="B97" s="252"/>
      <c r="C97" s="252"/>
      <c r="D97" s="252"/>
      <c r="E97" s="252"/>
      <c r="F97" s="252"/>
      <c r="G97" s="252"/>
      <c r="H97" s="252"/>
      <c r="I97" s="252"/>
      <c r="J97" s="252"/>
      <c r="K97" s="252"/>
      <c r="L97" s="252"/>
      <c r="M97" s="252"/>
      <c r="N97" s="252"/>
      <c r="O97" s="252"/>
      <c r="P97" s="252"/>
      <c r="Q97" s="252"/>
      <c r="R97" s="252"/>
    </row>
    <row r="98" spans="1:18" x14ac:dyDescent="0.2">
      <c r="A98" s="252"/>
      <c r="B98" s="252"/>
      <c r="C98" s="252"/>
      <c r="D98" s="252"/>
      <c r="E98" s="252"/>
      <c r="F98" s="252"/>
      <c r="G98" s="252"/>
      <c r="H98" s="252"/>
      <c r="I98" s="252"/>
      <c r="J98" s="252"/>
      <c r="K98" s="252"/>
      <c r="L98" s="252"/>
      <c r="M98" s="252"/>
      <c r="N98" s="252"/>
      <c r="O98" s="252"/>
      <c r="P98" s="252"/>
      <c r="Q98" s="252"/>
      <c r="R98" s="252"/>
    </row>
    <row r="99" spans="1:18" x14ac:dyDescent="0.2">
      <c r="A99" s="252"/>
      <c r="B99" s="252"/>
      <c r="C99" s="252"/>
      <c r="D99" s="252"/>
      <c r="E99" s="252"/>
      <c r="F99" s="252"/>
      <c r="G99" s="252"/>
      <c r="H99" s="252"/>
      <c r="I99" s="252"/>
      <c r="J99" s="252"/>
      <c r="K99" s="252"/>
      <c r="L99" s="252"/>
      <c r="M99" s="252"/>
      <c r="N99" s="252"/>
      <c r="O99" s="252"/>
      <c r="P99" s="252"/>
      <c r="Q99" s="252"/>
      <c r="R99" s="252"/>
    </row>
    <row r="100" spans="1:18" x14ac:dyDescent="0.2">
      <c r="A100" s="252"/>
      <c r="B100" s="252"/>
      <c r="C100" s="252"/>
      <c r="D100" s="252"/>
      <c r="E100" s="252"/>
      <c r="F100" s="252"/>
      <c r="G100" s="252"/>
      <c r="H100" s="252"/>
      <c r="I100" s="252"/>
      <c r="J100" s="252"/>
      <c r="K100" s="252"/>
      <c r="L100" s="252"/>
      <c r="M100" s="252"/>
      <c r="N100" s="252"/>
      <c r="O100" s="252"/>
      <c r="P100" s="252"/>
      <c r="Q100" s="252"/>
      <c r="R100" s="252"/>
    </row>
    <row r="101" spans="1:18" x14ac:dyDescent="0.2">
      <c r="A101" s="252"/>
      <c r="B101" s="252"/>
      <c r="C101" s="252"/>
      <c r="D101" s="252"/>
      <c r="E101" s="252"/>
      <c r="F101" s="252"/>
      <c r="G101" s="252"/>
      <c r="H101" s="252"/>
      <c r="I101" s="252"/>
      <c r="J101" s="252"/>
      <c r="K101" s="252"/>
      <c r="L101" s="252"/>
      <c r="M101" s="252"/>
      <c r="N101" s="252"/>
      <c r="O101" s="252"/>
      <c r="P101" s="252"/>
      <c r="Q101" s="252"/>
      <c r="R101" s="252"/>
    </row>
    <row r="102" spans="1:18" x14ac:dyDescent="0.2">
      <c r="A102" s="252"/>
      <c r="B102" s="252"/>
      <c r="C102" s="252"/>
      <c r="D102" s="252"/>
      <c r="E102" s="252"/>
      <c r="F102" s="252"/>
      <c r="G102" s="252"/>
      <c r="H102" s="252"/>
      <c r="I102" s="252"/>
      <c r="J102" s="252"/>
      <c r="K102" s="252"/>
      <c r="L102" s="252"/>
      <c r="M102" s="252"/>
      <c r="N102" s="252"/>
      <c r="O102" s="252"/>
      <c r="P102" s="252"/>
      <c r="Q102" s="252"/>
      <c r="R102" s="252"/>
    </row>
    <row r="103" spans="1:18" x14ac:dyDescent="0.2">
      <c r="A103" s="252"/>
      <c r="B103" s="252"/>
      <c r="C103" s="252"/>
      <c r="D103" s="252"/>
      <c r="E103" s="252"/>
      <c r="F103" s="252"/>
      <c r="G103" s="252"/>
      <c r="H103" s="252"/>
      <c r="I103" s="252"/>
      <c r="J103" s="252"/>
      <c r="K103" s="252"/>
      <c r="L103" s="252"/>
      <c r="M103" s="252"/>
      <c r="N103" s="252"/>
      <c r="O103" s="252"/>
      <c r="P103" s="252"/>
      <c r="Q103" s="252"/>
      <c r="R103" s="252"/>
    </row>
    <row r="104" spans="1:18" x14ac:dyDescent="0.2">
      <c r="A104" s="252"/>
      <c r="B104" s="252"/>
      <c r="C104" s="252"/>
      <c r="D104" s="252"/>
      <c r="E104" s="252"/>
      <c r="F104" s="252"/>
      <c r="G104" s="252"/>
      <c r="H104" s="252"/>
      <c r="I104" s="252"/>
      <c r="J104" s="252"/>
      <c r="K104" s="252"/>
      <c r="L104" s="252"/>
      <c r="M104" s="252"/>
      <c r="N104" s="252"/>
      <c r="O104" s="252"/>
      <c r="P104" s="252"/>
      <c r="Q104" s="252"/>
      <c r="R104" s="252"/>
    </row>
    <row r="105" spans="1:18" x14ac:dyDescent="0.2">
      <c r="A105" s="252"/>
      <c r="B105" s="252"/>
      <c r="C105" s="252"/>
      <c r="D105" s="252"/>
      <c r="E105" s="252"/>
      <c r="F105" s="252"/>
      <c r="G105" s="252"/>
      <c r="H105" s="252"/>
      <c r="I105" s="252"/>
      <c r="J105" s="252"/>
      <c r="K105" s="252"/>
      <c r="L105" s="252"/>
      <c r="M105" s="252"/>
      <c r="N105" s="252"/>
      <c r="O105" s="252"/>
      <c r="P105" s="252"/>
      <c r="Q105" s="252"/>
      <c r="R105" s="252"/>
    </row>
    <row r="106" spans="1:18" x14ac:dyDescent="0.2">
      <c r="A106" s="252"/>
      <c r="B106" s="252"/>
      <c r="C106" s="252"/>
      <c r="D106" s="252"/>
      <c r="E106" s="252"/>
      <c r="F106" s="252"/>
      <c r="G106" s="252"/>
      <c r="H106" s="252"/>
      <c r="I106" s="252"/>
      <c r="J106" s="252"/>
      <c r="K106" s="252"/>
      <c r="L106" s="252"/>
      <c r="M106" s="252"/>
      <c r="N106" s="252"/>
      <c r="O106" s="252"/>
      <c r="P106" s="252"/>
      <c r="Q106" s="252"/>
      <c r="R106" s="252"/>
    </row>
    <row r="107" spans="1:18" x14ac:dyDescent="0.2">
      <c r="A107" s="252"/>
      <c r="B107" s="252"/>
      <c r="C107" s="252"/>
      <c r="D107" s="252"/>
      <c r="E107" s="252"/>
      <c r="F107" s="252"/>
      <c r="G107" s="252"/>
      <c r="H107" s="252"/>
      <c r="I107" s="252"/>
      <c r="J107" s="252"/>
      <c r="K107" s="252"/>
      <c r="L107" s="252"/>
      <c r="M107" s="252"/>
      <c r="N107" s="252"/>
      <c r="O107" s="252"/>
      <c r="P107" s="252"/>
      <c r="Q107" s="252"/>
      <c r="R107" s="252"/>
    </row>
    <row r="108" spans="1:18" x14ac:dyDescent="0.2">
      <c r="A108" s="252"/>
      <c r="B108" s="252"/>
      <c r="C108" s="252"/>
      <c r="D108" s="252"/>
      <c r="E108" s="252"/>
      <c r="F108" s="252"/>
      <c r="G108" s="252"/>
      <c r="H108" s="252"/>
      <c r="I108" s="252"/>
      <c r="J108" s="252"/>
      <c r="K108" s="252"/>
      <c r="L108" s="252"/>
      <c r="M108" s="252"/>
      <c r="N108" s="252"/>
      <c r="O108" s="252"/>
      <c r="P108" s="252"/>
      <c r="Q108" s="252"/>
      <c r="R108" s="252"/>
    </row>
    <row r="109" spans="1:18" x14ac:dyDescent="0.2">
      <c r="A109" s="252"/>
      <c r="B109" s="252"/>
      <c r="C109" s="252"/>
      <c r="D109" s="252"/>
      <c r="E109" s="252"/>
      <c r="F109" s="252"/>
      <c r="G109" s="252"/>
      <c r="H109" s="252"/>
      <c r="I109" s="252"/>
      <c r="J109" s="252"/>
      <c r="K109" s="252"/>
      <c r="L109" s="252"/>
      <c r="M109" s="252"/>
      <c r="N109" s="252"/>
      <c r="O109" s="252"/>
      <c r="P109" s="252"/>
      <c r="Q109" s="252"/>
      <c r="R109" s="252"/>
    </row>
    <row r="110" spans="1:18" x14ac:dyDescent="0.2">
      <c r="A110" s="252"/>
      <c r="B110" s="252"/>
      <c r="C110" s="252"/>
      <c r="D110" s="252"/>
      <c r="E110" s="252"/>
      <c r="F110" s="252"/>
      <c r="G110" s="252"/>
      <c r="H110" s="252"/>
      <c r="I110" s="252"/>
      <c r="J110" s="252"/>
      <c r="K110" s="252"/>
      <c r="L110" s="252"/>
      <c r="M110" s="252"/>
      <c r="N110" s="252"/>
      <c r="O110" s="252"/>
      <c r="P110" s="252"/>
      <c r="Q110" s="252"/>
      <c r="R110" s="252"/>
    </row>
    <row r="111" spans="1:18" x14ac:dyDescent="0.2">
      <c r="A111" s="252"/>
      <c r="B111" s="252"/>
      <c r="C111" s="252"/>
      <c r="D111" s="252"/>
      <c r="E111" s="252"/>
      <c r="F111" s="252"/>
      <c r="G111" s="252"/>
      <c r="H111" s="252"/>
      <c r="I111" s="252"/>
      <c r="J111" s="252"/>
      <c r="K111" s="252"/>
      <c r="L111" s="252"/>
      <c r="M111" s="252"/>
      <c r="N111" s="252"/>
      <c r="O111" s="252"/>
      <c r="P111" s="252"/>
      <c r="Q111" s="252"/>
      <c r="R111" s="252"/>
    </row>
    <row r="112" spans="1:18" x14ac:dyDescent="0.2">
      <c r="A112" s="252"/>
      <c r="B112" s="252"/>
      <c r="C112" s="252"/>
      <c r="D112" s="252"/>
      <c r="E112" s="252"/>
      <c r="F112" s="252"/>
      <c r="G112" s="252"/>
      <c r="H112" s="252"/>
      <c r="I112" s="252"/>
      <c r="J112" s="252"/>
      <c r="K112" s="252"/>
      <c r="L112" s="252"/>
      <c r="M112" s="252"/>
      <c r="N112" s="252"/>
      <c r="O112" s="252"/>
      <c r="P112" s="252"/>
      <c r="Q112" s="252"/>
      <c r="R112" s="252"/>
    </row>
    <row r="113" spans="1:18" x14ac:dyDescent="0.2">
      <c r="A113" s="252"/>
      <c r="B113" s="252"/>
      <c r="C113" s="252"/>
      <c r="D113" s="252"/>
      <c r="E113" s="252"/>
      <c r="F113" s="252"/>
      <c r="G113" s="252"/>
      <c r="H113" s="252"/>
      <c r="I113" s="252"/>
      <c r="J113" s="252"/>
      <c r="K113" s="252"/>
      <c r="L113" s="252"/>
      <c r="M113" s="252"/>
      <c r="N113" s="252"/>
      <c r="O113" s="252"/>
      <c r="P113" s="252"/>
      <c r="Q113" s="252"/>
      <c r="R113" s="252"/>
    </row>
    <row r="114" spans="1:18" x14ac:dyDescent="0.2">
      <c r="A114" s="252"/>
      <c r="B114" s="252"/>
      <c r="C114" s="252"/>
      <c r="D114" s="252"/>
      <c r="E114" s="252"/>
      <c r="F114" s="252"/>
      <c r="G114" s="252"/>
      <c r="H114" s="252"/>
      <c r="I114" s="252"/>
      <c r="J114" s="252"/>
      <c r="K114" s="252"/>
      <c r="L114" s="252"/>
      <c r="M114" s="252"/>
      <c r="N114" s="252"/>
      <c r="O114" s="252"/>
      <c r="P114" s="252"/>
      <c r="Q114" s="252"/>
      <c r="R114" s="252"/>
    </row>
    <row r="115" spans="1:18" x14ac:dyDescent="0.2">
      <c r="A115" s="252"/>
      <c r="B115" s="252"/>
      <c r="C115" s="252"/>
      <c r="D115" s="252"/>
      <c r="E115" s="252"/>
      <c r="F115" s="252"/>
      <c r="G115" s="252"/>
      <c r="H115" s="252"/>
      <c r="I115" s="252"/>
      <c r="J115" s="252"/>
      <c r="K115" s="252"/>
      <c r="L115" s="252"/>
      <c r="M115" s="252"/>
      <c r="N115" s="252"/>
      <c r="O115" s="252"/>
      <c r="P115" s="252"/>
      <c r="Q115" s="252"/>
      <c r="R115" s="252"/>
    </row>
    <row r="116" spans="1:18" x14ac:dyDescent="0.2">
      <c r="A116" s="252"/>
      <c r="B116" s="252"/>
      <c r="C116" s="252"/>
      <c r="D116" s="252"/>
      <c r="E116" s="252"/>
      <c r="F116" s="252"/>
      <c r="G116" s="252"/>
      <c r="H116" s="252"/>
      <c r="I116" s="252"/>
      <c r="J116" s="252"/>
      <c r="K116" s="252"/>
      <c r="L116" s="252"/>
      <c r="M116" s="252"/>
      <c r="N116" s="252"/>
      <c r="O116" s="252"/>
      <c r="P116" s="252"/>
      <c r="Q116" s="252"/>
      <c r="R116" s="252"/>
    </row>
    <row r="117" spans="1:18" x14ac:dyDescent="0.2">
      <c r="A117" s="252"/>
      <c r="B117" s="252"/>
      <c r="C117" s="252"/>
      <c r="D117" s="252"/>
      <c r="E117" s="252"/>
      <c r="F117" s="252"/>
      <c r="G117" s="252"/>
      <c r="H117" s="252"/>
      <c r="I117" s="252"/>
      <c r="J117" s="252"/>
      <c r="K117" s="252"/>
      <c r="L117" s="252"/>
      <c r="M117" s="252"/>
      <c r="N117" s="252"/>
      <c r="O117" s="252"/>
      <c r="P117" s="252"/>
      <c r="Q117" s="252"/>
      <c r="R117" s="252"/>
    </row>
    <row r="118" spans="1:18" x14ac:dyDescent="0.2">
      <c r="A118" s="252"/>
      <c r="B118" s="252"/>
      <c r="C118" s="252"/>
      <c r="D118" s="252"/>
      <c r="E118" s="252"/>
      <c r="F118" s="252"/>
      <c r="G118" s="252"/>
      <c r="H118" s="252"/>
      <c r="I118" s="252"/>
      <c r="J118" s="252"/>
      <c r="K118" s="252"/>
      <c r="L118" s="252"/>
      <c r="M118" s="252"/>
      <c r="N118" s="252"/>
      <c r="O118" s="252"/>
      <c r="P118" s="252"/>
      <c r="Q118" s="252"/>
      <c r="R118" s="252"/>
    </row>
    <row r="119" spans="1:18" x14ac:dyDescent="0.2">
      <c r="A119" s="252"/>
      <c r="B119" s="252"/>
      <c r="C119" s="252"/>
      <c r="D119" s="252"/>
      <c r="E119" s="252"/>
      <c r="F119" s="252"/>
      <c r="G119" s="252"/>
      <c r="H119" s="252"/>
      <c r="I119" s="252"/>
      <c r="J119" s="252"/>
      <c r="K119" s="252"/>
      <c r="L119" s="252"/>
      <c r="M119" s="252"/>
      <c r="N119" s="252"/>
      <c r="O119" s="252"/>
      <c r="P119" s="252"/>
      <c r="Q119" s="252"/>
      <c r="R119" s="252"/>
    </row>
    <row r="120" spans="1:18" x14ac:dyDescent="0.2">
      <c r="A120" s="252"/>
      <c r="B120" s="252"/>
      <c r="C120" s="252"/>
      <c r="D120" s="252"/>
      <c r="E120" s="252"/>
      <c r="F120" s="252"/>
      <c r="G120" s="252"/>
      <c r="H120" s="252"/>
      <c r="I120" s="252"/>
      <c r="J120" s="252"/>
      <c r="K120" s="252"/>
      <c r="L120" s="252"/>
      <c r="M120" s="252"/>
      <c r="N120" s="252"/>
      <c r="O120" s="252"/>
      <c r="P120" s="252"/>
      <c r="Q120" s="252"/>
      <c r="R120" s="252"/>
    </row>
    <row r="121" spans="1:18" x14ac:dyDescent="0.2">
      <c r="A121" s="252"/>
      <c r="B121" s="252"/>
      <c r="C121" s="252"/>
      <c r="D121" s="252"/>
      <c r="E121" s="252"/>
      <c r="F121" s="252"/>
      <c r="G121" s="252"/>
      <c r="H121" s="252"/>
      <c r="I121" s="252"/>
      <c r="J121" s="252"/>
      <c r="K121" s="252"/>
      <c r="L121" s="252"/>
      <c r="M121" s="252"/>
      <c r="N121" s="252"/>
      <c r="O121" s="252"/>
      <c r="P121" s="252"/>
      <c r="Q121" s="252"/>
      <c r="R121" s="252"/>
    </row>
    <row r="122" spans="1:18" x14ac:dyDescent="0.2">
      <c r="A122" s="252"/>
      <c r="B122" s="252"/>
      <c r="C122" s="252"/>
      <c r="D122" s="252"/>
      <c r="E122" s="252"/>
      <c r="F122" s="252"/>
      <c r="G122" s="252"/>
      <c r="H122" s="252"/>
      <c r="I122" s="252"/>
      <c r="J122" s="252"/>
      <c r="K122" s="252"/>
      <c r="L122" s="252"/>
      <c r="M122" s="252"/>
      <c r="N122" s="252"/>
      <c r="O122" s="252"/>
      <c r="P122" s="252"/>
      <c r="Q122" s="252"/>
      <c r="R122" s="252"/>
    </row>
    <row r="123" spans="1:18" x14ac:dyDescent="0.2">
      <c r="A123" s="252"/>
      <c r="B123" s="252"/>
      <c r="C123" s="252"/>
      <c r="D123" s="252"/>
      <c r="E123" s="252"/>
      <c r="F123" s="252"/>
      <c r="G123" s="252"/>
      <c r="H123" s="252"/>
      <c r="I123" s="252"/>
      <c r="J123" s="252"/>
      <c r="K123" s="252"/>
      <c r="L123" s="252"/>
      <c r="M123" s="252"/>
      <c r="N123" s="252"/>
      <c r="O123" s="252"/>
      <c r="P123" s="252"/>
      <c r="Q123" s="252"/>
      <c r="R123" s="252"/>
    </row>
    <row r="124" spans="1:18" x14ac:dyDescent="0.2">
      <c r="A124" s="252"/>
      <c r="B124" s="252"/>
      <c r="C124" s="252"/>
      <c r="D124" s="252"/>
      <c r="E124" s="252"/>
      <c r="F124" s="252"/>
      <c r="G124" s="252"/>
      <c r="H124" s="252"/>
      <c r="I124" s="252"/>
      <c r="J124" s="252"/>
      <c r="K124" s="252"/>
      <c r="L124" s="252"/>
      <c r="M124" s="252"/>
      <c r="N124" s="252"/>
      <c r="O124" s="252"/>
      <c r="P124" s="252"/>
      <c r="Q124" s="252"/>
      <c r="R124" s="252"/>
    </row>
    <row r="125" spans="1:18" x14ac:dyDescent="0.2">
      <c r="A125" s="252"/>
      <c r="B125" s="252"/>
      <c r="C125" s="252"/>
      <c r="D125" s="252"/>
      <c r="E125" s="252"/>
      <c r="F125" s="252"/>
      <c r="G125" s="252"/>
      <c r="H125" s="252"/>
      <c r="I125" s="252"/>
      <c r="J125" s="252"/>
      <c r="K125" s="252"/>
      <c r="L125" s="252"/>
      <c r="M125" s="252"/>
      <c r="N125" s="252"/>
      <c r="O125" s="252"/>
      <c r="P125" s="252"/>
      <c r="Q125" s="252"/>
      <c r="R125" s="252"/>
    </row>
    <row r="126" spans="1:18" x14ac:dyDescent="0.2">
      <c r="A126" s="252"/>
      <c r="B126" s="252"/>
      <c r="C126" s="252"/>
      <c r="D126" s="252"/>
      <c r="E126" s="252"/>
      <c r="F126" s="252"/>
      <c r="G126" s="252"/>
      <c r="H126" s="252"/>
      <c r="I126" s="252"/>
      <c r="J126" s="252"/>
      <c r="K126" s="252"/>
      <c r="L126" s="252"/>
      <c r="M126" s="252"/>
      <c r="N126" s="252"/>
      <c r="O126" s="252"/>
      <c r="P126" s="252"/>
      <c r="Q126" s="252"/>
      <c r="R126" s="252"/>
    </row>
    <row r="127" spans="1:18" x14ac:dyDescent="0.2">
      <c r="A127" s="252"/>
      <c r="B127" s="252"/>
      <c r="C127" s="252"/>
      <c r="D127" s="252"/>
      <c r="E127" s="252"/>
      <c r="F127" s="252"/>
      <c r="G127" s="252"/>
      <c r="H127" s="252"/>
      <c r="I127" s="252"/>
      <c r="J127" s="252"/>
      <c r="K127" s="252"/>
      <c r="L127" s="252"/>
      <c r="M127" s="252"/>
      <c r="N127" s="252"/>
      <c r="O127" s="252"/>
      <c r="P127" s="252"/>
      <c r="Q127" s="252"/>
      <c r="R127" s="252"/>
    </row>
    <row r="128" spans="1:18" x14ac:dyDescent="0.2">
      <c r="A128" s="252"/>
      <c r="B128" s="252"/>
      <c r="C128" s="252"/>
      <c r="D128" s="252"/>
      <c r="E128" s="252"/>
      <c r="F128" s="252"/>
      <c r="G128" s="252"/>
      <c r="H128" s="252"/>
      <c r="I128" s="252"/>
      <c r="J128" s="252"/>
      <c r="K128" s="252"/>
      <c r="L128" s="252"/>
      <c r="M128" s="252"/>
      <c r="N128" s="252"/>
      <c r="O128" s="252"/>
      <c r="P128" s="252"/>
      <c r="Q128" s="252"/>
      <c r="R128" s="252"/>
    </row>
    <row r="129" spans="1:18" x14ac:dyDescent="0.2">
      <c r="A129" s="252"/>
      <c r="B129" s="252"/>
      <c r="C129" s="252"/>
      <c r="D129" s="252"/>
      <c r="E129" s="252"/>
      <c r="F129" s="252"/>
      <c r="G129" s="252"/>
      <c r="H129" s="252"/>
      <c r="I129" s="252"/>
      <c r="J129" s="252"/>
      <c r="K129" s="252"/>
      <c r="L129" s="252"/>
      <c r="M129" s="252"/>
      <c r="N129" s="252"/>
      <c r="O129" s="252"/>
      <c r="P129" s="252"/>
      <c r="Q129" s="252"/>
      <c r="R129" s="252"/>
    </row>
    <row r="130" spans="1:18" x14ac:dyDescent="0.2">
      <c r="A130" s="252"/>
      <c r="B130" s="252"/>
      <c r="C130" s="252"/>
      <c r="D130" s="252"/>
      <c r="E130" s="252"/>
      <c r="F130" s="252"/>
      <c r="G130" s="252"/>
      <c r="H130" s="252"/>
      <c r="I130" s="252"/>
      <c r="J130" s="252"/>
      <c r="K130" s="252"/>
      <c r="L130" s="252"/>
      <c r="M130" s="252"/>
      <c r="N130" s="252"/>
      <c r="O130" s="252"/>
      <c r="P130" s="252"/>
      <c r="Q130" s="252"/>
      <c r="R130" s="252"/>
    </row>
    <row r="131" spans="1:18" x14ac:dyDescent="0.2">
      <c r="A131" s="252"/>
      <c r="B131" s="252"/>
      <c r="C131" s="252"/>
      <c r="D131" s="252"/>
      <c r="E131" s="252"/>
      <c r="F131" s="252"/>
      <c r="G131" s="252"/>
      <c r="H131" s="252"/>
      <c r="I131" s="252"/>
      <c r="J131" s="252"/>
      <c r="K131" s="252"/>
      <c r="L131" s="252"/>
      <c r="M131" s="252"/>
      <c r="N131" s="252"/>
      <c r="O131" s="252"/>
      <c r="P131" s="252"/>
      <c r="Q131" s="252"/>
      <c r="R131" s="252"/>
    </row>
    <row r="132" spans="1:18" x14ac:dyDescent="0.2">
      <c r="A132" s="252"/>
      <c r="B132" s="252"/>
      <c r="C132" s="252"/>
      <c r="D132" s="252"/>
      <c r="E132" s="252"/>
      <c r="F132" s="252"/>
      <c r="G132" s="252"/>
      <c r="H132" s="252"/>
      <c r="I132" s="252"/>
      <c r="J132" s="252"/>
      <c r="K132" s="252"/>
      <c r="L132" s="252"/>
      <c r="M132" s="252"/>
      <c r="N132" s="252"/>
      <c r="O132" s="252"/>
      <c r="P132" s="252"/>
      <c r="Q132" s="252"/>
      <c r="R132" s="252"/>
    </row>
    <row r="133" spans="1:18" x14ac:dyDescent="0.2">
      <c r="A133" s="252"/>
      <c r="B133" s="252"/>
      <c r="C133" s="252"/>
      <c r="D133" s="252"/>
      <c r="E133" s="252"/>
      <c r="F133" s="252"/>
      <c r="G133" s="252"/>
      <c r="H133" s="252"/>
      <c r="I133" s="252"/>
      <c r="J133" s="252"/>
      <c r="K133" s="252"/>
      <c r="L133" s="252"/>
      <c r="M133" s="252"/>
      <c r="N133" s="252"/>
      <c r="O133" s="252"/>
      <c r="P133" s="252"/>
      <c r="Q133" s="252"/>
      <c r="R133" s="252"/>
    </row>
    <row r="134" spans="1:18" x14ac:dyDescent="0.2">
      <c r="A134" s="252"/>
      <c r="B134" s="252"/>
      <c r="C134" s="252"/>
      <c r="D134" s="252"/>
      <c r="E134" s="252"/>
      <c r="F134" s="252"/>
      <c r="G134" s="252"/>
      <c r="H134" s="252"/>
      <c r="I134" s="252"/>
      <c r="J134" s="252"/>
      <c r="K134" s="252"/>
      <c r="L134" s="252"/>
      <c r="M134" s="252"/>
      <c r="N134" s="252"/>
      <c r="O134" s="252"/>
      <c r="P134" s="252"/>
      <c r="Q134" s="252"/>
      <c r="R134" s="252"/>
    </row>
    <row r="135" spans="1:18" x14ac:dyDescent="0.2">
      <c r="A135" s="252"/>
      <c r="B135" s="252"/>
      <c r="C135" s="252"/>
      <c r="D135" s="252"/>
      <c r="E135" s="252"/>
      <c r="F135" s="252"/>
      <c r="G135" s="252"/>
      <c r="H135" s="252"/>
      <c r="I135" s="252"/>
      <c r="J135" s="252"/>
      <c r="K135" s="252"/>
      <c r="L135" s="252"/>
      <c r="M135" s="252"/>
      <c r="N135" s="252"/>
      <c r="O135" s="252"/>
      <c r="P135" s="252"/>
      <c r="Q135" s="252"/>
      <c r="R135" s="252"/>
    </row>
    <row r="136" spans="1:18" x14ac:dyDescent="0.2">
      <c r="A136" s="252"/>
      <c r="B136" s="252"/>
      <c r="C136" s="252"/>
      <c r="D136" s="252"/>
      <c r="E136" s="252"/>
      <c r="F136" s="252"/>
      <c r="G136" s="252"/>
      <c r="H136" s="252"/>
      <c r="I136" s="252"/>
      <c r="J136" s="252"/>
      <c r="K136" s="252"/>
      <c r="L136" s="252"/>
      <c r="M136" s="252"/>
      <c r="N136" s="252"/>
      <c r="O136" s="252"/>
      <c r="P136" s="252"/>
      <c r="Q136" s="252"/>
      <c r="R136" s="252"/>
    </row>
    <row r="137" spans="1:18" x14ac:dyDescent="0.2">
      <c r="A137" s="252"/>
      <c r="B137" s="252"/>
      <c r="C137" s="252"/>
      <c r="D137" s="252"/>
      <c r="E137" s="252"/>
      <c r="F137" s="252"/>
      <c r="G137" s="252"/>
      <c r="H137" s="252"/>
      <c r="I137" s="252"/>
      <c r="J137" s="252"/>
      <c r="K137" s="252"/>
      <c r="L137" s="252"/>
      <c r="M137" s="252"/>
      <c r="N137" s="252"/>
      <c r="O137" s="252"/>
      <c r="P137" s="252"/>
      <c r="Q137" s="252"/>
      <c r="R137" s="252"/>
    </row>
    <row r="138" spans="1:18" x14ac:dyDescent="0.2">
      <c r="A138" s="252"/>
      <c r="B138" s="252"/>
      <c r="C138" s="252"/>
      <c r="D138" s="252"/>
      <c r="E138" s="252"/>
      <c r="F138" s="252"/>
      <c r="G138" s="252"/>
      <c r="H138" s="252"/>
      <c r="I138" s="252"/>
      <c r="J138" s="252"/>
      <c r="K138" s="252"/>
      <c r="L138" s="252"/>
      <c r="M138" s="252"/>
      <c r="N138" s="252"/>
      <c r="O138" s="252"/>
      <c r="P138" s="252"/>
      <c r="Q138" s="252"/>
      <c r="R138" s="252"/>
    </row>
    <row r="139" spans="1:18" x14ac:dyDescent="0.2">
      <c r="A139" s="252"/>
      <c r="B139" s="252"/>
      <c r="C139" s="252"/>
      <c r="D139" s="252"/>
      <c r="E139" s="252"/>
      <c r="F139" s="252"/>
      <c r="G139" s="252"/>
      <c r="H139" s="252"/>
      <c r="I139" s="252"/>
      <c r="J139" s="252"/>
      <c r="K139" s="252"/>
      <c r="L139" s="252"/>
      <c r="M139" s="252"/>
      <c r="N139" s="252"/>
      <c r="O139" s="252"/>
      <c r="P139" s="252"/>
      <c r="Q139" s="252"/>
      <c r="R139" s="252"/>
    </row>
    <row r="140" spans="1:18" x14ac:dyDescent="0.2">
      <c r="A140" s="252"/>
      <c r="B140" s="252"/>
      <c r="C140" s="252"/>
      <c r="D140" s="252"/>
      <c r="E140" s="252"/>
      <c r="F140" s="252"/>
      <c r="G140" s="252"/>
      <c r="H140" s="252"/>
      <c r="I140" s="252"/>
      <c r="J140" s="252"/>
      <c r="K140" s="252"/>
      <c r="L140" s="252"/>
      <c r="M140" s="252"/>
      <c r="N140" s="252"/>
      <c r="O140" s="252"/>
      <c r="P140" s="252"/>
      <c r="Q140" s="252"/>
      <c r="R140" s="252"/>
    </row>
    <row r="141" spans="1:18" x14ac:dyDescent="0.2">
      <c r="A141" s="252"/>
      <c r="B141" s="252"/>
      <c r="C141" s="252"/>
      <c r="D141" s="252"/>
      <c r="E141" s="252"/>
      <c r="F141" s="252"/>
      <c r="G141" s="252"/>
      <c r="H141" s="252"/>
      <c r="I141" s="252"/>
      <c r="J141" s="252"/>
      <c r="K141" s="252"/>
      <c r="L141" s="252"/>
      <c r="M141" s="252"/>
      <c r="N141" s="252"/>
      <c r="O141" s="252"/>
      <c r="P141" s="252"/>
      <c r="Q141" s="252"/>
      <c r="R141" s="252"/>
    </row>
    <row r="142" spans="1:18" x14ac:dyDescent="0.2">
      <c r="A142" s="252"/>
      <c r="B142" s="252"/>
      <c r="C142" s="252"/>
      <c r="D142" s="252"/>
      <c r="E142" s="252"/>
      <c r="F142" s="252"/>
      <c r="G142" s="252"/>
      <c r="H142" s="252"/>
      <c r="I142" s="252"/>
      <c r="J142" s="252"/>
      <c r="K142" s="252"/>
      <c r="L142" s="252"/>
      <c r="M142" s="252"/>
      <c r="N142" s="252"/>
      <c r="O142" s="252"/>
      <c r="P142" s="252"/>
      <c r="Q142" s="252"/>
      <c r="R142" s="252"/>
    </row>
    <row r="143" spans="1:18" x14ac:dyDescent="0.2">
      <c r="A143" s="252"/>
      <c r="B143" s="252"/>
      <c r="C143" s="252"/>
      <c r="D143" s="252"/>
      <c r="E143" s="252"/>
      <c r="F143" s="252"/>
      <c r="G143" s="252"/>
      <c r="H143" s="252"/>
      <c r="I143" s="252"/>
      <c r="J143" s="252"/>
      <c r="K143" s="252"/>
      <c r="L143" s="252"/>
      <c r="M143" s="252"/>
      <c r="N143" s="252"/>
      <c r="O143" s="252"/>
      <c r="P143" s="252"/>
      <c r="Q143" s="252"/>
      <c r="R143" s="252"/>
    </row>
    <row r="144" spans="1:18" x14ac:dyDescent="0.2">
      <c r="A144" s="252"/>
      <c r="B144" s="252"/>
      <c r="C144" s="252"/>
      <c r="D144" s="252"/>
      <c r="E144" s="252"/>
      <c r="F144" s="252"/>
      <c r="G144" s="252"/>
      <c r="H144" s="252"/>
      <c r="I144" s="252"/>
      <c r="J144" s="252"/>
      <c r="K144" s="252"/>
      <c r="L144" s="252"/>
      <c r="M144" s="252"/>
      <c r="N144" s="252"/>
      <c r="O144" s="252"/>
      <c r="P144" s="252"/>
      <c r="Q144" s="252"/>
      <c r="R144" s="252"/>
    </row>
    <row r="145" spans="1:18" x14ac:dyDescent="0.2">
      <c r="A145" s="252"/>
      <c r="B145" s="252"/>
      <c r="C145" s="252"/>
      <c r="D145" s="252"/>
      <c r="E145" s="252"/>
      <c r="F145" s="252"/>
      <c r="G145" s="252"/>
      <c r="H145" s="252"/>
      <c r="I145" s="252"/>
      <c r="J145" s="252"/>
      <c r="K145" s="252"/>
      <c r="L145" s="252"/>
      <c r="M145" s="252"/>
      <c r="N145" s="252"/>
      <c r="O145" s="252"/>
      <c r="P145" s="252"/>
      <c r="Q145" s="252"/>
      <c r="R145" s="252"/>
    </row>
    <row r="146" spans="1:18" x14ac:dyDescent="0.2">
      <c r="A146" s="252"/>
      <c r="B146" s="252"/>
      <c r="C146" s="252"/>
      <c r="D146" s="252"/>
      <c r="E146" s="252"/>
      <c r="F146" s="252"/>
      <c r="G146" s="252"/>
      <c r="H146" s="252"/>
      <c r="I146" s="252"/>
      <c r="J146" s="252"/>
      <c r="K146" s="252"/>
      <c r="L146" s="252"/>
      <c r="M146" s="252"/>
      <c r="N146" s="252"/>
      <c r="O146" s="252"/>
      <c r="P146" s="252"/>
      <c r="Q146" s="252"/>
      <c r="R146" s="252"/>
    </row>
    <row r="147" spans="1:18" x14ac:dyDescent="0.2">
      <c r="A147" s="252"/>
      <c r="B147" s="252"/>
      <c r="C147" s="252"/>
      <c r="D147" s="252"/>
      <c r="E147" s="252"/>
      <c r="F147" s="252"/>
      <c r="G147" s="252"/>
      <c r="H147" s="252"/>
      <c r="I147" s="252"/>
      <c r="J147" s="252"/>
      <c r="K147" s="252"/>
      <c r="L147" s="252"/>
      <c r="M147" s="252"/>
      <c r="N147" s="252"/>
      <c r="O147" s="252"/>
      <c r="P147" s="252"/>
      <c r="Q147" s="252"/>
      <c r="R147" s="252"/>
    </row>
    <row r="148" spans="1:18" x14ac:dyDescent="0.2">
      <c r="A148" s="252"/>
      <c r="B148" s="252"/>
      <c r="C148" s="252"/>
      <c r="D148" s="252"/>
      <c r="E148" s="252"/>
      <c r="F148" s="252"/>
      <c r="G148" s="252"/>
      <c r="H148" s="252"/>
      <c r="I148" s="252"/>
      <c r="J148" s="252"/>
      <c r="K148" s="252"/>
      <c r="L148" s="252"/>
      <c r="M148" s="252"/>
      <c r="N148" s="252"/>
      <c r="O148" s="252"/>
      <c r="P148" s="252"/>
      <c r="Q148" s="252"/>
      <c r="R148" s="252"/>
    </row>
    <row r="149" spans="1:18" x14ac:dyDescent="0.2">
      <c r="A149" s="252"/>
      <c r="B149" s="252"/>
      <c r="C149" s="252"/>
      <c r="D149" s="252"/>
      <c r="E149" s="252"/>
      <c r="F149" s="252"/>
      <c r="G149" s="252"/>
      <c r="H149" s="252"/>
      <c r="I149" s="252"/>
      <c r="J149" s="252"/>
      <c r="K149" s="252"/>
      <c r="L149" s="252"/>
      <c r="M149" s="252"/>
      <c r="N149" s="252"/>
      <c r="O149" s="252"/>
      <c r="P149" s="252"/>
      <c r="Q149" s="252"/>
      <c r="R149" s="252"/>
    </row>
    <row r="150" spans="1:18" x14ac:dyDescent="0.2">
      <c r="A150" s="252"/>
      <c r="B150" s="252"/>
      <c r="C150" s="252"/>
      <c r="D150" s="252"/>
      <c r="E150" s="252"/>
      <c r="F150" s="252"/>
      <c r="G150" s="252"/>
      <c r="H150" s="252"/>
      <c r="I150" s="252"/>
      <c r="J150" s="252"/>
      <c r="K150" s="252"/>
      <c r="L150" s="252"/>
      <c r="M150" s="252"/>
      <c r="N150" s="252"/>
      <c r="O150" s="252"/>
      <c r="P150" s="252"/>
      <c r="Q150" s="252"/>
      <c r="R150" s="252"/>
    </row>
    <row r="151" spans="1:18" x14ac:dyDescent="0.2">
      <c r="A151" s="252"/>
      <c r="B151" s="252"/>
      <c r="C151" s="252"/>
      <c r="D151" s="252"/>
      <c r="E151" s="252"/>
      <c r="F151" s="252"/>
      <c r="G151" s="252"/>
      <c r="H151" s="252"/>
      <c r="I151" s="252"/>
      <c r="J151" s="252"/>
      <c r="K151" s="252"/>
      <c r="L151" s="252"/>
      <c r="M151" s="252"/>
      <c r="N151" s="252"/>
      <c r="O151" s="252"/>
      <c r="P151" s="252"/>
      <c r="Q151" s="252"/>
      <c r="R151" s="252"/>
    </row>
    <row r="152" spans="1:18" x14ac:dyDescent="0.2">
      <c r="A152" s="252"/>
      <c r="B152" s="252"/>
      <c r="C152" s="252"/>
      <c r="D152" s="252"/>
      <c r="E152" s="252"/>
      <c r="F152" s="252"/>
      <c r="G152" s="252"/>
      <c r="H152" s="252"/>
      <c r="I152" s="252"/>
      <c r="J152" s="252"/>
      <c r="K152" s="252"/>
      <c r="L152" s="252"/>
      <c r="M152" s="252"/>
      <c r="N152" s="252"/>
      <c r="O152" s="252"/>
      <c r="P152" s="252"/>
      <c r="Q152" s="252"/>
      <c r="R152" s="252"/>
    </row>
    <row r="153" spans="1:18" x14ac:dyDescent="0.2">
      <c r="A153" s="252"/>
      <c r="B153" s="252"/>
      <c r="C153" s="252"/>
      <c r="D153" s="252"/>
      <c r="E153" s="252"/>
      <c r="F153" s="252"/>
      <c r="G153" s="252"/>
      <c r="H153" s="252"/>
      <c r="I153" s="252"/>
      <c r="J153" s="252"/>
      <c r="K153" s="252"/>
      <c r="L153" s="252"/>
      <c r="M153" s="252"/>
      <c r="N153" s="252"/>
      <c r="O153" s="252"/>
      <c r="P153" s="252"/>
      <c r="Q153" s="252"/>
      <c r="R153" s="252"/>
    </row>
    <row r="154" spans="1:18" x14ac:dyDescent="0.2">
      <c r="A154" s="252"/>
      <c r="B154" s="252"/>
      <c r="C154" s="252"/>
      <c r="D154" s="252"/>
      <c r="E154" s="252"/>
      <c r="F154" s="252"/>
      <c r="G154" s="252"/>
      <c r="H154" s="252"/>
      <c r="I154" s="252"/>
      <c r="J154" s="252"/>
      <c r="K154" s="252"/>
      <c r="L154" s="252"/>
      <c r="M154" s="252"/>
      <c r="N154" s="252"/>
      <c r="O154" s="252"/>
      <c r="P154" s="252"/>
      <c r="Q154" s="252"/>
      <c r="R154" s="252"/>
    </row>
    <row r="155" spans="1:18" x14ac:dyDescent="0.2">
      <c r="A155" s="252"/>
      <c r="B155" s="252"/>
      <c r="C155" s="252"/>
      <c r="D155" s="252"/>
      <c r="E155" s="252"/>
      <c r="F155" s="252"/>
      <c r="G155" s="252"/>
      <c r="H155" s="252"/>
      <c r="I155" s="252"/>
      <c r="J155" s="252"/>
      <c r="K155" s="252"/>
      <c r="L155" s="252"/>
      <c r="M155" s="252"/>
      <c r="N155" s="252"/>
      <c r="O155" s="252"/>
      <c r="P155" s="252"/>
      <c r="Q155" s="252"/>
      <c r="R155" s="252"/>
    </row>
    <row r="156" spans="1:18" x14ac:dyDescent="0.2">
      <c r="A156" s="252"/>
      <c r="B156" s="252"/>
      <c r="C156" s="252"/>
      <c r="D156" s="252"/>
      <c r="E156" s="252"/>
      <c r="F156" s="252"/>
      <c r="G156" s="252"/>
      <c r="H156" s="252"/>
      <c r="I156" s="252"/>
      <c r="J156" s="252"/>
      <c r="K156" s="252"/>
      <c r="L156" s="252"/>
      <c r="M156" s="252"/>
      <c r="N156" s="252"/>
      <c r="O156" s="252"/>
      <c r="P156" s="252"/>
      <c r="Q156" s="252"/>
      <c r="R156" s="252"/>
    </row>
    <row r="157" spans="1:18" x14ac:dyDescent="0.2">
      <c r="A157" s="252"/>
      <c r="B157" s="252"/>
      <c r="C157" s="252"/>
      <c r="D157" s="252"/>
      <c r="E157" s="252"/>
      <c r="F157" s="252"/>
      <c r="G157" s="252"/>
      <c r="H157" s="252"/>
      <c r="I157" s="252"/>
      <c r="J157" s="252"/>
      <c r="K157" s="252"/>
      <c r="L157" s="252"/>
      <c r="M157" s="252"/>
      <c r="N157" s="252"/>
      <c r="O157" s="252"/>
      <c r="P157" s="252"/>
      <c r="Q157" s="252"/>
      <c r="R157" s="252"/>
    </row>
    <row r="158" spans="1:18" x14ac:dyDescent="0.2">
      <c r="A158" s="252"/>
      <c r="B158" s="252"/>
      <c r="C158" s="252"/>
      <c r="D158" s="252"/>
      <c r="E158" s="252"/>
      <c r="F158" s="252"/>
      <c r="G158" s="252"/>
      <c r="H158" s="252"/>
      <c r="I158" s="252"/>
      <c r="J158" s="252"/>
      <c r="K158" s="252"/>
      <c r="L158" s="252"/>
      <c r="M158" s="252"/>
      <c r="N158" s="252"/>
      <c r="O158" s="252"/>
      <c r="P158" s="252"/>
      <c r="Q158" s="252"/>
      <c r="R158" s="252"/>
    </row>
    <row r="159" spans="1:18" x14ac:dyDescent="0.2">
      <c r="A159" s="252"/>
      <c r="B159" s="252"/>
      <c r="C159" s="252"/>
      <c r="D159" s="252"/>
      <c r="E159" s="252"/>
      <c r="F159" s="252"/>
      <c r="G159" s="252"/>
      <c r="H159" s="252"/>
      <c r="I159" s="252"/>
      <c r="J159" s="252"/>
      <c r="K159" s="252"/>
      <c r="L159" s="252"/>
      <c r="M159" s="252"/>
      <c r="N159" s="252"/>
      <c r="O159" s="252"/>
      <c r="P159" s="252"/>
      <c r="Q159" s="252"/>
      <c r="R159" s="252"/>
    </row>
    <row r="160" spans="1:18" x14ac:dyDescent="0.2">
      <c r="A160" s="252"/>
      <c r="B160" s="252"/>
      <c r="C160" s="252"/>
      <c r="D160" s="252"/>
      <c r="E160" s="252"/>
      <c r="F160" s="252"/>
      <c r="G160" s="252"/>
      <c r="H160" s="252"/>
      <c r="I160" s="252"/>
      <c r="J160" s="252"/>
      <c r="K160" s="252"/>
      <c r="L160" s="252"/>
      <c r="M160" s="252"/>
      <c r="N160" s="252"/>
      <c r="O160" s="252"/>
      <c r="P160" s="252"/>
      <c r="Q160" s="252"/>
      <c r="R160" s="252"/>
    </row>
    <row r="161" spans="1:18" x14ac:dyDescent="0.2">
      <c r="A161" s="252"/>
      <c r="B161" s="252"/>
      <c r="C161" s="252"/>
      <c r="D161" s="252"/>
      <c r="E161" s="252"/>
      <c r="F161" s="252"/>
      <c r="G161" s="252"/>
      <c r="H161" s="252"/>
      <c r="I161" s="252"/>
      <c r="J161" s="252"/>
      <c r="K161" s="252"/>
      <c r="L161" s="252"/>
      <c r="M161" s="252"/>
      <c r="N161" s="252"/>
      <c r="O161" s="252"/>
      <c r="P161" s="252"/>
      <c r="Q161" s="252"/>
      <c r="R161" s="252"/>
    </row>
    <row r="162" spans="1:18" x14ac:dyDescent="0.2">
      <c r="A162" s="252"/>
      <c r="B162" s="252"/>
      <c r="C162" s="252"/>
      <c r="D162" s="252"/>
      <c r="E162" s="252"/>
      <c r="F162" s="252"/>
      <c r="G162" s="252"/>
      <c r="H162" s="252"/>
      <c r="I162" s="252"/>
      <c r="J162" s="252"/>
      <c r="K162" s="252"/>
      <c r="L162" s="252"/>
      <c r="M162" s="252"/>
      <c r="N162" s="252"/>
      <c r="O162" s="252"/>
      <c r="P162" s="252"/>
      <c r="Q162" s="252"/>
      <c r="R162" s="252"/>
    </row>
    <row r="163" spans="1:18" x14ac:dyDescent="0.2">
      <c r="A163" s="252"/>
      <c r="B163" s="252"/>
      <c r="C163" s="252"/>
      <c r="D163" s="252"/>
      <c r="E163" s="252"/>
      <c r="F163" s="252"/>
      <c r="G163" s="252"/>
      <c r="H163" s="252"/>
      <c r="I163" s="252"/>
      <c r="J163" s="252"/>
      <c r="K163" s="252"/>
      <c r="L163" s="252"/>
      <c r="M163" s="252"/>
      <c r="N163" s="252"/>
      <c r="O163" s="252"/>
      <c r="P163" s="252"/>
      <c r="Q163" s="252"/>
      <c r="R163" s="252"/>
    </row>
    <row r="164" spans="1:18" x14ac:dyDescent="0.2">
      <c r="A164" s="252"/>
      <c r="B164" s="252"/>
      <c r="C164" s="252"/>
      <c r="D164" s="252"/>
      <c r="E164" s="252"/>
      <c r="F164" s="252"/>
      <c r="G164" s="252"/>
      <c r="H164" s="252"/>
      <c r="I164" s="252"/>
      <c r="J164" s="252"/>
      <c r="K164" s="252"/>
      <c r="L164" s="252"/>
      <c r="M164" s="252"/>
      <c r="N164" s="252"/>
      <c r="O164" s="252"/>
      <c r="P164" s="252"/>
      <c r="Q164" s="252"/>
      <c r="R164" s="252"/>
    </row>
    <row r="165" spans="1:18" x14ac:dyDescent="0.2">
      <c r="A165" s="252"/>
      <c r="B165" s="252"/>
      <c r="C165" s="252"/>
      <c r="D165" s="252"/>
      <c r="E165" s="252"/>
      <c r="F165" s="252"/>
      <c r="G165" s="252"/>
      <c r="H165" s="252"/>
      <c r="I165" s="252"/>
      <c r="J165" s="252"/>
      <c r="K165" s="252"/>
      <c r="L165" s="252"/>
      <c r="M165" s="252"/>
      <c r="N165" s="252"/>
      <c r="O165" s="252"/>
      <c r="P165" s="252"/>
      <c r="Q165" s="252"/>
      <c r="R165" s="252"/>
    </row>
    <row r="166" spans="1:18" x14ac:dyDescent="0.2">
      <c r="A166" s="252"/>
      <c r="B166" s="252"/>
      <c r="C166" s="252"/>
      <c r="D166" s="252"/>
      <c r="E166" s="252"/>
      <c r="F166" s="252"/>
      <c r="G166" s="252"/>
      <c r="H166" s="252"/>
      <c r="I166" s="252"/>
      <c r="J166" s="252"/>
      <c r="K166" s="252"/>
      <c r="L166" s="252"/>
      <c r="M166" s="252"/>
      <c r="N166" s="252"/>
      <c r="O166" s="252"/>
      <c r="P166" s="252"/>
      <c r="Q166" s="252"/>
      <c r="R166" s="252"/>
    </row>
    <row r="167" spans="1:18" x14ac:dyDescent="0.2">
      <c r="A167" s="252"/>
      <c r="B167" s="252"/>
      <c r="C167" s="252"/>
      <c r="D167" s="252"/>
      <c r="E167" s="252"/>
      <c r="F167" s="252"/>
      <c r="G167" s="252"/>
      <c r="H167" s="252"/>
      <c r="I167" s="252"/>
      <c r="J167" s="252"/>
      <c r="K167" s="252"/>
      <c r="L167" s="252"/>
      <c r="M167" s="252"/>
      <c r="N167" s="252"/>
      <c r="O167" s="252"/>
      <c r="P167" s="252"/>
      <c r="Q167" s="252"/>
      <c r="R167" s="252"/>
    </row>
    <row r="168" spans="1:18" x14ac:dyDescent="0.2">
      <c r="A168" s="252"/>
      <c r="B168" s="252"/>
      <c r="C168" s="252"/>
      <c r="D168" s="252"/>
      <c r="E168" s="252"/>
      <c r="F168" s="252"/>
      <c r="G168" s="252"/>
      <c r="H168" s="252"/>
      <c r="I168" s="252"/>
      <c r="J168" s="252"/>
      <c r="K168" s="252"/>
      <c r="L168" s="252"/>
      <c r="M168" s="252"/>
      <c r="N168" s="252"/>
      <c r="O168" s="252"/>
      <c r="P168" s="252"/>
      <c r="Q168" s="252"/>
      <c r="R168" s="252"/>
    </row>
    <row r="169" spans="1:18" x14ac:dyDescent="0.2">
      <c r="A169" s="252"/>
      <c r="B169" s="252"/>
      <c r="C169" s="252"/>
      <c r="D169" s="252"/>
      <c r="E169" s="252"/>
      <c r="F169" s="252"/>
      <c r="G169" s="252"/>
      <c r="H169" s="252"/>
      <c r="I169" s="252"/>
      <c r="J169" s="252"/>
      <c r="K169" s="252"/>
      <c r="L169" s="252"/>
      <c r="M169" s="252"/>
      <c r="N169" s="252"/>
      <c r="O169" s="252"/>
      <c r="P169" s="252"/>
      <c r="Q169" s="252"/>
      <c r="R169" s="252"/>
    </row>
    <row r="170" spans="1:18" x14ac:dyDescent="0.2">
      <c r="A170" s="252"/>
      <c r="B170" s="252"/>
      <c r="C170" s="252"/>
      <c r="D170" s="252"/>
      <c r="E170" s="252"/>
      <c r="F170" s="252"/>
      <c r="G170" s="252"/>
      <c r="H170" s="252"/>
      <c r="I170" s="252"/>
      <c r="J170" s="252"/>
      <c r="K170" s="252"/>
      <c r="L170" s="252"/>
      <c r="M170" s="252"/>
      <c r="N170" s="252"/>
      <c r="O170" s="252"/>
      <c r="P170" s="252"/>
      <c r="Q170" s="252"/>
      <c r="R170" s="252"/>
    </row>
    <row r="171" spans="1:18" x14ac:dyDescent="0.2">
      <c r="A171" s="252"/>
      <c r="B171" s="252"/>
      <c r="C171" s="252"/>
      <c r="D171" s="252"/>
      <c r="E171" s="252"/>
      <c r="F171" s="252"/>
      <c r="G171" s="252"/>
      <c r="H171" s="252"/>
      <c r="I171" s="252"/>
      <c r="J171" s="252"/>
      <c r="K171" s="252"/>
      <c r="L171" s="252"/>
      <c r="M171" s="252"/>
      <c r="N171" s="252"/>
      <c r="O171" s="252"/>
      <c r="P171" s="252"/>
      <c r="Q171" s="252"/>
      <c r="R171" s="252"/>
    </row>
    <row r="172" spans="1:18" x14ac:dyDescent="0.2">
      <c r="A172" s="252"/>
      <c r="B172" s="252"/>
      <c r="C172" s="252"/>
      <c r="D172" s="252"/>
      <c r="E172" s="252"/>
      <c r="F172" s="252"/>
      <c r="G172" s="252"/>
      <c r="H172" s="252"/>
      <c r="I172" s="252"/>
      <c r="J172" s="252"/>
      <c r="K172" s="252"/>
      <c r="L172" s="252"/>
      <c r="M172" s="252"/>
      <c r="N172" s="252"/>
      <c r="O172" s="252"/>
      <c r="P172" s="252"/>
      <c r="Q172" s="252"/>
      <c r="R172" s="252"/>
    </row>
    <row r="173" spans="1:18" x14ac:dyDescent="0.2">
      <c r="A173" s="252"/>
      <c r="B173" s="252"/>
      <c r="C173" s="252"/>
      <c r="D173" s="252"/>
      <c r="E173" s="252"/>
      <c r="F173" s="252"/>
      <c r="G173" s="252"/>
      <c r="H173" s="252"/>
      <c r="I173" s="252"/>
      <c r="J173" s="252"/>
      <c r="K173" s="252"/>
      <c r="L173" s="252"/>
      <c r="M173" s="252"/>
      <c r="N173" s="252"/>
      <c r="O173" s="252"/>
      <c r="P173" s="252"/>
      <c r="Q173" s="252"/>
      <c r="R173" s="252"/>
    </row>
    <row r="174" spans="1:18" x14ac:dyDescent="0.2">
      <c r="A174" s="252"/>
      <c r="B174" s="252"/>
      <c r="C174" s="252"/>
      <c r="D174" s="252"/>
      <c r="E174" s="252"/>
      <c r="F174" s="252"/>
      <c r="G174" s="252"/>
      <c r="H174" s="252"/>
      <c r="I174" s="252"/>
      <c r="J174" s="252"/>
      <c r="K174" s="252"/>
      <c r="L174" s="252"/>
      <c r="M174" s="252"/>
      <c r="N174" s="252"/>
      <c r="O174" s="252"/>
      <c r="P174" s="252"/>
      <c r="Q174" s="252"/>
      <c r="R174" s="252"/>
    </row>
    <row r="175" spans="1:18" x14ac:dyDescent="0.2">
      <c r="A175" s="252"/>
      <c r="B175" s="252"/>
      <c r="C175" s="252"/>
      <c r="D175" s="252"/>
      <c r="E175" s="252"/>
      <c r="F175" s="252"/>
      <c r="G175" s="252"/>
      <c r="H175" s="252"/>
      <c r="I175" s="252"/>
      <c r="J175" s="252"/>
      <c r="K175" s="252"/>
      <c r="L175" s="252"/>
      <c r="M175" s="252"/>
      <c r="N175" s="252"/>
      <c r="O175" s="252"/>
      <c r="P175" s="252"/>
      <c r="Q175" s="252"/>
      <c r="R175" s="252"/>
    </row>
    <row r="176" spans="1:18" x14ac:dyDescent="0.2">
      <c r="A176" s="252"/>
      <c r="B176" s="252"/>
      <c r="C176" s="252"/>
      <c r="D176" s="252"/>
      <c r="E176" s="252"/>
      <c r="F176" s="252"/>
      <c r="G176" s="252"/>
      <c r="H176" s="252"/>
      <c r="I176" s="252"/>
      <c r="J176" s="252"/>
      <c r="K176" s="252"/>
      <c r="L176" s="252"/>
      <c r="M176" s="252"/>
      <c r="N176" s="252"/>
      <c r="O176" s="252"/>
      <c r="P176" s="252"/>
      <c r="Q176" s="252"/>
      <c r="R176" s="252"/>
    </row>
    <row r="177" spans="1:18" x14ac:dyDescent="0.2">
      <c r="A177" s="252"/>
      <c r="B177" s="252"/>
      <c r="C177" s="252"/>
      <c r="D177" s="252"/>
      <c r="E177" s="252"/>
      <c r="F177" s="252"/>
      <c r="G177" s="252"/>
      <c r="H177" s="252"/>
      <c r="I177" s="252"/>
      <c r="J177" s="252"/>
      <c r="K177" s="252"/>
      <c r="L177" s="252"/>
      <c r="M177" s="252"/>
      <c r="N177" s="252"/>
      <c r="O177" s="252"/>
      <c r="P177" s="252"/>
      <c r="Q177" s="252"/>
      <c r="R177" s="252"/>
    </row>
    <row r="178" spans="1:18" x14ac:dyDescent="0.2">
      <c r="A178" s="252"/>
      <c r="B178" s="252"/>
      <c r="C178" s="252"/>
      <c r="D178" s="252"/>
      <c r="E178" s="252"/>
      <c r="F178" s="252"/>
      <c r="G178" s="252"/>
      <c r="H178" s="252"/>
      <c r="I178" s="252"/>
      <c r="J178" s="252"/>
      <c r="K178" s="252"/>
      <c r="L178" s="252"/>
      <c r="M178" s="252"/>
      <c r="N178" s="252"/>
      <c r="O178" s="252"/>
      <c r="P178" s="252"/>
      <c r="Q178" s="252"/>
      <c r="R178" s="252"/>
    </row>
    <row r="179" spans="1:18" x14ac:dyDescent="0.2">
      <c r="A179" s="252"/>
      <c r="B179" s="252"/>
      <c r="C179" s="252"/>
      <c r="D179" s="252"/>
      <c r="E179" s="252"/>
      <c r="F179" s="252"/>
      <c r="G179" s="252"/>
      <c r="H179" s="252"/>
      <c r="I179" s="252"/>
      <c r="J179" s="252"/>
      <c r="K179" s="252"/>
      <c r="L179" s="252"/>
      <c r="M179" s="252"/>
      <c r="N179" s="252"/>
      <c r="O179" s="252"/>
      <c r="P179" s="252"/>
      <c r="Q179" s="252"/>
      <c r="R179" s="252"/>
    </row>
    <row r="180" spans="1:18" x14ac:dyDescent="0.2">
      <c r="A180" s="252"/>
      <c r="B180" s="252"/>
      <c r="C180" s="252"/>
      <c r="D180" s="252"/>
      <c r="E180" s="252"/>
      <c r="F180" s="252"/>
      <c r="G180" s="252"/>
      <c r="H180" s="252"/>
      <c r="I180" s="252"/>
      <c r="J180" s="252"/>
      <c r="K180" s="252"/>
      <c r="L180" s="252"/>
      <c r="M180" s="252"/>
      <c r="N180" s="252"/>
      <c r="O180" s="252"/>
      <c r="P180" s="252"/>
      <c r="Q180" s="252"/>
      <c r="R180" s="252"/>
    </row>
    <row r="181" spans="1:18" x14ac:dyDescent="0.2">
      <c r="A181" s="252"/>
      <c r="B181" s="252"/>
      <c r="C181" s="252"/>
      <c r="D181" s="252"/>
      <c r="E181" s="252"/>
      <c r="F181" s="252"/>
      <c r="G181" s="252"/>
      <c r="H181" s="252"/>
      <c r="I181" s="252"/>
      <c r="J181" s="252"/>
      <c r="K181" s="252"/>
      <c r="L181" s="252"/>
      <c r="M181" s="252"/>
      <c r="N181" s="252"/>
      <c r="O181" s="252"/>
      <c r="P181" s="252"/>
      <c r="Q181" s="252"/>
      <c r="R181" s="252"/>
    </row>
    <row r="182" spans="1:18" x14ac:dyDescent="0.2">
      <c r="A182" s="252"/>
      <c r="B182" s="252"/>
      <c r="C182" s="252"/>
      <c r="D182" s="252"/>
      <c r="E182" s="252"/>
      <c r="F182" s="252"/>
      <c r="G182" s="252"/>
      <c r="H182" s="252"/>
      <c r="I182" s="252"/>
      <c r="J182" s="252"/>
      <c r="K182" s="252"/>
      <c r="L182" s="252"/>
      <c r="M182" s="252"/>
      <c r="N182" s="252"/>
      <c r="O182" s="252"/>
      <c r="P182" s="252"/>
      <c r="Q182" s="252"/>
      <c r="R182" s="252"/>
    </row>
    <row r="183" spans="1:18" x14ac:dyDescent="0.2">
      <c r="A183" s="252"/>
      <c r="B183" s="252"/>
      <c r="C183" s="252"/>
      <c r="D183" s="252"/>
      <c r="E183" s="252"/>
      <c r="F183" s="252"/>
      <c r="G183" s="252"/>
      <c r="H183" s="252"/>
      <c r="I183" s="252"/>
      <c r="J183" s="252"/>
      <c r="K183" s="252"/>
      <c r="L183" s="252"/>
      <c r="M183" s="252"/>
      <c r="N183" s="252"/>
      <c r="O183" s="252"/>
      <c r="P183" s="252"/>
      <c r="Q183" s="252"/>
      <c r="R183" s="252"/>
    </row>
    <row r="184" spans="1:18" x14ac:dyDescent="0.2">
      <c r="A184" s="252"/>
      <c r="B184" s="252"/>
      <c r="C184" s="252"/>
      <c r="D184" s="252"/>
      <c r="E184" s="252"/>
      <c r="F184" s="252"/>
      <c r="G184" s="252"/>
      <c r="H184" s="252"/>
      <c r="I184" s="252"/>
      <c r="J184" s="252"/>
      <c r="K184" s="252"/>
      <c r="L184" s="252"/>
      <c r="M184" s="252"/>
      <c r="N184" s="252"/>
      <c r="O184" s="252"/>
      <c r="P184" s="252"/>
      <c r="Q184" s="252"/>
      <c r="R184" s="252"/>
    </row>
    <row r="185" spans="1:18" x14ac:dyDescent="0.2">
      <c r="A185" s="252"/>
      <c r="B185" s="252"/>
      <c r="C185" s="252"/>
      <c r="D185" s="252"/>
      <c r="E185" s="252"/>
      <c r="F185" s="252"/>
      <c r="G185" s="252"/>
      <c r="H185" s="252"/>
      <c r="I185" s="252"/>
      <c r="J185" s="252"/>
      <c r="K185" s="252"/>
      <c r="L185" s="252"/>
      <c r="M185" s="252"/>
      <c r="N185" s="252"/>
      <c r="O185" s="252"/>
      <c r="P185" s="252"/>
      <c r="Q185" s="252"/>
      <c r="R185" s="252"/>
    </row>
    <row r="186" spans="1:18" x14ac:dyDescent="0.2">
      <c r="A186" s="252"/>
      <c r="B186" s="252"/>
      <c r="C186" s="252"/>
      <c r="D186" s="252"/>
      <c r="E186" s="252"/>
      <c r="F186" s="252"/>
      <c r="G186" s="252"/>
      <c r="H186" s="252"/>
      <c r="I186" s="252"/>
      <c r="J186" s="252"/>
      <c r="K186" s="252"/>
      <c r="L186" s="252"/>
      <c r="M186" s="252"/>
      <c r="N186" s="252"/>
      <c r="O186" s="252"/>
      <c r="P186" s="252"/>
      <c r="Q186" s="252"/>
      <c r="R186" s="252"/>
    </row>
    <row r="187" spans="1:18" x14ac:dyDescent="0.2">
      <c r="A187" s="252"/>
      <c r="B187" s="252"/>
      <c r="C187" s="252"/>
      <c r="D187" s="252"/>
      <c r="E187" s="252"/>
      <c r="F187" s="252"/>
      <c r="G187" s="252"/>
      <c r="H187" s="252"/>
      <c r="I187" s="252"/>
      <c r="J187" s="252"/>
      <c r="K187" s="252"/>
      <c r="L187" s="252"/>
      <c r="M187" s="252"/>
      <c r="N187" s="252"/>
      <c r="O187" s="252"/>
      <c r="P187" s="252"/>
      <c r="Q187" s="252"/>
      <c r="R187" s="252"/>
    </row>
    <row r="188" spans="1:18" x14ac:dyDescent="0.2">
      <c r="A188" s="252"/>
      <c r="B188" s="252"/>
      <c r="C188" s="252"/>
      <c r="D188" s="252"/>
      <c r="E188" s="252"/>
      <c r="F188" s="252"/>
      <c r="G188" s="252"/>
      <c r="H188" s="252"/>
      <c r="I188" s="252"/>
      <c r="J188" s="252"/>
      <c r="K188" s="252"/>
      <c r="L188" s="252"/>
      <c r="M188" s="252"/>
      <c r="N188" s="252"/>
      <c r="O188" s="252"/>
      <c r="P188" s="252"/>
      <c r="Q188" s="252"/>
      <c r="R188" s="252"/>
    </row>
    <row r="189" spans="1:18" x14ac:dyDescent="0.2">
      <c r="A189" s="252"/>
      <c r="B189" s="252"/>
      <c r="C189" s="252"/>
      <c r="D189" s="252"/>
      <c r="E189" s="252"/>
      <c r="F189" s="252"/>
      <c r="G189" s="252"/>
      <c r="H189" s="252"/>
      <c r="I189" s="252"/>
      <c r="J189" s="252"/>
      <c r="K189" s="252"/>
      <c r="L189" s="252"/>
      <c r="M189" s="252"/>
      <c r="N189" s="252"/>
      <c r="O189" s="252"/>
      <c r="P189" s="252"/>
      <c r="Q189" s="252"/>
      <c r="R189" s="252"/>
    </row>
    <row r="190" spans="1:18" x14ac:dyDescent="0.2">
      <c r="A190" s="252"/>
      <c r="B190" s="252"/>
      <c r="C190" s="252"/>
      <c r="D190" s="252"/>
      <c r="E190" s="252"/>
      <c r="F190" s="252"/>
      <c r="G190" s="252"/>
      <c r="H190" s="252"/>
      <c r="I190" s="252"/>
      <c r="J190" s="252"/>
      <c r="K190" s="252"/>
      <c r="L190" s="252"/>
      <c r="M190" s="252"/>
      <c r="N190" s="252"/>
      <c r="O190" s="252"/>
      <c r="P190" s="252"/>
      <c r="Q190" s="252"/>
      <c r="R190" s="252"/>
    </row>
    <row r="191" spans="1:18" x14ac:dyDescent="0.2">
      <c r="A191" s="252"/>
      <c r="B191" s="252"/>
      <c r="C191" s="252"/>
      <c r="D191" s="252"/>
      <c r="E191" s="252"/>
      <c r="F191" s="252"/>
      <c r="G191" s="252"/>
      <c r="H191" s="252"/>
      <c r="I191" s="252"/>
      <c r="J191" s="252"/>
      <c r="K191" s="252"/>
      <c r="L191" s="252"/>
      <c r="M191" s="252"/>
      <c r="N191" s="252"/>
      <c r="O191" s="252"/>
      <c r="P191" s="252"/>
      <c r="Q191" s="252"/>
      <c r="R191" s="252"/>
    </row>
    <row r="192" spans="1:18" x14ac:dyDescent="0.2">
      <c r="A192" s="252"/>
      <c r="B192" s="252"/>
      <c r="C192" s="252"/>
      <c r="D192" s="252"/>
      <c r="E192" s="252"/>
      <c r="F192" s="252"/>
      <c r="G192" s="252"/>
      <c r="H192" s="252"/>
      <c r="I192" s="252"/>
      <c r="J192" s="252"/>
      <c r="K192" s="252"/>
      <c r="L192" s="252"/>
      <c r="M192" s="252"/>
      <c r="N192" s="252"/>
      <c r="O192" s="252"/>
      <c r="P192" s="252"/>
      <c r="Q192" s="252"/>
      <c r="R192" s="252"/>
    </row>
    <row r="193" spans="1:18" x14ac:dyDescent="0.2">
      <c r="A193" s="252"/>
      <c r="B193" s="252"/>
      <c r="C193" s="252"/>
      <c r="D193" s="252"/>
      <c r="E193" s="252"/>
      <c r="F193" s="252"/>
      <c r="G193" s="252"/>
      <c r="H193" s="252"/>
      <c r="I193" s="252"/>
      <c r="J193" s="252"/>
      <c r="K193" s="252"/>
      <c r="L193" s="252"/>
      <c r="M193" s="252"/>
      <c r="N193" s="252"/>
      <c r="O193" s="252"/>
      <c r="P193" s="252"/>
      <c r="Q193" s="252"/>
      <c r="R193" s="252"/>
    </row>
    <row r="194" spans="1:18" x14ac:dyDescent="0.2">
      <c r="A194" s="252"/>
      <c r="B194" s="252"/>
      <c r="C194" s="252"/>
      <c r="D194" s="252"/>
      <c r="E194" s="252"/>
      <c r="F194" s="252"/>
      <c r="G194" s="252"/>
      <c r="H194" s="252"/>
      <c r="I194" s="252"/>
      <c r="J194" s="252"/>
      <c r="K194" s="252"/>
      <c r="L194" s="252"/>
      <c r="M194" s="252"/>
      <c r="N194" s="252"/>
      <c r="O194" s="252"/>
      <c r="P194" s="252"/>
      <c r="Q194" s="252"/>
      <c r="R194" s="252"/>
    </row>
    <row r="195" spans="1:18" x14ac:dyDescent="0.2">
      <c r="A195" s="252"/>
      <c r="B195" s="252"/>
      <c r="C195" s="252"/>
      <c r="D195" s="252"/>
      <c r="E195" s="252"/>
      <c r="F195" s="252"/>
      <c r="G195" s="252"/>
      <c r="H195" s="252"/>
      <c r="I195" s="252"/>
      <c r="J195" s="252"/>
      <c r="K195" s="252"/>
      <c r="L195" s="252"/>
      <c r="M195" s="252"/>
      <c r="N195" s="252"/>
      <c r="O195" s="252"/>
      <c r="P195" s="252"/>
      <c r="Q195" s="252"/>
      <c r="R195" s="252"/>
    </row>
    <row r="196" spans="1:18" x14ac:dyDescent="0.2">
      <c r="A196" s="252"/>
      <c r="B196" s="252"/>
      <c r="C196" s="252"/>
      <c r="D196" s="252"/>
      <c r="E196" s="252"/>
      <c r="F196" s="252"/>
      <c r="G196" s="252"/>
      <c r="H196" s="252"/>
      <c r="I196" s="252"/>
      <c r="J196" s="252"/>
      <c r="K196" s="252"/>
      <c r="L196" s="252"/>
      <c r="M196" s="252"/>
      <c r="N196" s="252"/>
      <c r="O196" s="252"/>
      <c r="P196" s="252"/>
      <c r="Q196" s="252"/>
      <c r="R196" s="252"/>
    </row>
    <row r="197" spans="1:18" x14ac:dyDescent="0.2">
      <c r="A197" s="252"/>
      <c r="B197" s="252"/>
      <c r="C197" s="252"/>
      <c r="D197" s="252"/>
      <c r="E197" s="252"/>
      <c r="F197" s="252"/>
      <c r="G197" s="252"/>
      <c r="H197" s="252"/>
      <c r="I197" s="252"/>
      <c r="J197" s="252"/>
      <c r="K197" s="252"/>
      <c r="L197" s="252"/>
      <c r="M197" s="252"/>
      <c r="N197" s="252"/>
      <c r="O197" s="252"/>
      <c r="P197" s="252"/>
      <c r="Q197" s="252"/>
      <c r="R197" s="252"/>
    </row>
    <row r="198" spans="1:18" x14ac:dyDescent="0.2">
      <c r="A198" s="252"/>
      <c r="B198" s="252"/>
      <c r="C198" s="252"/>
      <c r="D198" s="252"/>
      <c r="E198" s="252"/>
      <c r="F198" s="252"/>
      <c r="G198" s="252"/>
      <c r="H198" s="252"/>
      <c r="I198" s="252"/>
      <c r="J198" s="252"/>
      <c r="K198" s="252"/>
      <c r="L198" s="252"/>
      <c r="M198" s="252"/>
      <c r="N198" s="252"/>
      <c r="O198" s="252"/>
      <c r="P198" s="252"/>
      <c r="Q198" s="252"/>
      <c r="R198" s="252"/>
    </row>
    <row r="199" spans="1:18" x14ac:dyDescent="0.2">
      <c r="A199" s="252"/>
      <c r="B199" s="252"/>
      <c r="C199" s="252"/>
      <c r="D199" s="252"/>
      <c r="E199" s="252"/>
      <c r="F199" s="252"/>
      <c r="G199" s="252"/>
      <c r="H199" s="252"/>
      <c r="I199" s="252"/>
      <c r="J199" s="252"/>
      <c r="K199" s="252"/>
      <c r="L199" s="252"/>
      <c r="M199" s="252"/>
      <c r="N199" s="252"/>
      <c r="O199" s="252"/>
      <c r="P199" s="252"/>
      <c r="Q199" s="252"/>
      <c r="R199" s="252"/>
    </row>
    <row r="200" spans="1:18" x14ac:dyDescent="0.2">
      <c r="A200" s="252"/>
      <c r="B200" s="252"/>
      <c r="C200" s="252"/>
      <c r="D200" s="252"/>
      <c r="E200" s="252"/>
      <c r="F200" s="252"/>
      <c r="G200" s="252"/>
      <c r="H200" s="252"/>
      <c r="I200" s="252"/>
      <c r="J200" s="252"/>
      <c r="K200" s="252"/>
      <c r="L200" s="252"/>
      <c r="M200" s="252"/>
      <c r="N200" s="252"/>
      <c r="O200" s="252"/>
      <c r="P200" s="252"/>
      <c r="Q200" s="252"/>
      <c r="R200" s="252"/>
    </row>
    <row r="201" spans="1:18" x14ac:dyDescent="0.2">
      <c r="A201" s="252"/>
      <c r="B201" s="252"/>
      <c r="C201" s="252"/>
      <c r="D201" s="252"/>
      <c r="E201" s="252"/>
      <c r="F201" s="252"/>
      <c r="G201" s="252"/>
      <c r="H201" s="252"/>
      <c r="I201" s="252"/>
      <c r="J201" s="252"/>
      <c r="K201" s="252"/>
      <c r="L201" s="252"/>
      <c r="M201" s="252"/>
      <c r="N201" s="252"/>
      <c r="O201" s="252"/>
      <c r="P201" s="252"/>
      <c r="Q201" s="252"/>
      <c r="R201" s="252"/>
    </row>
    <row r="202" spans="1:18" x14ac:dyDescent="0.2">
      <c r="A202" s="252"/>
      <c r="B202" s="252"/>
      <c r="C202" s="252"/>
      <c r="D202" s="252"/>
      <c r="E202" s="252"/>
      <c r="F202" s="252"/>
      <c r="G202" s="252"/>
      <c r="H202" s="252"/>
      <c r="I202" s="252"/>
      <c r="J202" s="252"/>
      <c r="K202" s="252"/>
      <c r="L202" s="252"/>
      <c r="M202" s="252"/>
      <c r="N202" s="252"/>
      <c r="O202" s="252"/>
      <c r="P202" s="252"/>
      <c r="Q202" s="252"/>
      <c r="R202" s="252"/>
    </row>
    <row r="203" spans="1:18" x14ac:dyDescent="0.2">
      <c r="A203" s="252"/>
      <c r="B203" s="252"/>
      <c r="C203" s="252"/>
      <c r="D203" s="252"/>
      <c r="E203" s="252"/>
      <c r="F203" s="252"/>
      <c r="G203" s="252"/>
      <c r="H203" s="252"/>
      <c r="I203" s="252"/>
      <c r="J203" s="252"/>
      <c r="K203" s="252"/>
      <c r="L203" s="252"/>
      <c r="M203" s="252"/>
      <c r="N203" s="252"/>
      <c r="O203" s="252"/>
      <c r="P203" s="252"/>
      <c r="Q203" s="252"/>
      <c r="R203" s="252"/>
    </row>
    <row r="204" spans="1:18" x14ac:dyDescent="0.2">
      <c r="A204" s="252"/>
      <c r="B204" s="252"/>
      <c r="C204" s="252"/>
      <c r="D204" s="252"/>
      <c r="E204" s="252"/>
      <c r="F204" s="252"/>
      <c r="G204" s="252"/>
      <c r="H204" s="252"/>
      <c r="I204" s="252"/>
      <c r="J204" s="252"/>
      <c r="K204" s="252"/>
      <c r="L204" s="252"/>
      <c r="M204" s="252"/>
      <c r="N204" s="252"/>
      <c r="O204" s="252"/>
      <c r="P204" s="252"/>
      <c r="Q204" s="252"/>
      <c r="R204" s="252"/>
    </row>
    <row r="205" spans="1:18" x14ac:dyDescent="0.2">
      <c r="A205" s="252"/>
      <c r="B205" s="252"/>
      <c r="C205" s="252"/>
      <c r="D205" s="252"/>
      <c r="E205" s="252"/>
      <c r="F205" s="252"/>
      <c r="G205" s="252"/>
      <c r="H205" s="252"/>
      <c r="I205" s="252"/>
      <c r="J205" s="252"/>
      <c r="K205" s="252"/>
      <c r="L205" s="252"/>
      <c r="M205" s="252"/>
      <c r="N205" s="252"/>
      <c r="O205" s="252"/>
      <c r="P205" s="252"/>
      <c r="Q205" s="252"/>
      <c r="R205" s="252"/>
    </row>
    <row r="206" spans="1:18" x14ac:dyDescent="0.2">
      <c r="A206" s="252"/>
      <c r="B206" s="252"/>
      <c r="C206" s="252"/>
      <c r="D206" s="252"/>
      <c r="E206" s="252"/>
      <c r="F206" s="252"/>
      <c r="G206" s="252"/>
      <c r="H206" s="252"/>
      <c r="I206" s="252"/>
      <c r="J206" s="252"/>
      <c r="K206" s="252"/>
      <c r="L206" s="252"/>
      <c r="M206" s="252"/>
      <c r="N206" s="252"/>
      <c r="O206" s="252"/>
      <c r="P206" s="252"/>
      <c r="Q206" s="252"/>
      <c r="R206" s="252"/>
    </row>
    <row r="207" spans="1:18" x14ac:dyDescent="0.2">
      <c r="A207" s="252"/>
      <c r="B207" s="252"/>
      <c r="C207" s="252"/>
      <c r="D207" s="252"/>
      <c r="E207" s="252"/>
      <c r="F207" s="252"/>
      <c r="G207" s="252"/>
      <c r="H207" s="252"/>
      <c r="I207" s="252"/>
      <c r="J207" s="252"/>
      <c r="K207" s="252"/>
      <c r="L207" s="252"/>
      <c r="M207" s="252"/>
      <c r="N207" s="252"/>
      <c r="O207" s="252"/>
      <c r="P207" s="252"/>
      <c r="Q207" s="252"/>
      <c r="R207" s="252"/>
    </row>
    <row r="208" spans="1:18" x14ac:dyDescent="0.2">
      <c r="A208" s="252"/>
      <c r="B208" s="252"/>
      <c r="C208" s="252"/>
      <c r="D208" s="252"/>
      <c r="E208" s="252"/>
      <c r="F208" s="252"/>
      <c r="G208" s="252"/>
      <c r="H208" s="252"/>
      <c r="I208" s="252"/>
      <c r="J208" s="252"/>
      <c r="K208" s="252"/>
      <c r="L208" s="252"/>
      <c r="M208" s="252"/>
      <c r="N208" s="252"/>
      <c r="O208" s="252"/>
      <c r="P208" s="252"/>
      <c r="Q208" s="252"/>
      <c r="R208" s="252"/>
    </row>
    <row r="209" spans="1:18" x14ac:dyDescent="0.2">
      <c r="A209" s="252"/>
      <c r="B209" s="252"/>
      <c r="C209" s="252"/>
      <c r="D209" s="252"/>
      <c r="E209" s="252"/>
      <c r="F209" s="252"/>
      <c r="G209" s="252"/>
      <c r="H209" s="252"/>
      <c r="I209" s="252"/>
      <c r="J209" s="252"/>
      <c r="K209" s="252"/>
      <c r="L209" s="252"/>
      <c r="M209" s="252"/>
      <c r="N209" s="252"/>
      <c r="O209" s="252"/>
      <c r="P209" s="252"/>
      <c r="Q209" s="252"/>
      <c r="R209" s="252"/>
    </row>
    <row r="210" spans="1:18" x14ac:dyDescent="0.2">
      <c r="A210" s="252"/>
      <c r="B210" s="252"/>
      <c r="C210" s="252"/>
      <c r="D210" s="252"/>
      <c r="E210" s="252"/>
      <c r="F210" s="252"/>
      <c r="G210" s="252"/>
      <c r="H210" s="252"/>
      <c r="I210" s="252"/>
      <c r="J210" s="252"/>
      <c r="K210" s="252"/>
      <c r="L210" s="252"/>
      <c r="M210" s="252"/>
      <c r="N210" s="252"/>
      <c r="O210" s="252"/>
      <c r="P210" s="252"/>
      <c r="Q210" s="252"/>
      <c r="R210" s="252"/>
    </row>
    <row r="211" spans="1:18" x14ac:dyDescent="0.2">
      <c r="A211" s="252"/>
      <c r="B211" s="252"/>
      <c r="C211" s="252"/>
      <c r="D211" s="252"/>
      <c r="E211" s="252"/>
      <c r="F211" s="252"/>
      <c r="G211" s="252"/>
      <c r="H211" s="252"/>
      <c r="I211" s="252"/>
      <c r="J211" s="252"/>
      <c r="K211" s="252"/>
      <c r="L211" s="252"/>
      <c r="M211" s="252"/>
      <c r="N211" s="252"/>
      <c r="O211" s="252"/>
      <c r="P211" s="252"/>
      <c r="Q211" s="252"/>
      <c r="R211" s="252"/>
    </row>
    <row r="212" spans="1:18" x14ac:dyDescent="0.2">
      <c r="A212" s="252"/>
      <c r="B212" s="252"/>
      <c r="C212" s="252"/>
      <c r="D212" s="252"/>
      <c r="E212" s="252"/>
      <c r="F212" s="252"/>
      <c r="G212" s="252"/>
      <c r="H212" s="252"/>
      <c r="I212" s="252"/>
      <c r="J212" s="252"/>
      <c r="K212" s="252"/>
      <c r="L212" s="252"/>
      <c r="M212" s="252"/>
      <c r="N212" s="252"/>
      <c r="O212" s="252"/>
      <c r="P212" s="252"/>
      <c r="Q212" s="252"/>
      <c r="R212" s="252"/>
    </row>
    <row r="213" spans="1:18" x14ac:dyDescent="0.2">
      <c r="A213" s="252"/>
      <c r="B213" s="252"/>
      <c r="C213" s="252"/>
      <c r="D213" s="252"/>
      <c r="E213" s="252"/>
      <c r="F213" s="252"/>
      <c r="G213" s="252"/>
      <c r="H213" s="252"/>
      <c r="I213" s="252"/>
      <c r="J213" s="252"/>
      <c r="K213" s="252"/>
      <c r="L213" s="252"/>
      <c r="M213" s="252"/>
      <c r="N213" s="252"/>
      <c r="O213" s="252"/>
      <c r="P213" s="252"/>
      <c r="Q213" s="252"/>
      <c r="R213" s="252"/>
    </row>
    <row r="214" spans="1:18" x14ac:dyDescent="0.2">
      <c r="A214" s="252"/>
      <c r="B214" s="252"/>
      <c r="C214" s="252"/>
      <c r="D214" s="252"/>
      <c r="E214" s="252"/>
      <c r="F214" s="252"/>
      <c r="G214" s="252"/>
      <c r="H214" s="252"/>
      <c r="I214" s="252"/>
      <c r="J214" s="252"/>
      <c r="K214" s="252"/>
      <c r="L214" s="252"/>
      <c r="M214" s="252"/>
      <c r="N214" s="252"/>
      <c r="O214" s="252"/>
      <c r="P214" s="252"/>
      <c r="Q214" s="252"/>
      <c r="R214" s="252"/>
    </row>
    <row r="215" spans="1:18" x14ac:dyDescent="0.2">
      <c r="A215" s="252"/>
      <c r="B215" s="252"/>
      <c r="C215" s="252"/>
      <c r="D215" s="252"/>
      <c r="E215" s="252"/>
      <c r="F215" s="252"/>
      <c r="G215" s="252"/>
      <c r="H215" s="252"/>
      <c r="I215" s="252"/>
      <c r="J215" s="252"/>
      <c r="K215" s="252"/>
      <c r="L215" s="252"/>
      <c r="M215" s="252"/>
      <c r="N215" s="252"/>
      <c r="O215" s="252"/>
      <c r="P215" s="252"/>
      <c r="Q215" s="252"/>
      <c r="R215" s="252"/>
    </row>
    <row r="216" spans="1:18" x14ac:dyDescent="0.2">
      <c r="A216" s="252"/>
      <c r="B216" s="252"/>
      <c r="C216" s="252"/>
      <c r="D216" s="252"/>
      <c r="E216" s="252"/>
      <c r="F216" s="252"/>
      <c r="G216" s="252"/>
      <c r="H216" s="252"/>
      <c r="I216" s="252"/>
      <c r="J216" s="252"/>
      <c r="K216" s="252"/>
      <c r="L216" s="252"/>
      <c r="M216" s="252"/>
      <c r="N216" s="252"/>
      <c r="O216" s="252"/>
      <c r="P216" s="252"/>
      <c r="Q216" s="252"/>
      <c r="R216" s="252"/>
    </row>
    <row r="217" spans="1:18" x14ac:dyDescent="0.2">
      <c r="A217" s="252"/>
      <c r="B217" s="252"/>
      <c r="C217" s="252"/>
      <c r="D217" s="252"/>
      <c r="E217" s="252"/>
      <c r="F217" s="252"/>
      <c r="G217" s="252"/>
      <c r="H217" s="252"/>
      <c r="I217" s="252"/>
      <c r="J217" s="252"/>
      <c r="K217" s="252"/>
      <c r="L217" s="252"/>
      <c r="M217" s="252"/>
      <c r="N217" s="252"/>
      <c r="O217" s="252"/>
      <c r="P217" s="252"/>
      <c r="Q217" s="252"/>
      <c r="R217" s="252"/>
    </row>
    <row r="218" spans="1:18" x14ac:dyDescent="0.2">
      <c r="A218" s="252"/>
      <c r="B218" s="252"/>
      <c r="C218" s="252"/>
      <c r="D218" s="252"/>
      <c r="E218" s="252"/>
      <c r="F218" s="252"/>
      <c r="G218" s="252"/>
      <c r="H218" s="252"/>
      <c r="I218" s="252"/>
      <c r="J218" s="252"/>
      <c r="K218" s="252"/>
      <c r="L218" s="252"/>
      <c r="M218" s="252"/>
      <c r="N218" s="252"/>
      <c r="O218" s="252"/>
      <c r="P218" s="252"/>
      <c r="Q218" s="252"/>
      <c r="R218" s="252"/>
    </row>
    <row r="219" spans="1:18" x14ac:dyDescent="0.2">
      <c r="A219" s="252"/>
      <c r="B219" s="252"/>
      <c r="C219" s="252"/>
      <c r="D219" s="252"/>
      <c r="E219" s="252"/>
      <c r="F219" s="252"/>
      <c r="G219" s="252"/>
      <c r="H219" s="252"/>
      <c r="I219" s="252"/>
      <c r="J219" s="252"/>
      <c r="K219" s="252"/>
      <c r="L219" s="252"/>
      <c r="M219" s="252"/>
      <c r="N219" s="252"/>
      <c r="O219" s="252"/>
      <c r="P219" s="252"/>
      <c r="Q219" s="252"/>
      <c r="R219" s="252"/>
    </row>
    <row r="220" spans="1:18" x14ac:dyDescent="0.2">
      <c r="A220" s="252"/>
      <c r="B220" s="252"/>
      <c r="C220" s="252"/>
      <c r="D220" s="252"/>
      <c r="E220" s="252"/>
      <c r="F220" s="252"/>
      <c r="G220" s="252"/>
      <c r="H220" s="252"/>
      <c r="I220" s="252"/>
      <c r="J220" s="252"/>
      <c r="K220" s="252"/>
      <c r="L220" s="252"/>
      <c r="M220" s="252"/>
      <c r="N220" s="252"/>
      <c r="O220" s="252"/>
      <c r="P220" s="252"/>
      <c r="Q220" s="252"/>
      <c r="R220" s="252"/>
    </row>
    <row r="221" spans="1:18" x14ac:dyDescent="0.2">
      <c r="A221" s="252"/>
      <c r="B221" s="252"/>
      <c r="C221" s="252"/>
      <c r="D221" s="252"/>
      <c r="E221" s="252"/>
      <c r="F221" s="252"/>
      <c r="G221" s="252"/>
      <c r="H221" s="252"/>
      <c r="I221" s="252"/>
      <c r="J221" s="252"/>
      <c r="K221" s="252"/>
      <c r="L221" s="252"/>
      <c r="M221" s="252"/>
      <c r="N221" s="252"/>
      <c r="O221" s="252"/>
      <c r="P221" s="252"/>
      <c r="Q221" s="252"/>
      <c r="R221" s="252"/>
    </row>
    <row r="222" spans="1:18" x14ac:dyDescent="0.2">
      <c r="A222" s="252"/>
      <c r="B222" s="252"/>
      <c r="C222" s="252"/>
      <c r="D222" s="252"/>
      <c r="E222" s="252"/>
      <c r="F222" s="252"/>
      <c r="G222" s="252"/>
      <c r="H222" s="252"/>
      <c r="I222" s="252"/>
      <c r="J222" s="252"/>
      <c r="K222" s="252"/>
      <c r="L222" s="252"/>
      <c r="M222" s="252"/>
      <c r="N222" s="252"/>
      <c r="O222" s="252"/>
      <c r="P222" s="252"/>
      <c r="Q222" s="252"/>
      <c r="R222" s="252"/>
    </row>
    <row r="223" spans="1:18" x14ac:dyDescent="0.2">
      <c r="A223" s="252"/>
      <c r="B223" s="252"/>
      <c r="C223" s="252"/>
      <c r="D223" s="252"/>
      <c r="E223" s="252"/>
      <c r="F223" s="252"/>
      <c r="G223" s="252"/>
      <c r="H223" s="252"/>
      <c r="I223" s="252"/>
      <c r="J223" s="252"/>
      <c r="K223" s="252"/>
      <c r="L223" s="252"/>
      <c r="M223" s="252"/>
      <c r="N223" s="252"/>
      <c r="O223" s="252"/>
      <c r="P223" s="252"/>
      <c r="Q223" s="252"/>
      <c r="R223" s="252"/>
    </row>
    <row r="224" spans="1:18" x14ac:dyDescent="0.2">
      <c r="A224" s="252"/>
      <c r="B224" s="252"/>
      <c r="C224" s="252"/>
      <c r="D224" s="252"/>
      <c r="E224" s="252"/>
      <c r="F224" s="252"/>
      <c r="G224" s="252"/>
      <c r="H224" s="252"/>
      <c r="I224" s="252"/>
      <c r="J224" s="252"/>
      <c r="K224" s="252"/>
      <c r="L224" s="252"/>
      <c r="M224" s="252"/>
      <c r="N224" s="252"/>
      <c r="O224" s="252"/>
      <c r="P224" s="252"/>
      <c r="Q224" s="252"/>
      <c r="R224" s="252"/>
    </row>
    <row r="225" spans="1:18" x14ac:dyDescent="0.2">
      <c r="A225" s="252"/>
      <c r="B225" s="252"/>
      <c r="C225" s="252"/>
      <c r="D225" s="252"/>
      <c r="E225" s="252"/>
      <c r="F225" s="252"/>
      <c r="G225" s="252"/>
      <c r="H225" s="252"/>
      <c r="I225" s="252"/>
      <c r="J225" s="252"/>
      <c r="K225" s="252"/>
      <c r="L225" s="252"/>
      <c r="M225" s="252"/>
      <c r="N225" s="252"/>
      <c r="O225" s="252"/>
      <c r="P225" s="252"/>
      <c r="Q225" s="252"/>
      <c r="R225" s="252"/>
    </row>
    <row r="226" spans="1:18" x14ac:dyDescent="0.2">
      <c r="A226" s="252"/>
      <c r="B226" s="252"/>
      <c r="C226" s="252"/>
      <c r="D226" s="252"/>
      <c r="E226" s="252"/>
      <c r="F226" s="252"/>
      <c r="G226" s="252"/>
      <c r="H226" s="252"/>
      <c r="I226" s="252"/>
      <c r="J226" s="252"/>
      <c r="K226" s="252"/>
      <c r="L226" s="252"/>
      <c r="M226" s="252"/>
      <c r="N226" s="252"/>
      <c r="O226" s="252"/>
      <c r="P226" s="252"/>
      <c r="Q226" s="252"/>
      <c r="R226" s="252"/>
    </row>
    <row r="227" spans="1:18" x14ac:dyDescent="0.2">
      <c r="A227" s="252"/>
      <c r="B227" s="252"/>
      <c r="C227" s="252"/>
      <c r="D227" s="252"/>
      <c r="E227" s="252"/>
      <c r="F227" s="252"/>
      <c r="G227" s="252"/>
      <c r="H227" s="252"/>
      <c r="I227" s="252"/>
      <c r="J227" s="252"/>
      <c r="K227" s="252"/>
      <c r="L227" s="252"/>
      <c r="M227" s="252"/>
      <c r="N227" s="252"/>
      <c r="O227" s="252"/>
      <c r="P227" s="252"/>
      <c r="Q227" s="252"/>
      <c r="R227" s="252"/>
    </row>
    <row r="228" spans="1:18" x14ac:dyDescent="0.2">
      <c r="A228" s="252"/>
      <c r="B228" s="252"/>
      <c r="C228" s="252"/>
      <c r="D228" s="252"/>
      <c r="E228" s="252"/>
      <c r="F228" s="252"/>
      <c r="G228" s="252"/>
      <c r="H228" s="252"/>
      <c r="I228" s="252"/>
      <c r="J228" s="252"/>
      <c r="K228" s="252"/>
      <c r="L228" s="252"/>
      <c r="M228" s="252"/>
      <c r="N228" s="252"/>
      <c r="O228" s="252"/>
      <c r="P228" s="252"/>
      <c r="Q228" s="252"/>
      <c r="R228" s="252"/>
    </row>
    <row r="229" spans="1:18" x14ac:dyDescent="0.2">
      <c r="A229" s="252"/>
      <c r="B229" s="252"/>
      <c r="C229" s="252"/>
      <c r="D229" s="252"/>
      <c r="E229" s="252"/>
      <c r="F229" s="252"/>
      <c r="G229" s="252"/>
      <c r="H229" s="252"/>
      <c r="I229" s="252"/>
      <c r="J229" s="252"/>
      <c r="K229" s="252"/>
      <c r="L229" s="252"/>
      <c r="M229" s="252"/>
      <c r="N229" s="252"/>
      <c r="O229" s="252"/>
      <c r="P229" s="252"/>
      <c r="Q229" s="252"/>
      <c r="R229" s="252"/>
    </row>
    <row r="230" spans="1:18" x14ac:dyDescent="0.2">
      <c r="A230" s="252"/>
      <c r="B230" s="252"/>
      <c r="C230" s="252"/>
      <c r="D230" s="252"/>
      <c r="E230" s="252"/>
      <c r="F230" s="252"/>
      <c r="G230" s="252"/>
      <c r="H230" s="252"/>
      <c r="I230" s="252"/>
      <c r="J230" s="252"/>
      <c r="K230" s="252"/>
      <c r="L230" s="252"/>
      <c r="M230" s="252"/>
      <c r="N230" s="252"/>
      <c r="O230" s="252"/>
      <c r="P230" s="252"/>
      <c r="Q230" s="252"/>
      <c r="R230" s="252"/>
    </row>
    <row r="231" spans="1:18" x14ac:dyDescent="0.2">
      <c r="A231" s="252"/>
      <c r="B231" s="252"/>
      <c r="C231" s="252"/>
      <c r="D231" s="252"/>
      <c r="E231" s="252"/>
      <c r="F231" s="252"/>
      <c r="G231" s="252"/>
      <c r="H231" s="252"/>
      <c r="I231" s="252"/>
      <c r="J231" s="252"/>
      <c r="K231" s="252"/>
      <c r="L231" s="252"/>
      <c r="M231" s="252"/>
      <c r="N231" s="252"/>
      <c r="O231" s="252"/>
      <c r="P231" s="252"/>
      <c r="Q231" s="252"/>
      <c r="R231" s="252"/>
    </row>
    <row r="232" spans="1:18" x14ac:dyDescent="0.2">
      <c r="A232" s="252"/>
      <c r="B232" s="252"/>
      <c r="C232" s="252"/>
      <c r="D232" s="252"/>
      <c r="E232" s="252"/>
      <c r="F232" s="252"/>
      <c r="G232" s="252"/>
      <c r="H232" s="252"/>
      <c r="I232" s="252"/>
      <c r="J232" s="252"/>
      <c r="K232" s="252"/>
      <c r="L232" s="252"/>
      <c r="M232" s="252"/>
      <c r="N232" s="252"/>
      <c r="O232" s="252"/>
      <c r="P232" s="252"/>
      <c r="Q232" s="252"/>
      <c r="R232" s="252"/>
    </row>
    <row r="233" spans="1:18" x14ac:dyDescent="0.2">
      <c r="A233" s="252"/>
      <c r="B233" s="252"/>
      <c r="C233" s="252"/>
      <c r="D233" s="252"/>
      <c r="E233" s="252"/>
      <c r="F233" s="252"/>
      <c r="G233" s="252"/>
      <c r="H233" s="252"/>
      <c r="I233" s="252"/>
      <c r="J233" s="252"/>
      <c r="K233" s="252"/>
      <c r="L233" s="252"/>
      <c r="M233" s="252"/>
      <c r="N233" s="252"/>
      <c r="O233" s="252"/>
      <c r="P233" s="252"/>
      <c r="Q233" s="252"/>
      <c r="R233" s="252"/>
    </row>
    <row r="234" spans="1:18" x14ac:dyDescent="0.2">
      <c r="A234" s="252"/>
      <c r="B234" s="252"/>
      <c r="C234" s="252"/>
      <c r="D234" s="252"/>
      <c r="E234" s="252"/>
      <c r="F234" s="252"/>
      <c r="G234" s="252"/>
      <c r="H234" s="252"/>
      <c r="I234" s="252"/>
      <c r="J234" s="252"/>
      <c r="K234" s="252"/>
      <c r="L234" s="252"/>
      <c r="M234" s="252"/>
      <c r="N234" s="252"/>
      <c r="O234" s="252"/>
      <c r="P234" s="252"/>
      <c r="Q234" s="252"/>
      <c r="R234" s="252"/>
    </row>
    <row r="235" spans="1:18" x14ac:dyDescent="0.2">
      <c r="A235" s="252"/>
      <c r="B235" s="252"/>
      <c r="C235" s="252"/>
      <c r="D235" s="252"/>
      <c r="E235" s="252"/>
      <c r="F235" s="252"/>
      <c r="G235" s="252"/>
      <c r="H235" s="252"/>
      <c r="I235" s="252"/>
      <c r="J235" s="252"/>
      <c r="K235" s="252"/>
      <c r="L235" s="252"/>
      <c r="M235" s="252"/>
      <c r="N235" s="252"/>
      <c r="O235" s="252"/>
      <c r="P235" s="252"/>
      <c r="Q235" s="252"/>
      <c r="R235" s="252"/>
    </row>
    <row r="236" spans="1:18" x14ac:dyDescent="0.2">
      <c r="A236" s="252"/>
      <c r="B236" s="252"/>
      <c r="C236" s="252"/>
      <c r="D236" s="252"/>
      <c r="E236" s="252"/>
      <c r="F236" s="252"/>
      <c r="G236" s="252"/>
      <c r="H236" s="252"/>
      <c r="I236" s="252"/>
      <c r="J236" s="252"/>
      <c r="K236" s="252"/>
      <c r="L236" s="252"/>
      <c r="M236" s="252"/>
      <c r="N236" s="252"/>
      <c r="O236" s="252"/>
      <c r="P236" s="252"/>
      <c r="Q236" s="252"/>
      <c r="R236" s="252"/>
    </row>
    <row r="237" spans="1:18" x14ac:dyDescent="0.2">
      <c r="A237" s="252"/>
      <c r="B237" s="252"/>
      <c r="C237" s="252"/>
      <c r="D237" s="252"/>
      <c r="E237" s="252"/>
      <c r="F237" s="252"/>
      <c r="G237" s="252"/>
      <c r="H237" s="252"/>
      <c r="I237" s="252"/>
      <c r="J237" s="252"/>
      <c r="K237" s="252"/>
      <c r="L237" s="252"/>
      <c r="M237" s="252"/>
      <c r="N237" s="252"/>
      <c r="O237" s="252"/>
      <c r="P237" s="252"/>
      <c r="Q237" s="252"/>
      <c r="R237" s="252"/>
    </row>
    <row r="238" spans="1:18" x14ac:dyDescent="0.2">
      <c r="A238" s="252"/>
      <c r="B238" s="252"/>
      <c r="C238" s="252"/>
      <c r="D238" s="252"/>
      <c r="E238" s="252"/>
      <c r="F238" s="252"/>
      <c r="G238" s="252"/>
      <c r="H238" s="252"/>
      <c r="I238" s="252"/>
      <c r="J238" s="252"/>
      <c r="K238" s="252"/>
      <c r="L238" s="252"/>
      <c r="M238" s="252"/>
      <c r="N238" s="252"/>
      <c r="O238" s="252"/>
      <c r="P238" s="252"/>
      <c r="Q238" s="252"/>
      <c r="R238" s="252"/>
    </row>
    <row r="239" spans="1:18" x14ac:dyDescent="0.2">
      <c r="A239" s="252"/>
      <c r="B239" s="252"/>
      <c r="C239" s="252"/>
      <c r="D239" s="252"/>
      <c r="E239" s="252"/>
      <c r="F239" s="252"/>
      <c r="G239" s="252"/>
      <c r="H239" s="252"/>
      <c r="I239" s="252"/>
      <c r="J239" s="252"/>
      <c r="K239" s="252"/>
      <c r="L239" s="252"/>
      <c r="M239" s="252"/>
      <c r="N239" s="252"/>
      <c r="O239" s="252"/>
      <c r="P239" s="252"/>
      <c r="Q239" s="252"/>
      <c r="R239" s="252"/>
    </row>
    <row r="240" spans="1:18" x14ac:dyDescent="0.2">
      <c r="A240" s="252"/>
      <c r="B240" s="252"/>
      <c r="C240" s="252"/>
      <c r="D240" s="252"/>
      <c r="E240" s="252"/>
      <c r="F240" s="252"/>
      <c r="G240" s="252"/>
      <c r="H240" s="252"/>
      <c r="I240" s="252"/>
      <c r="J240" s="252"/>
      <c r="K240" s="252"/>
      <c r="L240" s="252"/>
      <c r="M240" s="252"/>
      <c r="N240" s="252"/>
      <c r="O240" s="252"/>
      <c r="P240" s="252"/>
      <c r="Q240" s="252"/>
      <c r="R240" s="252"/>
    </row>
    <row r="241" spans="1:18" x14ac:dyDescent="0.2">
      <c r="A241" s="252"/>
      <c r="B241" s="252"/>
      <c r="C241" s="252"/>
      <c r="D241" s="252"/>
      <c r="E241" s="252"/>
      <c r="F241" s="252"/>
      <c r="G241" s="252"/>
      <c r="H241" s="252"/>
      <c r="I241" s="252"/>
      <c r="J241" s="252"/>
      <c r="K241" s="252"/>
      <c r="L241" s="252"/>
      <c r="M241" s="252"/>
      <c r="N241" s="252"/>
      <c r="O241" s="252"/>
      <c r="P241" s="252"/>
      <c r="Q241" s="252"/>
      <c r="R241" s="252"/>
    </row>
    <row r="242" spans="1:18" x14ac:dyDescent="0.2">
      <c r="A242" s="252"/>
      <c r="B242" s="252"/>
      <c r="C242" s="252"/>
      <c r="D242" s="252"/>
      <c r="E242" s="252"/>
      <c r="F242" s="252"/>
      <c r="G242" s="252"/>
      <c r="H242" s="252"/>
      <c r="I242" s="252"/>
      <c r="J242" s="252"/>
      <c r="K242" s="252"/>
      <c r="L242" s="252"/>
      <c r="M242" s="252"/>
      <c r="N242" s="252"/>
      <c r="O242" s="252"/>
      <c r="P242" s="252"/>
      <c r="Q242" s="252"/>
      <c r="R242" s="252"/>
    </row>
    <row r="243" spans="1:18" x14ac:dyDescent="0.2">
      <c r="A243" s="252"/>
      <c r="B243" s="252"/>
      <c r="C243" s="252"/>
      <c r="D243" s="252"/>
      <c r="E243" s="252"/>
      <c r="F243" s="252"/>
      <c r="G243" s="252"/>
      <c r="H243" s="252"/>
      <c r="I243" s="252"/>
      <c r="J243" s="252"/>
      <c r="K243" s="252"/>
      <c r="L243" s="252"/>
      <c r="M243" s="252"/>
      <c r="N243" s="252"/>
      <c r="O243" s="252"/>
      <c r="P243" s="252"/>
      <c r="Q243" s="252"/>
      <c r="R243" s="252"/>
    </row>
    <row r="244" spans="1:18" x14ac:dyDescent="0.2">
      <c r="A244" s="252"/>
      <c r="B244" s="252"/>
      <c r="C244" s="252"/>
      <c r="D244" s="252"/>
      <c r="E244" s="252"/>
      <c r="F244" s="252"/>
      <c r="G244" s="252"/>
      <c r="H244" s="252"/>
      <c r="I244" s="252"/>
      <c r="J244" s="252"/>
      <c r="K244" s="252"/>
      <c r="L244" s="252"/>
      <c r="M244" s="252"/>
      <c r="N244" s="252"/>
      <c r="O244" s="252"/>
      <c r="P244" s="252"/>
      <c r="Q244" s="252"/>
      <c r="R244" s="252"/>
    </row>
    <row r="245" spans="1:18" x14ac:dyDescent="0.2">
      <c r="A245" s="252"/>
      <c r="B245" s="252"/>
      <c r="C245" s="252"/>
      <c r="D245" s="252"/>
      <c r="E245" s="252"/>
      <c r="F245" s="252"/>
      <c r="G245" s="252"/>
      <c r="H245" s="252"/>
      <c r="I245" s="252"/>
      <c r="J245" s="252"/>
      <c r="K245" s="252"/>
      <c r="L245" s="252"/>
      <c r="M245" s="252"/>
      <c r="N245" s="252"/>
      <c r="O245" s="252"/>
      <c r="P245" s="252"/>
      <c r="Q245" s="252"/>
      <c r="R245" s="252"/>
    </row>
    <row r="246" spans="1:18" x14ac:dyDescent="0.2">
      <c r="A246" s="252"/>
      <c r="B246" s="252"/>
      <c r="C246" s="252"/>
      <c r="D246" s="252"/>
      <c r="E246" s="252"/>
      <c r="F246" s="252"/>
      <c r="G246" s="252"/>
      <c r="H246" s="252"/>
      <c r="I246" s="252"/>
      <c r="J246" s="252"/>
      <c r="K246" s="252"/>
      <c r="L246" s="252"/>
      <c r="M246" s="252"/>
      <c r="N246" s="252"/>
      <c r="O246" s="252"/>
      <c r="P246" s="252"/>
      <c r="Q246" s="252"/>
      <c r="R246" s="252"/>
    </row>
    <row r="247" spans="1:18" x14ac:dyDescent="0.2">
      <c r="A247" s="252"/>
      <c r="B247" s="252"/>
      <c r="C247" s="252"/>
      <c r="D247" s="252"/>
      <c r="E247" s="252"/>
      <c r="F247" s="252"/>
      <c r="G247" s="252"/>
      <c r="H247" s="252"/>
      <c r="I247" s="252"/>
      <c r="J247" s="252"/>
      <c r="K247" s="252"/>
      <c r="L247" s="252"/>
      <c r="M247" s="252"/>
      <c r="N247" s="252"/>
      <c r="O247" s="252"/>
      <c r="P247" s="252"/>
      <c r="Q247" s="252"/>
      <c r="R247" s="252"/>
    </row>
    <row r="248" spans="1:18" x14ac:dyDescent="0.2">
      <c r="A248" s="252"/>
      <c r="B248" s="252"/>
      <c r="C248" s="252"/>
      <c r="D248" s="252"/>
      <c r="E248" s="252"/>
      <c r="F248" s="252"/>
      <c r="G248" s="252"/>
      <c r="H248" s="252"/>
      <c r="I248" s="252"/>
      <c r="J248" s="252"/>
      <c r="K248" s="252"/>
      <c r="L248" s="252"/>
      <c r="M248" s="252"/>
      <c r="N248" s="252"/>
      <c r="O248" s="252"/>
      <c r="P248" s="252"/>
      <c r="Q248" s="252"/>
      <c r="R248" s="252"/>
    </row>
    <row r="249" spans="1:18" x14ac:dyDescent="0.2">
      <c r="A249" s="252"/>
      <c r="B249" s="252"/>
      <c r="C249" s="252"/>
      <c r="D249" s="252"/>
      <c r="E249" s="252"/>
      <c r="F249" s="252"/>
      <c r="G249" s="252"/>
      <c r="H249" s="252"/>
      <c r="I249" s="252"/>
      <c r="J249" s="252"/>
      <c r="K249" s="252"/>
      <c r="L249" s="252"/>
      <c r="M249" s="252"/>
      <c r="N249" s="252"/>
      <c r="O249" s="252"/>
      <c r="P249" s="252"/>
      <c r="Q249" s="252"/>
      <c r="R249" s="252"/>
    </row>
    <row r="250" spans="1:18" x14ac:dyDescent="0.2">
      <c r="A250" s="252"/>
      <c r="B250" s="252"/>
      <c r="C250" s="252"/>
      <c r="D250" s="252"/>
      <c r="E250" s="252"/>
      <c r="F250" s="252"/>
      <c r="G250" s="252"/>
      <c r="H250" s="252"/>
      <c r="I250" s="252"/>
      <c r="J250" s="252"/>
      <c r="K250" s="252"/>
      <c r="L250" s="252"/>
      <c r="M250" s="252"/>
      <c r="N250" s="252"/>
      <c r="O250" s="252"/>
      <c r="P250" s="252"/>
      <c r="Q250" s="252"/>
      <c r="R250" s="252"/>
    </row>
    <row r="251" spans="1:18" x14ac:dyDescent="0.2">
      <c r="A251" s="252"/>
      <c r="B251" s="252"/>
      <c r="C251" s="252"/>
      <c r="D251" s="252"/>
      <c r="E251" s="252"/>
      <c r="F251" s="252"/>
      <c r="G251" s="252"/>
      <c r="H251" s="252"/>
      <c r="I251" s="252"/>
      <c r="J251" s="252"/>
      <c r="K251" s="252"/>
      <c r="L251" s="252"/>
      <c r="M251" s="252"/>
      <c r="N251" s="252"/>
      <c r="O251" s="252"/>
      <c r="P251" s="252"/>
      <c r="Q251" s="252"/>
      <c r="R251" s="252"/>
    </row>
    <row r="252" spans="1:18" x14ac:dyDescent="0.2">
      <c r="A252" s="252"/>
      <c r="B252" s="252"/>
      <c r="C252" s="252"/>
      <c r="D252" s="252"/>
      <c r="E252" s="252"/>
      <c r="F252" s="252"/>
      <c r="G252" s="252"/>
      <c r="H252" s="252"/>
      <c r="I252" s="252"/>
      <c r="J252" s="252"/>
      <c r="K252" s="252"/>
      <c r="L252" s="252"/>
      <c r="M252" s="252"/>
      <c r="N252" s="252"/>
      <c r="O252" s="252"/>
      <c r="P252" s="252"/>
      <c r="Q252" s="252"/>
      <c r="R252" s="252"/>
    </row>
    <row r="253" spans="1:18" x14ac:dyDescent="0.2">
      <c r="A253" s="252"/>
      <c r="B253" s="252"/>
      <c r="C253" s="252"/>
      <c r="D253" s="252"/>
      <c r="E253" s="252"/>
      <c r="F253" s="252"/>
      <c r="G253" s="252"/>
      <c r="H253" s="252"/>
      <c r="I253" s="252"/>
      <c r="J253" s="252"/>
      <c r="K253" s="252"/>
      <c r="L253" s="252"/>
      <c r="M253" s="252"/>
      <c r="N253" s="252"/>
      <c r="O253" s="252"/>
      <c r="P253" s="252"/>
      <c r="Q253" s="252"/>
      <c r="R253" s="252"/>
    </row>
    <row r="254" spans="1:18" x14ac:dyDescent="0.2">
      <c r="A254" s="252"/>
      <c r="B254" s="252"/>
      <c r="C254" s="252"/>
      <c r="D254" s="252"/>
      <c r="E254" s="252"/>
      <c r="F254" s="252"/>
      <c r="G254" s="252"/>
      <c r="H254" s="252"/>
      <c r="I254" s="252"/>
      <c r="J254" s="252"/>
      <c r="K254" s="252"/>
      <c r="L254" s="252"/>
      <c r="M254" s="252"/>
      <c r="N254" s="252"/>
      <c r="O254" s="252"/>
      <c r="P254" s="252"/>
      <c r="Q254" s="252"/>
      <c r="R254" s="252"/>
    </row>
    <row r="255" spans="1:18" x14ac:dyDescent="0.2">
      <c r="A255" s="252"/>
      <c r="B255" s="252"/>
      <c r="C255" s="252"/>
      <c r="D255" s="252"/>
      <c r="E255" s="252"/>
      <c r="F255" s="252"/>
      <c r="G255" s="252"/>
      <c r="H255" s="252"/>
      <c r="I255" s="252"/>
      <c r="J255" s="252"/>
      <c r="K255" s="252"/>
      <c r="L255" s="252"/>
      <c r="M255" s="252"/>
      <c r="N255" s="252"/>
      <c r="O255" s="252"/>
      <c r="P255" s="252"/>
      <c r="Q255" s="252"/>
      <c r="R255" s="252"/>
    </row>
    <row r="256" spans="1:18" x14ac:dyDescent="0.2">
      <c r="A256" s="252"/>
      <c r="B256" s="252"/>
      <c r="C256" s="252"/>
      <c r="D256" s="252"/>
      <c r="E256" s="252"/>
      <c r="F256" s="252"/>
      <c r="G256" s="252"/>
      <c r="H256" s="252"/>
      <c r="I256" s="252"/>
      <c r="J256" s="252"/>
      <c r="K256" s="252"/>
      <c r="L256" s="252"/>
      <c r="M256" s="252"/>
      <c r="N256" s="252"/>
      <c r="O256" s="252"/>
      <c r="P256" s="252"/>
      <c r="Q256" s="252"/>
      <c r="R256" s="252"/>
    </row>
    <row r="257" spans="1:18" x14ac:dyDescent="0.2">
      <c r="A257" s="252"/>
      <c r="B257" s="252"/>
      <c r="C257" s="252"/>
      <c r="D257" s="252"/>
      <c r="E257" s="252"/>
      <c r="F257" s="252"/>
      <c r="G257" s="252"/>
      <c r="H257" s="252"/>
      <c r="I257" s="252"/>
      <c r="J257" s="252"/>
      <c r="K257" s="252"/>
      <c r="L257" s="252"/>
      <c r="M257" s="252"/>
      <c r="N257" s="252"/>
      <c r="O257" s="252"/>
      <c r="P257" s="252"/>
      <c r="Q257" s="252"/>
      <c r="R257" s="252"/>
    </row>
    <row r="258" spans="1:18" x14ac:dyDescent="0.2">
      <c r="A258" s="252"/>
      <c r="B258" s="252"/>
      <c r="C258" s="252"/>
      <c r="D258" s="252"/>
      <c r="E258" s="252"/>
      <c r="F258" s="252"/>
      <c r="G258" s="252"/>
      <c r="H258" s="252"/>
      <c r="I258" s="252"/>
      <c r="J258" s="252"/>
      <c r="K258" s="252"/>
      <c r="L258" s="252"/>
      <c r="M258" s="252"/>
      <c r="N258" s="252"/>
      <c r="O258" s="252"/>
      <c r="P258" s="252"/>
      <c r="Q258" s="252"/>
      <c r="R258" s="252"/>
    </row>
    <row r="259" spans="1:18" x14ac:dyDescent="0.2">
      <c r="A259" s="252"/>
      <c r="B259" s="252"/>
      <c r="C259" s="252"/>
      <c r="D259" s="252"/>
      <c r="E259" s="252"/>
      <c r="F259" s="252"/>
      <c r="G259" s="252"/>
      <c r="H259" s="252"/>
      <c r="I259" s="252"/>
      <c r="J259" s="252"/>
      <c r="K259" s="252"/>
      <c r="L259" s="252"/>
      <c r="M259" s="252"/>
      <c r="N259" s="252"/>
      <c r="O259" s="252"/>
      <c r="P259" s="252"/>
      <c r="Q259" s="252"/>
      <c r="R259" s="252"/>
    </row>
    <row r="260" spans="1:18" x14ac:dyDescent="0.2">
      <c r="A260" s="252"/>
      <c r="B260" s="252"/>
      <c r="C260" s="252"/>
      <c r="D260" s="252"/>
      <c r="E260" s="252"/>
      <c r="F260" s="252"/>
      <c r="G260" s="252"/>
      <c r="H260" s="252"/>
      <c r="I260" s="252"/>
      <c r="J260" s="252"/>
      <c r="K260" s="252"/>
      <c r="L260" s="252"/>
      <c r="M260" s="252"/>
      <c r="N260" s="252"/>
      <c r="O260" s="252"/>
      <c r="P260" s="252"/>
      <c r="Q260" s="252"/>
      <c r="R260" s="252"/>
    </row>
    <row r="261" spans="1:18" x14ac:dyDescent="0.2">
      <c r="A261" s="252"/>
      <c r="B261" s="252"/>
      <c r="C261" s="252"/>
      <c r="D261" s="252"/>
      <c r="E261" s="252"/>
      <c r="F261" s="252"/>
      <c r="G261" s="252"/>
      <c r="H261" s="252"/>
      <c r="I261" s="252"/>
      <c r="J261" s="252"/>
      <c r="K261" s="252"/>
      <c r="L261" s="252"/>
      <c r="M261" s="252"/>
      <c r="N261" s="252"/>
      <c r="O261" s="252"/>
      <c r="P261" s="252"/>
      <c r="Q261" s="252"/>
      <c r="R261" s="252"/>
    </row>
    <row r="262" spans="1:18" x14ac:dyDescent="0.2">
      <c r="A262" s="252"/>
      <c r="B262" s="252"/>
      <c r="C262" s="252"/>
      <c r="D262" s="252"/>
      <c r="E262" s="252"/>
      <c r="F262" s="252"/>
      <c r="G262" s="252"/>
      <c r="H262" s="252"/>
      <c r="I262" s="252"/>
      <c r="J262" s="252"/>
      <c r="K262" s="252"/>
      <c r="L262" s="252"/>
      <c r="M262" s="252"/>
      <c r="N262" s="252"/>
      <c r="O262" s="252"/>
      <c r="P262" s="252"/>
      <c r="Q262" s="252"/>
      <c r="R262" s="252"/>
    </row>
    <row r="263" spans="1:18" x14ac:dyDescent="0.2">
      <c r="A263" s="252"/>
      <c r="B263" s="252"/>
      <c r="C263" s="252"/>
      <c r="D263" s="252"/>
      <c r="E263" s="252"/>
      <c r="F263" s="252"/>
      <c r="G263" s="252"/>
      <c r="H263" s="252"/>
      <c r="I263" s="252"/>
      <c r="J263" s="252"/>
      <c r="K263" s="252"/>
      <c r="L263" s="252"/>
      <c r="M263" s="252"/>
      <c r="N263" s="252"/>
      <c r="O263" s="252"/>
      <c r="P263" s="252"/>
      <c r="Q263" s="252"/>
      <c r="R263" s="252"/>
    </row>
    <row r="264" spans="1:18" x14ac:dyDescent="0.2">
      <c r="A264" s="252"/>
      <c r="B264" s="252"/>
      <c r="C264" s="252"/>
      <c r="D264" s="252"/>
      <c r="E264" s="252"/>
      <c r="F264" s="252"/>
      <c r="G264" s="252"/>
      <c r="H264" s="252"/>
      <c r="I264" s="252"/>
      <c r="J264" s="252"/>
      <c r="K264" s="252"/>
      <c r="L264" s="252"/>
      <c r="M264" s="252"/>
      <c r="N264" s="252"/>
      <c r="O264" s="252"/>
      <c r="P264" s="252"/>
      <c r="Q264" s="252"/>
      <c r="R264" s="252"/>
    </row>
    <row r="265" spans="1:18" x14ac:dyDescent="0.2">
      <c r="A265" s="252"/>
      <c r="B265" s="252"/>
      <c r="C265" s="252"/>
      <c r="D265" s="252"/>
      <c r="E265" s="252"/>
      <c r="F265" s="252"/>
      <c r="G265" s="252"/>
      <c r="H265" s="252"/>
      <c r="I265" s="252"/>
      <c r="J265" s="252"/>
      <c r="K265" s="252"/>
      <c r="L265" s="252"/>
      <c r="M265" s="252"/>
      <c r="N265" s="252"/>
      <c r="O265" s="252"/>
      <c r="P265" s="252"/>
      <c r="Q265" s="252"/>
      <c r="R265" s="252"/>
    </row>
    <row r="266" spans="1:18" x14ac:dyDescent="0.2">
      <c r="A266" s="252"/>
      <c r="B266" s="252"/>
      <c r="C266" s="252"/>
      <c r="D266" s="252"/>
      <c r="E266" s="252"/>
      <c r="F266" s="252"/>
      <c r="G266" s="252"/>
      <c r="H266" s="252"/>
      <c r="I266" s="252"/>
      <c r="J266" s="252"/>
      <c r="K266" s="252"/>
      <c r="L266" s="252"/>
      <c r="M266" s="252"/>
      <c r="N266" s="252"/>
      <c r="O266" s="252"/>
      <c r="P266" s="252"/>
      <c r="Q266" s="252"/>
      <c r="R266" s="252"/>
    </row>
    <row r="267" spans="1:18" x14ac:dyDescent="0.2">
      <c r="A267" s="252"/>
      <c r="B267" s="252"/>
      <c r="C267" s="252"/>
      <c r="D267" s="252"/>
      <c r="E267" s="252"/>
      <c r="F267" s="252"/>
      <c r="G267" s="252"/>
      <c r="H267" s="252"/>
      <c r="I267" s="252"/>
      <c r="J267" s="252"/>
      <c r="K267" s="252"/>
      <c r="L267" s="252"/>
      <c r="M267" s="252"/>
      <c r="N267" s="252"/>
      <c r="O267" s="252"/>
      <c r="P267" s="252"/>
      <c r="Q267" s="252"/>
      <c r="R267" s="252"/>
    </row>
    <row r="268" spans="1:18" x14ac:dyDescent="0.2">
      <c r="A268" s="252"/>
      <c r="B268" s="252"/>
      <c r="C268" s="252"/>
      <c r="D268" s="252"/>
      <c r="E268" s="252"/>
      <c r="F268" s="252"/>
      <c r="G268" s="252"/>
      <c r="H268" s="252"/>
      <c r="I268" s="252"/>
      <c r="J268" s="252"/>
      <c r="K268" s="252"/>
      <c r="L268" s="252"/>
      <c r="M268" s="252"/>
      <c r="N268" s="252"/>
      <c r="O268" s="252"/>
      <c r="P268" s="252"/>
      <c r="Q268" s="252"/>
      <c r="R268" s="252"/>
    </row>
    <row r="269" spans="1:18" x14ac:dyDescent="0.2">
      <c r="A269" s="252"/>
      <c r="B269" s="252"/>
      <c r="C269" s="252"/>
      <c r="D269" s="252"/>
      <c r="E269" s="252"/>
      <c r="F269" s="252"/>
      <c r="G269" s="252"/>
      <c r="H269" s="252"/>
      <c r="I269" s="252"/>
      <c r="J269" s="252"/>
      <c r="K269" s="252"/>
      <c r="L269" s="252"/>
      <c r="M269" s="252"/>
      <c r="N269" s="252"/>
      <c r="O269" s="252"/>
      <c r="P269" s="252"/>
      <c r="Q269" s="252"/>
      <c r="R269" s="252"/>
    </row>
    <row r="270" spans="1:18" x14ac:dyDescent="0.2">
      <c r="A270" s="252"/>
      <c r="B270" s="252"/>
      <c r="C270" s="252"/>
      <c r="D270" s="252"/>
      <c r="E270" s="252"/>
      <c r="F270" s="252"/>
      <c r="G270" s="252"/>
      <c r="H270" s="252"/>
      <c r="I270" s="252"/>
      <c r="J270" s="252"/>
      <c r="K270" s="252"/>
      <c r="L270" s="252"/>
      <c r="M270" s="252"/>
      <c r="N270" s="252"/>
      <c r="O270" s="252"/>
      <c r="P270" s="252"/>
      <c r="Q270" s="252"/>
      <c r="R270" s="252"/>
    </row>
    <row r="271" spans="1:18" x14ac:dyDescent="0.2">
      <c r="A271" s="252"/>
      <c r="B271" s="252"/>
      <c r="C271" s="252"/>
      <c r="D271" s="252"/>
      <c r="E271" s="252"/>
      <c r="F271" s="252"/>
      <c r="G271" s="252"/>
      <c r="H271" s="252"/>
      <c r="I271" s="252"/>
      <c r="J271" s="252"/>
      <c r="K271" s="252"/>
      <c r="L271" s="252"/>
      <c r="M271" s="252"/>
      <c r="N271" s="252"/>
      <c r="O271" s="252"/>
      <c r="P271" s="252"/>
      <c r="Q271" s="252"/>
      <c r="R271" s="252"/>
    </row>
    <row r="272" spans="1:18" x14ac:dyDescent="0.2">
      <c r="A272" s="252"/>
      <c r="B272" s="252"/>
      <c r="C272" s="252"/>
      <c r="D272" s="252"/>
      <c r="E272" s="252"/>
      <c r="F272" s="252"/>
      <c r="G272" s="252"/>
      <c r="H272" s="252"/>
      <c r="I272" s="252"/>
      <c r="J272" s="252"/>
      <c r="K272" s="252"/>
      <c r="L272" s="252"/>
      <c r="M272" s="252"/>
      <c r="N272" s="252"/>
      <c r="O272" s="252"/>
      <c r="P272" s="252"/>
      <c r="Q272" s="252"/>
      <c r="R272" s="252"/>
    </row>
    <row r="273" spans="1:18" x14ac:dyDescent="0.2">
      <c r="A273" s="252"/>
      <c r="B273" s="252"/>
      <c r="C273" s="252"/>
      <c r="D273" s="252"/>
      <c r="E273" s="252"/>
      <c r="F273" s="252"/>
      <c r="G273" s="252"/>
      <c r="H273" s="252"/>
      <c r="I273" s="252"/>
      <c r="J273" s="252"/>
      <c r="K273" s="252"/>
      <c r="L273" s="252"/>
      <c r="M273" s="252"/>
      <c r="N273" s="252"/>
      <c r="O273" s="252"/>
      <c r="P273" s="252"/>
      <c r="Q273" s="252"/>
      <c r="R273" s="252"/>
    </row>
    <row r="274" spans="1:18" x14ac:dyDescent="0.2">
      <c r="A274" s="252"/>
      <c r="B274" s="252"/>
      <c r="C274" s="252"/>
      <c r="D274" s="252"/>
      <c r="E274" s="252"/>
      <c r="F274" s="252"/>
      <c r="G274" s="252"/>
      <c r="H274" s="252"/>
      <c r="I274" s="252"/>
      <c r="J274" s="252"/>
      <c r="K274" s="252"/>
      <c r="L274" s="252"/>
      <c r="M274" s="252"/>
      <c r="N274" s="252"/>
      <c r="O274" s="252"/>
      <c r="P274" s="252"/>
      <c r="Q274" s="252"/>
      <c r="R274" s="252"/>
    </row>
    <row r="275" spans="1:18" x14ac:dyDescent="0.2">
      <c r="A275" s="252"/>
      <c r="B275" s="252"/>
      <c r="C275" s="252"/>
      <c r="D275" s="252"/>
      <c r="E275" s="252"/>
      <c r="F275" s="252"/>
      <c r="G275" s="252"/>
      <c r="H275" s="252"/>
      <c r="I275" s="252"/>
      <c r="J275" s="252"/>
      <c r="K275" s="252"/>
      <c r="L275" s="252"/>
      <c r="M275" s="252"/>
      <c r="N275" s="252"/>
      <c r="O275" s="252"/>
      <c r="P275" s="252"/>
      <c r="Q275" s="252"/>
      <c r="R275" s="252"/>
    </row>
    <row r="276" spans="1:18" x14ac:dyDescent="0.2">
      <c r="A276" s="252"/>
      <c r="B276" s="252"/>
      <c r="C276" s="252"/>
      <c r="D276" s="252"/>
      <c r="E276" s="252"/>
      <c r="F276" s="252"/>
      <c r="G276" s="252"/>
      <c r="H276" s="252"/>
      <c r="I276" s="252"/>
      <c r="J276" s="252"/>
      <c r="K276" s="252"/>
      <c r="L276" s="252"/>
      <c r="M276" s="252"/>
      <c r="N276" s="252"/>
      <c r="O276" s="252"/>
      <c r="P276" s="252"/>
      <c r="Q276" s="252"/>
      <c r="R276" s="252"/>
    </row>
    <row r="277" spans="1:18" x14ac:dyDescent="0.2">
      <c r="A277" s="252"/>
      <c r="B277" s="252"/>
      <c r="C277" s="252"/>
      <c r="D277" s="252"/>
      <c r="E277" s="252"/>
      <c r="F277" s="252"/>
      <c r="G277" s="252"/>
      <c r="H277" s="252"/>
      <c r="I277" s="252"/>
      <c r="J277" s="252"/>
      <c r="K277" s="252"/>
      <c r="L277" s="252"/>
      <c r="M277" s="252"/>
      <c r="N277" s="252"/>
      <c r="O277" s="252"/>
      <c r="P277" s="252"/>
      <c r="Q277" s="252"/>
      <c r="R277" s="252"/>
    </row>
    <row r="278" spans="1:18" x14ac:dyDescent="0.2">
      <c r="A278" s="252"/>
      <c r="B278" s="252"/>
      <c r="C278" s="252"/>
      <c r="D278" s="252"/>
      <c r="E278" s="252"/>
      <c r="F278" s="252"/>
      <c r="G278" s="252"/>
      <c r="H278" s="252"/>
      <c r="I278" s="252"/>
      <c r="J278" s="252"/>
      <c r="K278" s="252"/>
      <c r="L278" s="252"/>
      <c r="M278" s="252"/>
      <c r="N278" s="252"/>
      <c r="O278" s="252"/>
      <c r="P278" s="252"/>
      <c r="Q278" s="252"/>
      <c r="R278" s="252"/>
    </row>
    <row r="279" spans="1:18" x14ac:dyDescent="0.2">
      <c r="A279" s="252"/>
      <c r="B279" s="252"/>
      <c r="C279" s="252"/>
      <c r="D279" s="252"/>
      <c r="E279" s="252"/>
      <c r="F279" s="252"/>
      <c r="G279" s="252"/>
      <c r="H279" s="252"/>
      <c r="I279" s="252"/>
      <c r="J279" s="252"/>
      <c r="K279" s="252"/>
      <c r="L279" s="252"/>
      <c r="M279" s="252"/>
      <c r="N279" s="252"/>
      <c r="O279" s="252"/>
      <c r="P279" s="252"/>
      <c r="Q279" s="252"/>
      <c r="R279" s="252"/>
    </row>
    <row r="280" spans="1:18" x14ac:dyDescent="0.2">
      <c r="A280" s="252"/>
      <c r="B280" s="252"/>
      <c r="C280" s="252"/>
      <c r="D280" s="252"/>
      <c r="E280" s="252"/>
      <c r="F280" s="252"/>
      <c r="G280" s="252"/>
      <c r="H280" s="252"/>
      <c r="I280" s="252"/>
      <c r="J280" s="252"/>
      <c r="K280" s="252"/>
      <c r="L280" s="252"/>
      <c r="M280" s="252"/>
      <c r="N280" s="252"/>
      <c r="O280" s="252"/>
      <c r="P280" s="252"/>
      <c r="Q280" s="252"/>
      <c r="R280" s="252"/>
    </row>
    <row r="281" spans="1:18" x14ac:dyDescent="0.2">
      <c r="A281" s="252"/>
      <c r="B281" s="252"/>
      <c r="C281" s="252"/>
      <c r="D281" s="252"/>
      <c r="E281" s="252"/>
      <c r="F281" s="252"/>
      <c r="G281" s="252"/>
      <c r="H281" s="252"/>
      <c r="I281" s="252"/>
      <c r="J281" s="252"/>
      <c r="K281" s="252"/>
      <c r="L281" s="252"/>
      <c r="M281" s="252"/>
      <c r="N281" s="252"/>
      <c r="O281" s="252"/>
      <c r="P281" s="252"/>
      <c r="Q281" s="252"/>
      <c r="R281" s="252"/>
    </row>
    <row r="282" spans="1:18" x14ac:dyDescent="0.2">
      <c r="A282" s="252"/>
      <c r="B282" s="252"/>
      <c r="C282" s="252"/>
      <c r="D282" s="252"/>
      <c r="E282" s="252"/>
      <c r="F282" s="252"/>
      <c r="G282" s="252"/>
      <c r="H282" s="252"/>
      <c r="I282" s="252"/>
      <c r="J282" s="252"/>
      <c r="K282" s="252"/>
      <c r="L282" s="252"/>
      <c r="M282" s="252"/>
      <c r="N282" s="252"/>
      <c r="O282" s="252"/>
      <c r="P282" s="252"/>
      <c r="Q282" s="252"/>
      <c r="R282" s="252"/>
    </row>
    <row r="283" spans="1:18" x14ac:dyDescent="0.2">
      <c r="A283" s="252"/>
      <c r="B283" s="252"/>
      <c r="C283" s="252"/>
      <c r="D283" s="252"/>
      <c r="E283" s="252"/>
      <c r="F283" s="252"/>
      <c r="G283" s="252"/>
      <c r="H283" s="252"/>
      <c r="I283" s="252"/>
      <c r="J283" s="252"/>
      <c r="K283" s="252"/>
      <c r="L283" s="252"/>
      <c r="M283" s="252"/>
      <c r="N283" s="252"/>
      <c r="O283" s="252"/>
      <c r="P283" s="252"/>
      <c r="Q283" s="252"/>
      <c r="R283" s="252"/>
    </row>
    <row r="284" spans="1:18" x14ac:dyDescent="0.2">
      <c r="A284" s="252"/>
      <c r="B284" s="252"/>
      <c r="C284" s="252"/>
      <c r="D284" s="252"/>
      <c r="E284" s="252"/>
      <c r="F284" s="252"/>
      <c r="G284" s="252"/>
      <c r="H284" s="252"/>
      <c r="I284" s="252"/>
      <c r="J284" s="252"/>
      <c r="K284" s="252"/>
      <c r="L284" s="252"/>
      <c r="M284" s="252"/>
      <c r="N284" s="252"/>
      <c r="O284" s="252"/>
      <c r="P284" s="252"/>
      <c r="Q284" s="252"/>
      <c r="R284" s="252"/>
    </row>
    <row r="285" spans="1:18" x14ac:dyDescent="0.2">
      <c r="A285" s="252"/>
      <c r="B285" s="252"/>
      <c r="C285" s="252"/>
      <c r="D285" s="252"/>
      <c r="E285" s="252"/>
      <c r="F285" s="252"/>
      <c r="G285" s="252"/>
      <c r="H285" s="252"/>
      <c r="I285" s="252"/>
      <c r="J285" s="252"/>
      <c r="K285" s="252"/>
      <c r="L285" s="252"/>
      <c r="M285" s="252"/>
      <c r="N285" s="252"/>
      <c r="O285" s="252"/>
      <c r="P285" s="252"/>
      <c r="Q285" s="252"/>
      <c r="R285" s="252"/>
    </row>
    <row r="286" spans="1:18" x14ac:dyDescent="0.2">
      <c r="A286" s="252"/>
      <c r="B286" s="252"/>
      <c r="C286" s="252"/>
      <c r="D286" s="252"/>
      <c r="E286" s="252"/>
      <c r="F286" s="252"/>
      <c r="G286" s="252"/>
      <c r="H286" s="252"/>
      <c r="I286" s="252"/>
      <c r="J286" s="252"/>
      <c r="K286" s="252"/>
      <c r="L286" s="252"/>
      <c r="M286" s="252"/>
      <c r="N286" s="252"/>
      <c r="O286" s="252"/>
      <c r="P286" s="252"/>
      <c r="Q286" s="252"/>
      <c r="R286" s="252"/>
    </row>
    <row r="287" spans="1:18" x14ac:dyDescent="0.2">
      <c r="A287" s="252"/>
      <c r="B287" s="252"/>
      <c r="C287" s="252"/>
      <c r="D287" s="252"/>
      <c r="E287" s="252"/>
      <c r="F287" s="252"/>
      <c r="G287" s="252"/>
      <c r="H287" s="252"/>
      <c r="I287" s="252"/>
      <c r="J287" s="252"/>
      <c r="K287" s="252"/>
      <c r="L287" s="252"/>
      <c r="M287" s="252"/>
      <c r="N287" s="252"/>
      <c r="O287" s="252"/>
      <c r="P287" s="252"/>
      <c r="Q287" s="252"/>
      <c r="R287" s="252"/>
    </row>
    <row r="288" spans="1:18" x14ac:dyDescent="0.2">
      <c r="A288" s="252"/>
      <c r="B288" s="252"/>
      <c r="C288" s="252"/>
      <c r="D288" s="252"/>
      <c r="E288" s="252"/>
      <c r="F288" s="252"/>
      <c r="G288" s="252"/>
      <c r="H288" s="252"/>
      <c r="I288" s="252"/>
      <c r="J288" s="252"/>
      <c r="K288" s="252"/>
      <c r="L288" s="252"/>
      <c r="M288" s="252"/>
      <c r="N288" s="252"/>
      <c r="O288" s="252"/>
      <c r="P288" s="252"/>
      <c r="Q288" s="252"/>
      <c r="R288" s="252"/>
    </row>
    <row r="289" spans="1:18" x14ac:dyDescent="0.2">
      <c r="A289" s="252"/>
      <c r="B289" s="252"/>
      <c r="C289" s="252"/>
      <c r="D289" s="252"/>
      <c r="E289" s="252"/>
      <c r="F289" s="252"/>
      <c r="G289" s="252"/>
      <c r="H289" s="252"/>
      <c r="I289" s="252"/>
      <c r="J289" s="252"/>
      <c r="K289" s="252"/>
      <c r="L289" s="252"/>
      <c r="M289" s="252"/>
      <c r="N289" s="252"/>
      <c r="O289" s="252"/>
      <c r="P289" s="252"/>
      <c r="Q289" s="252"/>
      <c r="R289" s="252"/>
    </row>
    <row r="290" spans="1:18" x14ac:dyDescent="0.2">
      <c r="A290" s="252"/>
      <c r="B290" s="252"/>
      <c r="C290" s="252"/>
      <c r="D290" s="252"/>
      <c r="E290" s="252"/>
      <c r="F290" s="252"/>
      <c r="G290" s="252"/>
      <c r="H290" s="252"/>
      <c r="I290" s="252"/>
      <c r="J290" s="252"/>
      <c r="K290" s="252"/>
      <c r="L290" s="252"/>
      <c r="M290" s="252"/>
      <c r="N290" s="252"/>
      <c r="O290" s="252"/>
      <c r="P290" s="252"/>
      <c r="Q290" s="252"/>
      <c r="R290" s="252"/>
    </row>
    <row r="291" spans="1:18" x14ac:dyDescent="0.2">
      <c r="A291" s="252"/>
      <c r="B291" s="252"/>
      <c r="C291" s="252"/>
      <c r="D291" s="252"/>
      <c r="E291" s="252"/>
      <c r="F291" s="252"/>
      <c r="G291" s="252"/>
      <c r="H291" s="252"/>
      <c r="I291" s="252"/>
      <c r="J291" s="252"/>
      <c r="K291" s="252"/>
      <c r="L291" s="252"/>
      <c r="M291" s="252"/>
      <c r="N291" s="252"/>
      <c r="O291" s="252"/>
      <c r="P291" s="252"/>
      <c r="Q291" s="252"/>
      <c r="R291" s="252"/>
    </row>
    <row r="292" spans="1:18" x14ac:dyDescent="0.2">
      <c r="A292" s="252"/>
      <c r="B292" s="252"/>
      <c r="C292" s="252"/>
      <c r="D292" s="252"/>
      <c r="E292" s="252"/>
      <c r="F292" s="252"/>
      <c r="G292" s="252"/>
      <c r="H292" s="252"/>
      <c r="I292" s="252"/>
      <c r="J292" s="252"/>
      <c r="K292" s="252"/>
      <c r="L292" s="252"/>
      <c r="M292" s="252"/>
      <c r="N292" s="252"/>
      <c r="O292" s="252"/>
      <c r="P292" s="252"/>
      <c r="Q292" s="252"/>
      <c r="R292" s="252"/>
    </row>
    <row r="293" spans="1:18" x14ac:dyDescent="0.2">
      <c r="A293" s="252"/>
      <c r="B293" s="252"/>
      <c r="C293" s="252"/>
      <c r="D293" s="252"/>
      <c r="E293" s="252"/>
      <c r="F293" s="252"/>
      <c r="G293" s="252"/>
      <c r="H293" s="252"/>
      <c r="I293" s="252"/>
      <c r="J293" s="252"/>
      <c r="K293" s="252"/>
      <c r="L293" s="252"/>
      <c r="M293" s="252"/>
      <c r="N293" s="252"/>
      <c r="O293" s="252"/>
      <c r="P293" s="252"/>
      <c r="Q293" s="252"/>
      <c r="R293" s="252"/>
    </row>
    <row r="294" spans="1:18" x14ac:dyDescent="0.2">
      <c r="A294" s="252"/>
      <c r="B294" s="252"/>
      <c r="C294" s="252"/>
      <c r="D294" s="252"/>
      <c r="E294" s="252"/>
      <c r="F294" s="252"/>
      <c r="G294" s="252"/>
      <c r="H294" s="252"/>
      <c r="I294" s="252"/>
      <c r="J294" s="252"/>
      <c r="K294" s="252"/>
      <c r="L294" s="252"/>
      <c r="M294" s="252"/>
      <c r="N294" s="252"/>
      <c r="O294" s="252"/>
      <c r="P294" s="252"/>
      <c r="Q294" s="252"/>
      <c r="R294" s="252"/>
    </row>
    <row r="295" spans="1:18" x14ac:dyDescent="0.2">
      <c r="A295" s="252"/>
      <c r="B295" s="252"/>
      <c r="C295" s="252"/>
      <c r="D295" s="252"/>
      <c r="E295" s="252"/>
      <c r="F295" s="252"/>
      <c r="G295" s="252"/>
      <c r="H295" s="252"/>
      <c r="I295" s="252"/>
      <c r="J295" s="252"/>
      <c r="K295" s="252"/>
      <c r="L295" s="252"/>
      <c r="M295" s="252"/>
      <c r="N295" s="252"/>
      <c r="O295" s="252"/>
      <c r="P295" s="252"/>
      <c r="Q295" s="252"/>
      <c r="R295" s="252"/>
    </row>
    <row r="296" spans="1:18" x14ac:dyDescent="0.2">
      <c r="A296" s="252"/>
      <c r="B296" s="252"/>
      <c r="C296" s="252"/>
      <c r="D296" s="252"/>
      <c r="E296" s="252"/>
      <c r="F296" s="252"/>
      <c r="G296" s="252"/>
      <c r="H296" s="252"/>
      <c r="I296" s="252"/>
      <c r="J296" s="252"/>
      <c r="K296" s="252"/>
      <c r="L296" s="252"/>
      <c r="M296" s="252"/>
      <c r="N296" s="252"/>
      <c r="O296" s="252"/>
      <c r="P296" s="252"/>
      <c r="Q296" s="252"/>
      <c r="R296" s="252"/>
    </row>
    <row r="297" spans="1:18" x14ac:dyDescent="0.2">
      <c r="A297" s="252"/>
      <c r="B297" s="252"/>
      <c r="C297" s="252"/>
      <c r="D297" s="252"/>
      <c r="E297" s="252"/>
      <c r="F297" s="252"/>
      <c r="G297" s="252"/>
      <c r="H297" s="252"/>
      <c r="I297" s="252"/>
      <c r="J297" s="252"/>
      <c r="K297" s="252"/>
      <c r="L297" s="252"/>
      <c r="M297" s="252"/>
      <c r="N297" s="252"/>
      <c r="O297" s="252"/>
      <c r="P297" s="252"/>
      <c r="Q297" s="252"/>
      <c r="R297" s="252"/>
    </row>
    <row r="298" spans="1:18" x14ac:dyDescent="0.2">
      <c r="A298" s="252"/>
      <c r="B298" s="252"/>
      <c r="C298" s="252"/>
      <c r="D298" s="252"/>
      <c r="E298" s="252"/>
      <c r="F298" s="252"/>
      <c r="G298" s="252"/>
      <c r="H298" s="252"/>
      <c r="I298" s="252"/>
      <c r="J298" s="252"/>
      <c r="K298" s="252"/>
      <c r="L298" s="252"/>
      <c r="M298" s="252"/>
      <c r="N298" s="252"/>
      <c r="O298" s="252"/>
      <c r="P298" s="252"/>
      <c r="Q298" s="252"/>
      <c r="R298" s="252"/>
    </row>
    <row r="299" spans="1:18" x14ac:dyDescent="0.2">
      <c r="A299" s="252"/>
      <c r="B299" s="252"/>
      <c r="C299" s="252"/>
      <c r="D299" s="252"/>
      <c r="E299" s="252"/>
      <c r="F299" s="252"/>
      <c r="G299" s="252"/>
      <c r="H299" s="252"/>
      <c r="I299" s="252"/>
      <c r="J299" s="252"/>
      <c r="K299" s="252"/>
      <c r="L299" s="252"/>
      <c r="M299" s="252"/>
      <c r="N299" s="252"/>
      <c r="O299" s="252"/>
      <c r="P299" s="252"/>
      <c r="Q299" s="252"/>
      <c r="R299" s="252"/>
    </row>
    <row r="300" spans="1:18" x14ac:dyDescent="0.2">
      <c r="A300" s="252"/>
      <c r="B300" s="252"/>
      <c r="C300" s="252"/>
      <c r="D300" s="252"/>
      <c r="E300" s="252"/>
      <c r="F300" s="252"/>
      <c r="G300" s="252"/>
      <c r="H300" s="252"/>
      <c r="I300" s="252"/>
      <c r="J300" s="252"/>
      <c r="K300" s="252"/>
      <c r="L300" s="252"/>
      <c r="M300" s="252"/>
      <c r="N300" s="252"/>
      <c r="O300" s="252"/>
      <c r="P300" s="252"/>
      <c r="Q300" s="252"/>
      <c r="R300" s="252"/>
    </row>
  </sheetData>
  <sheetProtection sheet="1" objects="1" scenarios="1"/>
  <mergeCells count="12">
    <mergeCell ref="P38:Q38"/>
    <mergeCell ref="BZ4:CE4"/>
    <mergeCell ref="A1:D3"/>
    <mergeCell ref="E1:BP1"/>
    <mergeCell ref="BQ1:BY2"/>
    <mergeCell ref="E2:BP2"/>
    <mergeCell ref="E3:BP3"/>
    <mergeCell ref="BQ3:BY3"/>
    <mergeCell ref="A4:AC4"/>
    <mergeCell ref="AD4:BA4"/>
    <mergeCell ref="BB4:BY4"/>
    <mergeCell ref="A32:Q32"/>
  </mergeCells>
  <dataValidations count="45">
    <dataValidation type="list" errorStyle="warning" allowBlank="1" showInputMessage="1" showErrorMessage="1" errorTitle="Línea de Gestión PND" error="Desea Ingresar Nueva Línea de Gestión PND?" sqref="L6:L31">
      <formula1>proceso</formula1>
    </dataValidation>
    <dataValidation type="list" errorStyle="warning" allowBlank="1" showInputMessage="1" showErrorMessage="1" errorTitle="Objetivo Sectorial" error="Desea Ingresar Nuevo Objetivo Sectorial?" sqref="G6:G31">
      <formula1>obj_sec</formula1>
    </dataValidation>
    <dataValidation type="list" errorStyle="warning" allowBlank="1" showInputMessage="1" showErrorMessage="1" errorTitle="Estrategia Sectorial" error="Desea Ingresar Nueva Estrategia Sectorial?" sqref="H6:H31">
      <formula1>est_sec</formula1>
    </dataValidation>
    <dataValidation type="list" errorStyle="warning" allowBlank="1" showInputMessage="1" showErrorMessage="1" errorTitle="Actividad Principal" error="Registrar Actividad Principal?" sqref="I6:I31">
      <formula1>"Inactivar"</formula1>
    </dataValidation>
    <dataValidation type="list" errorStyle="warning" allowBlank="1" showInputMessage="1" showErrorMessage="1" errorTitle="Actividad Desagregada" error="Registrar Actividad Desagregada?" sqref="J6:J31">
      <formula1>"Inactivar"</formula1>
    </dataValidation>
    <dataValidation type="list" errorStyle="warning" allowBlank="1" showInputMessage="1" showErrorMessage="1" errorTitle="Línea de Gestión PND" error="Desea Ingresar Nueva Línea de Gestión PND?" sqref="K6:K31">
      <formula1>linea_gestion</formula1>
    </dataValidation>
    <dataValidation type="list" allowBlank="1" showInputMessage="1" showErrorMessage="1" errorTitle="Dato Inválido" error="Debe Registrar un Valor Entre 1 y 3" sqref="M6:M31">
      <formula1>peso</formula1>
    </dataValidation>
    <dataValidation type="list" errorStyle="warning" allowBlank="1" showInputMessage="1" showErrorMessage="1" errorTitle="Unidad de Medida" error="Desea Ingresar Nueva Unidad de Medida?" sqref="P6:P31">
      <formula1>unidad_medida</formula1>
    </dataValidation>
    <dataValidation type="decimal" allowBlank="1" showInputMessage="1" showErrorMessage="1" errorTitle="Dato Inválido" error="Debe Registrar Valores Enteros y/o con Valores Decimales" sqref="AC6:AC31 N6:N31 AS6:AS31">
      <formula1>0</formula1>
      <formula2>9.99999999999999E+24</formula2>
    </dataValidation>
    <dataValidation type="list" errorStyle="warning" allowBlank="1" showInputMessage="1" showErrorMessage="1" errorTitle="Fuente Financiación" error="Desea Ingresar Nueva Fuente de Financiación?" sqref="R5:AC5">
      <formula1>fuente_financiacion</formula1>
    </dataValidation>
    <dataValidation type="list" errorStyle="warning" allowBlank="1" showInputMessage="1" showErrorMessage="1" errorTitle="Compromiso PND" error="Desea Ingresar Nuevo Compromiso PND?" sqref="AD6:AD31">
      <formula1>compromiso_PND</formula1>
    </dataValidation>
    <dataValidation type="list" errorStyle="warning" allowBlank="1" showInputMessage="1" showErrorMessage="1" errorTitle="Articulado PND" error="Desea Ingresar Nuevo Articulado PND?" sqref="AE6:AE31">
      <formula1>"No Aplica"</formula1>
    </dataValidation>
    <dataValidation type="list" errorStyle="warning" allowBlank="1" showInputMessage="1" showErrorMessage="1" errorTitle="Meta Sinergia Nacional" error="Desea Ingresar Nueva Meta Sinergia Nacional?" sqref="AF6:AF31">
      <formula1>meta_sinergia_nal</formula1>
    </dataValidation>
    <dataValidation type="list" errorStyle="warning" allowBlank="1" showInputMessage="1" showErrorMessage="1" errorTitle="Meta Sinergia Regional" error="Desea Ingresar Nueva Meta Sinergia Regional?" sqref="AG6:AG31">
      <formula1>meta_sinergia_regional</formula1>
    </dataValidation>
    <dataValidation type="list" errorStyle="warning" allowBlank="1" showInputMessage="1" showErrorMessage="1" errorTitle="Meta Grupo Étnico" error="Desea Ingresar Nueva Meta Grupo Étnico?" sqref="AH6:AH31">
      <formula1>meta_grupo_etnico</formula1>
    </dataValidation>
    <dataValidation type="list" errorStyle="warning" allowBlank="1" showInputMessage="1" showErrorMessage="1" errorTitle="Tablero Control Ministro" error="Desea Ingresar Nueva Meta Control Ministro?" sqref="AI6:AI31">
      <formula1>tablero_ministro</formula1>
    </dataValidation>
    <dataValidation type="list" errorStyle="warning" allowBlank="1" showInputMessage="1" showErrorMessage="1" errorTitle="Política Ambiental" error="Desea Ingresar Nueva Política Ambiental?" sqref="AJ6:AJ31">
      <formula1>politica_ambiental</formula1>
    </dataValidation>
    <dataValidation type="list" errorStyle="warning" allowBlank="1" showInputMessage="1" showErrorMessage="1" errorTitle="Acuerdos Internacionales" error="Desea Ingresar Nuevo Compromiso Acuerdo Internacional?" sqref="AL6:AL31">
      <formula1>"No Aplica"</formula1>
    </dataValidation>
    <dataValidation type="list" allowBlank="1" showInputMessage="1" showErrorMessage="1" errorTitle="Dato Inválido" error="Debe Seleccionar Si Aplica o No Aplica?" sqref="AM6:AN31">
      <formula1>"Si Aplica,No Aplica"</formula1>
    </dataValidation>
    <dataValidation type="list" errorStyle="warning" allowBlank="1" showInputMessage="1" showErrorMessage="1" errorTitle="Grupo Étnico" error="Desea Ingresar Nuevo Grupo Étnico?" sqref="AO6:AO31">
      <formula1>grupo_etnico</formula1>
    </dataValidation>
    <dataValidation type="list" errorStyle="warning" allowBlank="1" showInputMessage="1" showErrorMessage="1" errorTitle="Fuente Compromiso Étnico" error="Desea Ingresar Nueva Fuente Compromiso Étnico?" sqref="AP6:AP31">
      <formula1>compromiso_etnico</formula1>
    </dataValidation>
    <dataValidation type="list" errorStyle="warning" allowBlank="1" showInputMessage="1" showErrorMessage="1" errorTitle="Grupo Poblacional" error="Desea Ingresar Nuevo Grupo Poblacional?" sqref="AQ6:AQ31">
      <formula1>grupo_poblacional</formula1>
    </dataValidation>
    <dataValidation type="list" errorStyle="warning" allowBlank="1" showInputMessage="1" showErrorMessage="1" errorTitle="Género" error="Desea Ingresar Nuevo Género?" sqref="AR6:AR31">
      <formula1>genero</formula1>
    </dataValidation>
    <dataValidation type="list" errorStyle="warning" allowBlank="1" showInputMessage="1" showErrorMessage="1" errorTitle="Región" error="Desea Ingresar Nueva Región?" sqref="AT6:AT31">
      <formula1>region</formula1>
    </dataValidation>
    <dataValidation type="list" errorStyle="warning" allowBlank="1" showInputMessage="1" showErrorMessage="1" errorTitle="Departamento" error="Desea Ingresar Nuevo Departamento?" sqref="AU6:AU31">
      <formula1>departamento</formula1>
    </dataValidation>
    <dataValidation type="list" errorStyle="warning" allowBlank="1" showInputMessage="1" showErrorMessage="1" errorTitle="Municipio" error="Desea Ingresar Nuevo Municipio?" sqref="AW6:AW31">
      <formula1>municipio</formula1>
    </dataValidation>
    <dataValidation type="list" errorStyle="warning" allowBlank="1" showInputMessage="1" showErrorMessage="1" errorTitle="Clasificación de Desempeño" error="Desea Ingresar Nueva Clasificación de Desempeño y Calidad?" sqref="AY6:AY31">
      <formula1>clasificacion_desempeño</formula1>
    </dataValidation>
    <dataValidation type="list" errorStyle="warning" allowBlank="1" showInputMessage="1" showErrorMessage="1" errorTitle="Meta Indicador de Resultado" error="Desea Ingresar Nueva Meta Indicador de Resultado?" sqref="AZ6:AZ31">
      <formula1>"No Aplica"</formula1>
    </dataValidation>
    <dataValidation type="list" errorStyle="warning" allowBlank="1" showInputMessage="1" showErrorMessage="1" errorTitle="Líder Responsable" error="Desea Ingresar Nuevo Líder Responsable?" sqref="BA6:BA31">
      <formula1>lider</formula1>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B6:BB31">
      <formula1>10</formula1>
      <formula2>1000</formula2>
    </dataValidation>
    <dataValidation type="decimal" allowBlank="1" showInputMessage="1" showErrorMessage="1" errorTitle="Dato Inválido" error="Debe Registrar Valores Enteros y/o con Valores Decimales (Mayor a 0 e Inferior o Igual a 100)" sqref="BC6:BC31 BE6:BE31 BY6:BY31 BU6:BU31 BW6:BW31 BS6:BS31 BQ6:BQ31 BO6:BO31 BM6:BM31 BK6:BK31 BI6:BI31 BG6:BG12 BG14:BG31">
      <formula1>1</formula1>
      <formula2>100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D6:BD31">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T6:BT12 BT14:BT31">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BV6:BV31">
      <formula1>10</formula1>
      <formula2>1000</formula2>
    </dataValidation>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BX6:BX31">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F6:BF12 BF14:BF31 BH13">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H6:BH12 BH14:BH31 BJ13">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J6:BJ12 BJ14:BJ31 BL13">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L6:BL12 BL14:BL31 BN13">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N6:BN12 BN14:BN31 BP13">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P6:BP12 BP14:BP31 BR13">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R6:BR12 BR14:BR31 BT13">
      <formula1>10</formula1>
      <formula2>1000</formula2>
    </dataValidation>
    <dataValidation type="textLength" showInputMessage="1" showErrorMessage="1" error="El largo de texto no corresponde a lo definido (10 a 1000 caracteres)" prompt="Registra mínimo 10 y máximo 1000 caracteres" sqref="CB5:CB300 CE5:CE300">
      <formula1>10</formula1>
      <formula2>1000</formula2>
    </dataValidation>
    <dataValidation type="decimal" showInputMessage="1" showErrorMessage="1" error="Se debe ingresar números entre 0 y 100" prompt="Ingrese números entre 0 y 100" sqref="CA6:CA300 CD6:CD300">
      <formula1>0</formula1>
      <formula2>100</formula2>
    </dataValidation>
    <dataValidation type="decimal" operator="greaterThan" showInputMessage="1" showErrorMessage="1" error="Sólo puede ingresar números mayores a 0" prompt="Ingrese un números" sqref="BZ6:BZ300 CC6:CC300">
      <formula1>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3366FF"/>
  </sheetPr>
  <dimension ref="A1:CE300"/>
  <sheetViews>
    <sheetView topLeftCell="BQ1" zoomScale="78" zoomScaleNormal="78" workbookViewId="0">
      <selection activeCell="BU8" sqref="BU8"/>
    </sheetView>
  </sheetViews>
  <sheetFormatPr baseColWidth="10" defaultRowHeight="12.75" x14ac:dyDescent="0.2"/>
  <cols>
    <col min="1" max="1" width="15.42578125" style="99" customWidth="1"/>
    <col min="2" max="2" width="13.85546875" style="99" customWidth="1"/>
    <col min="3" max="3" width="16.85546875" style="99" customWidth="1"/>
    <col min="4" max="4" width="14.5703125" style="99" customWidth="1"/>
    <col min="5" max="5" width="13.85546875" style="99" customWidth="1"/>
    <col min="6" max="6" width="15.42578125" style="99" customWidth="1"/>
    <col min="7" max="8" width="39.28515625" style="99" customWidth="1"/>
    <col min="9" max="9" width="39.42578125" style="99" customWidth="1"/>
    <col min="10" max="10" width="39.28515625" style="99" customWidth="1"/>
    <col min="11" max="11" width="30.28515625" style="99" customWidth="1"/>
    <col min="12" max="12" width="20.7109375" style="99" customWidth="1"/>
    <col min="13" max="13" width="7.7109375" style="99" customWidth="1"/>
    <col min="14" max="14" width="13.140625" style="99" customWidth="1"/>
    <col min="15" max="15" width="28.140625" style="99" customWidth="1"/>
    <col min="16" max="16" width="15.85546875" style="99" customWidth="1"/>
    <col min="17" max="17" width="39.28515625" style="99" customWidth="1"/>
    <col min="18" max="18" width="32.5703125" style="99" customWidth="1"/>
    <col min="19" max="19" width="33.5703125" style="99" customWidth="1"/>
    <col min="20" max="29" width="39.28515625" style="99" hidden="1" customWidth="1"/>
    <col min="30" max="30" width="23.42578125" style="99" customWidth="1"/>
    <col min="31" max="44" width="11.5703125" style="99" customWidth="1"/>
    <col min="45" max="45" width="16.5703125" style="99" customWidth="1"/>
    <col min="46" max="50" width="11.5703125" style="99" customWidth="1"/>
    <col min="51" max="52" width="11.7109375" style="99" customWidth="1"/>
    <col min="53" max="54" width="11.42578125" style="99" customWidth="1"/>
    <col min="55" max="57" width="11.5703125" style="99" customWidth="1"/>
    <col min="58" max="58" width="16" style="99" customWidth="1"/>
    <col min="59" max="67" width="11.5703125" style="99" customWidth="1"/>
    <col min="68" max="68" width="20" style="99" customWidth="1"/>
    <col min="69" max="71" width="11.5703125" style="99" customWidth="1"/>
    <col min="72" max="72" width="16.85546875" style="99" customWidth="1"/>
    <col min="73" max="73" width="19.42578125" style="99" customWidth="1"/>
    <col min="74" max="74" width="14.85546875" style="99" customWidth="1"/>
    <col min="75" max="75" width="15.42578125" style="99" customWidth="1"/>
    <col min="76" max="76" width="11.5703125" style="99" customWidth="1"/>
    <col min="77" max="77" width="11.42578125" style="99" customWidth="1"/>
    <col min="78" max="79" width="40.7109375" style="99" customWidth="1"/>
    <col min="80" max="80" width="67.7109375" style="99" customWidth="1"/>
    <col min="81" max="82" width="40.7109375" style="99" customWidth="1"/>
    <col min="83" max="83" width="67.7109375" style="99" customWidth="1"/>
    <col min="84" max="16384" width="11.42578125" style="99"/>
  </cols>
  <sheetData>
    <row r="1" spans="1:83" s="159" customFormat="1" ht="50.1" customHeight="1" x14ac:dyDescent="0.2">
      <c r="A1" s="593"/>
      <c r="B1" s="594"/>
      <c r="C1" s="594"/>
      <c r="D1" s="595"/>
      <c r="E1" s="611" t="s">
        <v>1848</v>
      </c>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2"/>
      <c r="BQ1" s="601"/>
      <c r="BR1" s="602"/>
      <c r="BS1" s="602"/>
      <c r="BT1" s="602"/>
      <c r="BU1" s="602"/>
      <c r="BV1" s="602"/>
      <c r="BW1" s="602"/>
      <c r="BX1" s="602"/>
      <c r="BY1" s="603"/>
    </row>
    <row r="2" spans="1:83" s="159" customFormat="1" ht="50.1" customHeight="1" x14ac:dyDescent="0.2">
      <c r="A2" s="596"/>
      <c r="B2" s="597"/>
      <c r="C2" s="597"/>
      <c r="D2" s="598"/>
      <c r="E2" s="611" t="s">
        <v>1849</v>
      </c>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1"/>
      <c r="AT2" s="611"/>
      <c r="AU2" s="611"/>
      <c r="AV2" s="611"/>
      <c r="AW2" s="611"/>
      <c r="AX2" s="611"/>
      <c r="AY2" s="611"/>
      <c r="AZ2" s="611"/>
      <c r="BA2" s="611"/>
      <c r="BB2" s="611"/>
      <c r="BC2" s="611"/>
      <c r="BD2" s="611"/>
      <c r="BE2" s="611"/>
      <c r="BF2" s="611"/>
      <c r="BG2" s="611"/>
      <c r="BH2" s="611"/>
      <c r="BI2" s="611"/>
      <c r="BJ2" s="611"/>
      <c r="BK2" s="611"/>
      <c r="BL2" s="611"/>
      <c r="BM2" s="611"/>
      <c r="BN2" s="611"/>
      <c r="BO2" s="611"/>
      <c r="BP2" s="612"/>
      <c r="BQ2" s="604"/>
      <c r="BR2" s="605"/>
      <c r="BS2" s="605"/>
      <c r="BT2" s="605"/>
      <c r="BU2" s="605"/>
      <c r="BV2" s="605"/>
      <c r="BW2" s="605"/>
      <c r="BX2" s="605"/>
      <c r="BY2" s="606"/>
    </row>
    <row r="3" spans="1:83" s="159" customFormat="1" ht="50.1" customHeight="1" thickBot="1" x14ac:dyDescent="0.25">
      <c r="A3" s="596"/>
      <c r="B3" s="597"/>
      <c r="C3" s="597"/>
      <c r="D3" s="598"/>
      <c r="E3" s="613" t="s">
        <v>1850</v>
      </c>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c r="AY3" s="613"/>
      <c r="AZ3" s="613"/>
      <c r="BA3" s="613"/>
      <c r="BB3" s="613"/>
      <c r="BC3" s="613"/>
      <c r="BD3" s="613"/>
      <c r="BE3" s="613"/>
      <c r="BF3" s="613"/>
      <c r="BG3" s="613"/>
      <c r="BH3" s="613"/>
      <c r="BI3" s="613"/>
      <c r="BJ3" s="613"/>
      <c r="BK3" s="613"/>
      <c r="BL3" s="613"/>
      <c r="BM3" s="613"/>
      <c r="BN3" s="613"/>
      <c r="BO3" s="613"/>
      <c r="BP3" s="614"/>
      <c r="BQ3" s="615" t="s">
        <v>1851</v>
      </c>
      <c r="BR3" s="616"/>
      <c r="BS3" s="616"/>
      <c r="BT3" s="616"/>
      <c r="BU3" s="616"/>
      <c r="BV3" s="616"/>
      <c r="BW3" s="616"/>
      <c r="BX3" s="616"/>
      <c r="BY3" s="617"/>
    </row>
    <row r="4" spans="1:83" s="159" customFormat="1" ht="50.1" customHeight="1" thickBot="1" x14ac:dyDescent="0.25">
      <c r="A4" s="609" t="s">
        <v>1852</v>
      </c>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t="s">
        <v>1853</v>
      </c>
      <c r="AE4" s="580"/>
      <c r="AF4" s="580"/>
      <c r="AG4" s="580"/>
      <c r="AH4" s="580"/>
      <c r="AI4" s="580"/>
      <c r="AJ4" s="580"/>
      <c r="AK4" s="580"/>
      <c r="AL4" s="580"/>
      <c r="AM4" s="580"/>
      <c r="AN4" s="580"/>
      <c r="AO4" s="580"/>
      <c r="AP4" s="580"/>
      <c r="AQ4" s="580"/>
      <c r="AR4" s="580"/>
      <c r="AS4" s="580"/>
      <c r="AT4" s="580"/>
      <c r="AU4" s="580"/>
      <c r="AV4" s="580"/>
      <c r="AW4" s="580"/>
      <c r="AX4" s="580"/>
      <c r="AY4" s="580"/>
      <c r="AZ4" s="580"/>
      <c r="BA4" s="580"/>
      <c r="BB4" s="580" t="s">
        <v>1942</v>
      </c>
      <c r="BC4" s="580"/>
      <c r="BD4" s="580"/>
      <c r="BE4" s="580"/>
      <c r="BF4" s="580"/>
      <c r="BG4" s="580"/>
      <c r="BH4" s="580"/>
      <c r="BI4" s="580"/>
      <c r="BJ4" s="580"/>
      <c r="BK4" s="580"/>
      <c r="BL4" s="580"/>
      <c r="BM4" s="580"/>
      <c r="BN4" s="580"/>
      <c r="BO4" s="580"/>
      <c r="BP4" s="580"/>
      <c r="BQ4" s="580"/>
      <c r="BR4" s="580"/>
      <c r="BS4" s="580"/>
      <c r="BT4" s="580"/>
      <c r="BU4" s="580"/>
      <c r="BV4" s="580"/>
      <c r="BW4" s="580"/>
      <c r="BX4" s="580"/>
      <c r="BY4" s="581"/>
      <c r="BZ4" s="590" t="s">
        <v>3529</v>
      </c>
      <c r="CA4" s="591"/>
      <c r="CB4" s="591"/>
      <c r="CC4" s="591"/>
      <c r="CD4" s="591"/>
      <c r="CE4" s="592"/>
    </row>
    <row r="5" spans="1:83" s="159" customFormat="1" ht="90" thickBot="1" x14ac:dyDescent="0.25">
      <c r="A5" s="230" t="s">
        <v>1854</v>
      </c>
      <c r="B5" s="231" t="s">
        <v>1855</v>
      </c>
      <c r="C5" s="232" t="s">
        <v>1856</v>
      </c>
      <c r="D5" s="231" t="s">
        <v>1857</v>
      </c>
      <c r="E5" s="231" t="s">
        <v>1858</v>
      </c>
      <c r="F5" s="232" t="s">
        <v>1859</v>
      </c>
      <c r="G5" s="233" t="s">
        <v>1847</v>
      </c>
      <c r="H5" s="233" t="s">
        <v>1862</v>
      </c>
      <c r="I5" s="233" t="s">
        <v>1860</v>
      </c>
      <c r="J5" s="233" t="s">
        <v>1861</v>
      </c>
      <c r="K5" s="233" t="s">
        <v>1863</v>
      </c>
      <c r="L5" s="233" t="s">
        <v>1864</v>
      </c>
      <c r="M5" s="233" t="s">
        <v>1865</v>
      </c>
      <c r="N5" s="231" t="s">
        <v>1869</v>
      </c>
      <c r="O5" s="231" t="s">
        <v>1866</v>
      </c>
      <c r="P5" s="231" t="s">
        <v>1867</v>
      </c>
      <c r="Q5" s="233" t="s">
        <v>1868</v>
      </c>
      <c r="R5" s="253" t="s">
        <v>2974</v>
      </c>
      <c r="S5" s="253" t="s">
        <v>2969</v>
      </c>
      <c r="T5" s="73" t="s">
        <v>1925</v>
      </c>
      <c r="U5" s="73" t="s">
        <v>1925</v>
      </c>
      <c r="V5" s="73" t="s">
        <v>1925</v>
      </c>
      <c r="W5" s="73" t="s">
        <v>1925</v>
      </c>
      <c r="X5" s="73" t="s">
        <v>1925</v>
      </c>
      <c r="Y5" s="73" t="s">
        <v>1925</v>
      </c>
      <c r="Z5" s="73" t="s">
        <v>1925</v>
      </c>
      <c r="AA5" s="73" t="s">
        <v>1925</v>
      </c>
      <c r="AB5" s="73" t="s">
        <v>1925</v>
      </c>
      <c r="AC5" s="73" t="s">
        <v>1925</v>
      </c>
      <c r="AD5" s="72" t="s">
        <v>1870</v>
      </c>
      <c r="AE5" s="72" t="s">
        <v>1871</v>
      </c>
      <c r="AF5" s="72" t="s">
        <v>1872</v>
      </c>
      <c r="AG5" s="72" t="s">
        <v>1873</v>
      </c>
      <c r="AH5" s="72" t="s">
        <v>1874</v>
      </c>
      <c r="AI5" s="72" t="s">
        <v>1875</v>
      </c>
      <c r="AJ5" s="72" t="s">
        <v>1876</v>
      </c>
      <c r="AK5" s="72" t="s">
        <v>1877</v>
      </c>
      <c r="AL5" s="72" t="s">
        <v>1878</v>
      </c>
      <c r="AM5" s="72" t="s">
        <v>1879</v>
      </c>
      <c r="AN5" s="72" t="s">
        <v>1880</v>
      </c>
      <c r="AO5" s="72" t="s">
        <v>1881</v>
      </c>
      <c r="AP5" s="72" t="s">
        <v>1882</v>
      </c>
      <c r="AQ5" s="72" t="s">
        <v>1883</v>
      </c>
      <c r="AR5" s="72" t="s">
        <v>1884</v>
      </c>
      <c r="AS5" s="72" t="s">
        <v>1885</v>
      </c>
      <c r="AT5" s="72" t="s">
        <v>1886</v>
      </c>
      <c r="AU5" s="72" t="s">
        <v>1887</v>
      </c>
      <c r="AV5" s="72" t="s">
        <v>1888</v>
      </c>
      <c r="AW5" s="72" t="s">
        <v>1889</v>
      </c>
      <c r="AX5" s="72" t="s">
        <v>1890</v>
      </c>
      <c r="AY5" s="156" t="s">
        <v>1891</v>
      </c>
      <c r="AZ5" s="156" t="s">
        <v>1892</v>
      </c>
      <c r="BA5" s="46" t="s">
        <v>1893</v>
      </c>
      <c r="BB5" s="46" t="s">
        <v>1894</v>
      </c>
      <c r="BC5" s="156" t="s">
        <v>1895</v>
      </c>
      <c r="BD5" s="46" t="s">
        <v>1896</v>
      </c>
      <c r="BE5" s="156" t="s">
        <v>1897</v>
      </c>
      <c r="BF5" s="46" t="s">
        <v>1898</v>
      </c>
      <c r="BG5" s="156" t="s">
        <v>1899</v>
      </c>
      <c r="BH5" s="46" t="s">
        <v>1900</v>
      </c>
      <c r="BI5" s="156" t="s">
        <v>1901</v>
      </c>
      <c r="BJ5" s="46" t="s">
        <v>1902</v>
      </c>
      <c r="BK5" s="156" t="s">
        <v>1903</v>
      </c>
      <c r="BL5" s="46" t="s">
        <v>1904</v>
      </c>
      <c r="BM5" s="156" t="s">
        <v>1905</v>
      </c>
      <c r="BN5" s="46" t="s">
        <v>1906</v>
      </c>
      <c r="BO5" s="156" t="s">
        <v>1907</v>
      </c>
      <c r="BP5" s="46" t="s">
        <v>1908</v>
      </c>
      <c r="BQ5" s="156" t="s">
        <v>1909</v>
      </c>
      <c r="BR5" s="46" t="s">
        <v>1910</v>
      </c>
      <c r="BS5" s="156" t="s">
        <v>1911</v>
      </c>
      <c r="BT5" s="46" t="s">
        <v>1912</v>
      </c>
      <c r="BU5" s="156" t="s">
        <v>1913</v>
      </c>
      <c r="BV5" s="46" t="s">
        <v>1914</v>
      </c>
      <c r="BW5" s="156" t="s">
        <v>1915</v>
      </c>
      <c r="BX5" s="46" t="s">
        <v>1916</v>
      </c>
      <c r="BY5" s="175" t="s">
        <v>1917</v>
      </c>
      <c r="BZ5" s="178" t="s">
        <v>3526</v>
      </c>
      <c r="CA5" s="178" t="s">
        <v>3527</v>
      </c>
      <c r="CB5" s="178" t="s">
        <v>3528</v>
      </c>
      <c r="CC5" s="178" t="s">
        <v>3530</v>
      </c>
      <c r="CD5" s="178" t="s">
        <v>3531</v>
      </c>
      <c r="CE5" s="178" t="s">
        <v>3532</v>
      </c>
    </row>
    <row r="6" spans="1:83" ht="84.95" customHeight="1" x14ac:dyDescent="0.2">
      <c r="A6" s="254" t="s">
        <v>0</v>
      </c>
      <c r="B6" s="255">
        <v>2017</v>
      </c>
      <c r="C6" s="255" t="s">
        <v>2</v>
      </c>
      <c r="D6" s="255" t="s">
        <v>20</v>
      </c>
      <c r="E6" s="255" t="s">
        <v>1918</v>
      </c>
      <c r="F6" s="256" t="s">
        <v>22</v>
      </c>
      <c r="G6" s="242" t="s">
        <v>1447</v>
      </c>
      <c r="H6" s="242" t="s">
        <v>1455</v>
      </c>
      <c r="I6" s="291" t="s">
        <v>2241</v>
      </c>
      <c r="J6" s="242"/>
      <c r="K6" s="242"/>
      <c r="L6" s="242"/>
      <c r="M6" s="258">
        <v>3</v>
      </c>
      <c r="N6" s="241">
        <v>40</v>
      </c>
      <c r="O6" s="242" t="s">
        <v>2242</v>
      </c>
      <c r="P6" s="242" t="s">
        <v>2016</v>
      </c>
      <c r="Q6" s="241" t="s">
        <v>2243</v>
      </c>
      <c r="R6" s="281"/>
      <c r="S6" s="281"/>
      <c r="T6" s="78"/>
      <c r="U6" s="78"/>
      <c r="V6" s="78"/>
      <c r="W6" s="78"/>
      <c r="X6" s="78"/>
      <c r="Y6" s="78"/>
      <c r="Z6" s="78"/>
      <c r="AA6" s="78"/>
      <c r="AB6" s="78"/>
      <c r="AC6" s="79"/>
      <c r="AD6" s="160"/>
      <c r="AE6" s="160"/>
      <c r="AF6" s="160"/>
      <c r="AG6" s="160"/>
      <c r="AH6" s="160"/>
      <c r="AI6" s="160"/>
      <c r="AJ6" s="160"/>
      <c r="AK6" s="160"/>
      <c r="AL6" s="160"/>
      <c r="AM6" s="160"/>
      <c r="AN6" s="160"/>
      <c r="AO6" s="160"/>
      <c r="AP6" s="160"/>
      <c r="AQ6" s="160"/>
      <c r="AR6" s="160"/>
      <c r="AS6" s="77"/>
      <c r="AT6" s="160"/>
      <c r="AU6" s="160"/>
      <c r="AV6" s="160"/>
      <c r="AW6" s="160"/>
      <c r="AX6" s="160"/>
      <c r="AY6" s="161"/>
      <c r="AZ6" s="160"/>
      <c r="BA6" s="82" t="s">
        <v>2244</v>
      </c>
      <c r="BB6" s="83"/>
      <c r="BC6" s="84"/>
      <c r="BD6" s="83"/>
      <c r="BE6" s="84"/>
      <c r="BF6" s="83"/>
      <c r="BG6" s="84"/>
      <c r="BH6" s="83"/>
      <c r="BI6" s="84"/>
      <c r="BJ6" s="83"/>
      <c r="BK6" s="84"/>
      <c r="BL6" s="83"/>
      <c r="BM6" s="84"/>
      <c r="BN6" s="83"/>
      <c r="BO6" s="84"/>
      <c r="BP6" s="83"/>
      <c r="BQ6" s="84"/>
      <c r="BR6" s="83"/>
      <c r="BS6" s="84"/>
      <c r="BT6" s="83"/>
      <c r="BU6" s="84"/>
      <c r="BV6" s="83"/>
      <c r="BW6" s="84"/>
      <c r="BX6" s="83"/>
      <c r="BY6" s="85"/>
      <c r="BZ6" s="179"/>
      <c r="CA6" s="180"/>
      <c r="CB6" s="181"/>
      <c r="CC6" s="179"/>
      <c r="CD6" s="180"/>
      <c r="CE6" s="181"/>
    </row>
    <row r="7" spans="1:83" ht="84.95" customHeight="1" x14ac:dyDescent="0.2">
      <c r="A7" s="261" t="s">
        <v>0</v>
      </c>
      <c r="B7" s="262">
        <v>2017</v>
      </c>
      <c r="C7" s="262" t="s">
        <v>2</v>
      </c>
      <c r="D7" s="262" t="s">
        <v>20</v>
      </c>
      <c r="E7" s="262" t="s">
        <v>1918</v>
      </c>
      <c r="F7" s="263" t="s">
        <v>22</v>
      </c>
      <c r="G7" s="247" t="s">
        <v>1447</v>
      </c>
      <c r="H7" s="247" t="s">
        <v>1455</v>
      </c>
      <c r="I7" s="264" t="s">
        <v>2241</v>
      </c>
      <c r="J7" s="247" t="s">
        <v>3656</v>
      </c>
      <c r="K7" s="247"/>
      <c r="L7" s="247"/>
      <c r="M7" s="265">
        <v>3</v>
      </c>
      <c r="N7" s="246">
        <v>1</v>
      </c>
      <c r="O7" s="247" t="s">
        <v>2246</v>
      </c>
      <c r="P7" s="247" t="s">
        <v>1920</v>
      </c>
      <c r="Q7" s="246" t="s">
        <v>2247</v>
      </c>
      <c r="R7" s="282">
        <v>607000000</v>
      </c>
      <c r="S7" s="282"/>
      <c r="T7" s="87"/>
      <c r="U7" s="87"/>
      <c r="V7" s="87"/>
      <c r="W7" s="87"/>
      <c r="X7" s="87"/>
      <c r="Y7" s="87"/>
      <c r="Z7" s="87"/>
      <c r="AA7" s="87"/>
      <c r="AB7" s="87"/>
      <c r="AC7" s="88"/>
      <c r="AD7" s="162" t="s">
        <v>195</v>
      </c>
      <c r="AE7" s="162" t="s">
        <v>3657</v>
      </c>
      <c r="AF7" s="162" t="s">
        <v>195</v>
      </c>
      <c r="AG7" s="162" t="s">
        <v>195</v>
      </c>
      <c r="AH7" s="162" t="s">
        <v>195</v>
      </c>
      <c r="AI7" s="162" t="s">
        <v>195</v>
      </c>
      <c r="AJ7" s="162" t="s">
        <v>195</v>
      </c>
      <c r="AK7" s="162" t="s">
        <v>195</v>
      </c>
      <c r="AL7" s="162" t="s">
        <v>195</v>
      </c>
      <c r="AM7" s="162" t="s">
        <v>195</v>
      </c>
      <c r="AN7" s="162" t="s">
        <v>195</v>
      </c>
      <c r="AO7" s="162" t="s">
        <v>195</v>
      </c>
      <c r="AP7" s="162" t="s">
        <v>195</v>
      </c>
      <c r="AQ7" s="162" t="s">
        <v>195</v>
      </c>
      <c r="AR7" s="162" t="s">
        <v>195</v>
      </c>
      <c r="AS7" s="162" t="s">
        <v>195</v>
      </c>
      <c r="AT7" s="162" t="s">
        <v>195</v>
      </c>
      <c r="AU7" s="162" t="s">
        <v>278</v>
      </c>
      <c r="AV7" s="162" t="s">
        <v>195</v>
      </c>
      <c r="AW7" s="162" t="s">
        <v>195</v>
      </c>
      <c r="AX7" s="162" t="s">
        <v>195</v>
      </c>
      <c r="AY7" s="162" t="s">
        <v>195</v>
      </c>
      <c r="AZ7" s="162" t="s">
        <v>1834</v>
      </c>
      <c r="BA7" s="91" t="s">
        <v>2244</v>
      </c>
      <c r="BB7" s="92" t="s">
        <v>3658</v>
      </c>
      <c r="BC7" s="93">
        <v>8</v>
      </c>
      <c r="BD7" s="92" t="s">
        <v>3659</v>
      </c>
      <c r="BE7" s="93">
        <v>15</v>
      </c>
      <c r="BF7" s="92" t="s">
        <v>3660</v>
      </c>
      <c r="BG7" s="93">
        <v>18</v>
      </c>
      <c r="BH7" s="92" t="s">
        <v>3661</v>
      </c>
      <c r="BI7" s="93">
        <v>22</v>
      </c>
      <c r="BJ7" s="92" t="s">
        <v>3662</v>
      </c>
      <c r="BK7" s="93">
        <v>22</v>
      </c>
      <c r="BL7" s="92" t="s">
        <v>3663</v>
      </c>
      <c r="BM7" s="93">
        <v>35</v>
      </c>
      <c r="BN7" s="92" t="s">
        <v>3662</v>
      </c>
      <c r="BO7" s="93">
        <v>35</v>
      </c>
      <c r="BP7" s="92" t="s">
        <v>3664</v>
      </c>
      <c r="BQ7" s="93">
        <v>60</v>
      </c>
      <c r="BR7" s="92"/>
      <c r="BS7" s="93"/>
      <c r="BT7" s="92" t="s">
        <v>3665</v>
      </c>
      <c r="BU7" s="93">
        <v>80</v>
      </c>
      <c r="BV7" s="92" t="s">
        <v>3666</v>
      </c>
      <c r="BW7" s="93">
        <v>100</v>
      </c>
      <c r="BX7" s="92"/>
      <c r="BY7" s="94"/>
      <c r="BZ7" s="179"/>
      <c r="CA7" s="180"/>
      <c r="CB7" s="181"/>
      <c r="CC7" s="179"/>
      <c r="CD7" s="180"/>
      <c r="CE7" s="181"/>
    </row>
    <row r="8" spans="1:83" ht="84.95" customHeight="1" x14ac:dyDescent="0.2">
      <c r="A8" s="261" t="s">
        <v>0</v>
      </c>
      <c r="B8" s="262">
        <v>2017</v>
      </c>
      <c r="C8" s="262" t="s">
        <v>2</v>
      </c>
      <c r="D8" s="262" t="s">
        <v>20</v>
      </c>
      <c r="E8" s="262" t="s">
        <v>1918</v>
      </c>
      <c r="F8" s="263" t="s">
        <v>22</v>
      </c>
      <c r="G8" s="247" t="s">
        <v>1447</v>
      </c>
      <c r="H8" s="247" t="s">
        <v>1455</v>
      </c>
      <c r="I8" s="264" t="s">
        <v>2241</v>
      </c>
      <c r="J8" s="247" t="s">
        <v>3667</v>
      </c>
      <c r="K8" s="247"/>
      <c r="L8" s="247"/>
      <c r="M8" s="265">
        <v>3</v>
      </c>
      <c r="N8" s="246">
        <v>1</v>
      </c>
      <c r="O8" s="247" t="s">
        <v>2248</v>
      </c>
      <c r="P8" s="247" t="s">
        <v>1920</v>
      </c>
      <c r="Q8" s="246" t="s">
        <v>2249</v>
      </c>
      <c r="R8" s="282"/>
      <c r="S8" s="282"/>
      <c r="T8" s="87"/>
      <c r="U8" s="87"/>
      <c r="V8" s="87"/>
      <c r="W8" s="87"/>
      <c r="X8" s="87"/>
      <c r="Y8" s="87"/>
      <c r="Z8" s="87"/>
      <c r="AA8" s="87"/>
      <c r="AB8" s="87"/>
      <c r="AC8" s="88"/>
      <c r="AD8" s="162" t="s">
        <v>195</v>
      </c>
      <c r="AE8" s="162" t="s">
        <v>3657</v>
      </c>
      <c r="AF8" s="162" t="s">
        <v>195</v>
      </c>
      <c r="AG8" s="162" t="s">
        <v>195</v>
      </c>
      <c r="AH8" s="162" t="s">
        <v>195</v>
      </c>
      <c r="AI8" s="162" t="s">
        <v>195</v>
      </c>
      <c r="AJ8" s="162" t="s">
        <v>195</v>
      </c>
      <c r="AK8" s="162" t="s">
        <v>195</v>
      </c>
      <c r="AL8" s="162" t="s">
        <v>195</v>
      </c>
      <c r="AM8" s="162" t="s">
        <v>195</v>
      </c>
      <c r="AN8" s="162" t="s">
        <v>195</v>
      </c>
      <c r="AO8" s="162" t="s">
        <v>195</v>
      </c>
      <c r="AP8" s="162" t="s">
        <v>195</v>
      </c>
      <c r="AQ8" s="162" t="s">
        <v>195</v>
      </c>
      <c r="AR8" s="162" t="s">
        <v>195</v>
      </c>
      <c r="AS8" s="162" t="s">
        <v>195</v>
      </c>
      <c r="AT8" s="162" t="s">
        <v>195</v>
      </c>
      <c r="AU8" s="162" t="s">
        <v>278</v>
      </c>
      <c r="AV8" s="162" t="s">
        <v>195</v>
      </c>
      <c r="AW8" s="162" t="s">
        <v>195</v>
      </c>
      <c r="AX8" s="162" t="s">
        <v>195</v>
      </c>
      <c r="AY8" s="162" t="s">
        <v>195</v>
      </c>
      <c r="AZ8" s="162" t="s">
        <v>1834</v>
      </c>
      <c r="BA8" s="91" t="s">
        <v>2244</v>
      </c>
      <c r="BB8" s="92" t="s">
        <v>3668</v>
      </c>
      <c r="BC8" s="93">
        <v>3</v>
      </c>
      <c r="BD8" s="92" t="s">
        <v>3668</v>
      </c>
      <c r="BE8" s="93">
        <v>3</v>
      </c>
      <c r="BF8" s="92" t="s">
        <v>3668</v>
      </c>
      <c r="BG8" s="93">
        <v>3</v>
      </c>
      <c r="BH8" s="92" t="s">
        <v>3669</v>
      </c>
      <c r="BI8" s="93">
        <v>30</v>
      </c>
      <c r="BJ8" s="92" t="s">
        <v>3670</v>
      </c>
      <c r="BK8" s="93">
        <v>30</v>
      </c>
      <c r="BL8" s="92" t="s">
        <v>3671</v>
      </c>
      <c r="BM8" s="93">
        <v>40</v>
      </c>
      <c r="BN8" s="92" t="s">
        <v>3670</v>
      </c>
      <c r="BO8" s="93">
        <v>40</v>
      </c>
      <c r="BP8" s="92" t="s">
        <v>3672</v>
      </c>
      <c r="BQ8" s="93">
        <v>60</v>
      </c>
      <c r="BR8" s="92" t="s">
        <v>3670</v>
      </c>
      <c r="BS8" s="93">
        <v>60</v>
      </c>
      <c r="BT8" s="92" t="s">
        <v>3670</v>
      </c>
      <c r="BU8" s="93">
        <v>60</v>
      </c>
      <c r="BV8" s="92" t="s">
        <v>3673</v>
      </c>
      <c r="BW8" s="93">
        <v>100</v>
      </c>
      <c r="BX8" s="92"/>
      <c r="BY8" s="94"/>
      <c r="BZ8" s="182"/>
      <c r="CA8" s="183"/>
      <c r="CB8" s="184"/>
      <c r="CC8" s="182"/>
      <c r="CD8" s="183"/>
      <c r="CE8" s="184"/>
    </row>
    <row r="9" spans="1:83" ht="84.95" customHeight="1" x14ac:dyDescent="0.2">
      <c r="A9" s="261" t="s">
        <v>0</v>
      </c>
      <c r="B9" s="262">
        <v>2017</v>
      </c>
      <c r="C9" s="262" t="s">
        <v>2</v>
      </c>
      <c r="D9" s="262" t="s">
        <v>20</v>
      </c>
      <c r="E9" s="262" t="s">
        <v>1918</v>
      </c>
      <c r="F9" s="263" t="s">
        <v>22</v>
      </c>
      <c r="G9" s="247" t="s">
        <v>1447</v>
      </c>
      <c r="H9" s="247" t="s">
        <v>1455</v>
      </c>
      <c r="I9" s="264" t="s">
        <v>2241</v>
      </c>
      <c r="J9" s="247" t="s">
        <v>3674</v>
      </c>
      <c r="K9" s="247"/>
      <c r="L9" s="247"/>
      <c r="M9" s="265">
        <v>3</v>
      </c>
      <c r="N9" s="246">
        <v>1</v>
      </c>
      <c r="O9" s="247" t="s">
        <v>2250</v>
      </c>
      <c r="P9" s="247" t="s">
        <v>1920</v>
      </c>
      <c r="Q9" s="246" t="s">
        <v>3675</v>
      </c>
      <c r="R9" s="282">
        <v>88000000</v>
      </c>
      <c r="S9" s="282"/>
      <c r="T9" s="87"/>
      <c r="U9" s="87"/>
      <c r="V9" s="87"/>
      <c r="W9" s="87"/>
      <c r="X9" s="87"/>
      <c r="Y9" s="87"/>
      <c r="Z9" s="87"/>
      <c r="AA9" s="87"/>
      <c r="AB9" s="87"/>
      <c r="AC9" s="88"/>
      <c r="AD9" s="162" t="s">
        <v>195</v>
      </c>
      <c r="AE9" s="162" t="s">
        <v>3657</v>
      </c>
      <c r="AF9" s="162" t="s">
        <v>195</v>
      </c>
      <c r="AG9" s="162" t="s">
        <v>195</v>
      </c>
      <c r="AH9" s="162" t="s">
        <v>195</v>
      </c>
      <c r="AI9" s="162" t="s">
        <v>195</v>
      </c>
      <c r="AJ9" s="162" t="s">
        <v>195</v>
      </c>
      <c r="AK9" s="162" t="s">
        <v>195</v>
      </c>
      <c r="AL9" s="162" t="s">
        <v>195</v>
      </c>
      <c r="AM9" s="162" t="s">
        <v>195</v>
      </c>
      <c r="AN9" s="162" t="s">
        <v>195</v>
      </c>
      <c r="AO9" s="162" t="s">
        <v>195</v>
      </c>
      <c r="AP9" s="162" t="s">
        <v>195</v>
      </c>
      <c r="AQ9" s="162" t="s">
        <v>195</v>
      </c>
      <c r="AR9" s="162" t="s">
        <v>195</v>
      </c>
      <c r="AS9" s="162" t="s">
        <v>195</v>
      </c>
      <c r="AT9" s="162" t="s">
        <v>195</v>
      </c>
      <c r="AU9" s="162" t="s">
        <v>278</v>
      </c>
      <c r="AV9" s="162" t="s">
        <v>195</v>
      </c>
      <c r="AW9" s="162" t="s">
        <v>195</v>
      </c>
      <c r="AX9" s="162" t="s">
        <v>195</v>
      </c>
      <c r="AY9" s="162" t="s">
        <v>195</v>
      </c>
      <c r="AZ9" s="162" t="s">
        <v>1834</v>
      </c>
      <c r="BA9" s="91" t="s">
        <v>2244</v>
      </c>
      <c r="BB9" s="92"/>
      <c r="BC9" s="93"/>
      <c r="BD9" s="93" t="s">
        <v>3676</v>
      </c>
      <c r="BE9" s="93">
        <v>10</v>
      </c>
      <c r="BF9" s="92" t="s">
        <v>3677</v>
      </c>
      <c r="BG9" s="93">
        <v>20</v>
      </c>
      <c r="BH9" s="92" t="s">
        <v>3678</v>
      </c>
      <c r="BI9" s="93">
        <v>30</v>
      </c>
      <c r="BJ9" s="92" t="s">
        <v>3679</v>
      </c>
      <c r="BK9" s="93">
        <v>40</v>
      </c>
      <c r="BL9" s="92" t="s">
        <v>3680</v>
      </c>
      <c r="BM9" s="93">
        <v>50</v>
      </c>
      <c r="BN9" s="92"/>
      <c r="BO9" s="93"/>
      <c r="BP9" s="92" t="s">
        <v>3681</v>
      </c>
      <c r="BQ9" s="93">
        <v>60</v>
      </c>
      <c r="BR9" s="92" t="s">
        <v>3682</v>
      </c>
      <c r="BS9" s="93">
        <v>80</v>
      </c>
      <c r="BT9" s="92"/>
      <c r="BU9" s="93"/>
      <c r="BV9" s="92" t="s">
        <v>3683</v>
      </c>
      <c r="BW9" s="93">
        <v>90</v>
      </c>
      <c r="BX9" s="92" t="s">
        <v>3684</v>
      </c>
      <c r="BY9" s="94">
        <v>100</v>
      </c>
      <c r="BZ9" s="182"/>
      <c r="CA9" s="183"/>
      <c r="CB9" s="184"/>
      <c r="CC9" s="182"/>
      <c r="CD9" s="183"/>
      <c r="CE9" s="184"/>
    </row>
    <row r="10" spans="1:83" ht="84.95" customHeight="1" x14ac:dyDescent="0.2">
      <c r="A10" s="261" t="s">
        <v>0</v>
      </c>
      <c r="B10" s="262">
        <v>2017</v>
      </c>
      <c r="C10" s="262" t="s">
        <v>2</v>
      </c>
      <c r="D10" s="262" t="s">
        <v>20</v>
      </c>
      <c r="E10" s="262" t="s">
        <v>1918</v>
      </c>
      <c r="F10" s="263" t="s">
        <v>22</v>
      </c>
      <c r="G10" s="247" t="s">
        <v>1447</v>
      </c>
      <c r="H10" s="247" t="s">
        <v>1455</v>
      </c>
      <c r="I10" s="292" t="s">
        <v>2251</v>
      </c>
      <c r="J10" s="247"/>
      <c r="K10" s="247"/>
      <c r="L10" s="247"/>
      <c r="M10" s="265">
        <v>3</v>
      </c>
      <c r="N10" s="246">
        <v>5</v>
      </c>
      <c r="O10" s="247" t="s">
        <v>2252</v>
      </c>
      <c r="P10" s="247" t="s">
        <v>2035</v>
      </c>
      <c r="Q10" s="246" t="s">
        <v>2253</v>
      </c>
      <c r="R10" s="282"/>
      <c r="S10" s="282"/>
      <c r="T10" s="87"/>
      <c r="U10" s="87"/>
      <c r="V10" s="87"/>
      <c r="W10" s="87"/>
      <c r="X10" s="87"/>
      <c r="Y10" s="87"/>
      <c r="Z10" s="87"/>
      <c r="AA10" s="87"/>
      <c r="AB10" s="87"/>
      <c r="AC10" s="88"/>
      <c r="AD10" s="162"/>
      <c r="AE10" s="162"/>
      <c r="AF10" s="162"/>
      <c r="AG10" s="162"/>
      <c r="AH10" s="162"/>
      <c r="AI10" s="162"/>
      <c r="AJ10" s="162"/>
      <c r="AK10" s="162"/>
      <c r="AL10" s="162"/>
      <c r="AM10" s="162"/>
      <c r="AN10" s="162"/>
      <c r="AO10" s="162"/>
      <c r="AP10" s="162"/>
      <c r="AQ10" s="162"/>
      <c r="AR10" s="162"/>
      <c r="AS10" s="86"/>
      <c r="AT10" s="162"/>
      <c r="AU10" s="162"/>
      <c r="AV10" s="162"/>
      <c r="AW10" s="162"/>
      <c r="AX10" s="162"/>
      <c r="AY10" s="164"/>
      <c r="AZ10" s="162"/>
      <c r="BA10" s="91" t="s">
        <v>2254</v>
      </c>
      <c r="BB10" s="92"/>
      <c r="BC10" s="93"/>
      <c r="BD10" s="92"/>
      <c r="BE10" s="93"/>
      <c r="BF10" s="92"/>
      <c r="BG10" s="93"/>
      <c r="BH10" s="92"/>
      <c r="BI10" s="93"/>
      <c r="BJ10" s="92"/>
      <c r="BK10" s="93"/>
      <c r="BL10" s="92"/>
      <c r="BM10" s="93"/>
      <c r="BN10" s="92"/>
      <c r="BO10" s="93"/>
      <c r="BP10" s="92"/>
      <c r="BQ10" s="93"/>
      <c r="BR10" s="92"/>
      <c r="BS10" s="93"/>
      <c r="BT10" s="92"/>
      <c r="BU10" s="93"/>
      <c r="BV10" s="92"/>
      <c r="BW10" s="93"/>
      <c r="BX10" s="92"/>
      <c r="BY10" s="94"/>
      <c r="BZ10" s="182"/>
      <c r="CA10" s="183"/>
      <c r="CB10" s="184"/>
      <c r="CC10" s="182"/>
      <c r="CD10" s="183"/>
      <c r="CE10" s="184"/>
    </row>
    <row r="11" spans="1:83" ht="84.95" customHeight="1" x14ac:dyDescent="0.2">
      <c r="A11" s="261" t="s">
        <v>0</v>
      </c>
      <c r="B11" s="262">
        <v>2017</v>
      </c>
      <c r="C11" s="262" t="s">
        <v>2</v>
      </c>
      <c r="D11" s="262" t="s">
        <v>20</v>
      </c>
      <c r="E11" s="262" t="s">
        <v>1918</v>
      </c>
      <c r="F11" s="263" t="s">
        <v>22</v>
      </c>
      <c r="G11" s="247" t="s">
        <v>1447</v>
      </c>
      <c r="H11" s="247" t="s">
        <v>1455</v>
      </c>
      <c r="I11" s="264" t="s">
        <v>2251</v>
      </c>
      <c r="J11" s="247" t="s">
        <v>2255</v>
      </c>
      <c r="K11" s="247"/>
      <c r="L11" s="247"/>
      <c r="M11" s="265">
        <v>3</v>
      </c>
      <c r="N11" s="246">
        <v>2</v>
      </c>
      <c r="O11" s="247" t="s">
        <v>2256</v>
      </c>
      <c r="P11" s="247" t="s">
        <v>2035</v>
      </c>
      <c r="Q11" s="246" t="s">
        <v>2257</v>
      </c>
      <c r="R11" s="282">
        <v>148500000</v>
      </c>
      <c r="S11" s="282"/>
      <c r="T11" s="87"/>
      <c r="U11" s="87"/>
      <c r="V11" s="87"/>
      <c r="W11" s="87"/>
      <c r="X11" s="87"/>
      <c r="Y11" s="87"/>
      <c r="Z11" s="87"/>
      <c r="AA11" s="87"/>
      <c r="AB11" s="87"/>
      <c r="AC11" s="88"/>
      <c r="AD11" s="162" t="s">
        <v>92</v>
      </c>
      <c r="AE11" s="162" t="s">
        <v>1834</v>
      </c>
      <c r="AF11" s="162" t="s">
        <v>195</v>
      </c>
      <c r="AG11" s="162" t="s">
        <v>195</v>
      </c>
      <c r="AH11" s="162" t="s">
        <v>195</v>
      </c>
      <c r="AI11" s="162" t="s">
        <v>195</v>
      </c>
      <c r="AJ11" s="162" t="s">
        <v>261</v>
      </c>
      <c r="AK11" s="162"/>
      <c r="AL11" s="162" t="s">
        <v>1834</v>
      </c>
      <c r="AM11" s="162" t="s">
        <v>2381</v>
      </c>
      <c r="AN11" s="162" t="s">
        <v>2381</v>
      </c>
      <c r="AO11" s="162" t="s">
        <v>195</v>
      </c>
      <c r="AP11" s="162" t="s">
        <v>195</v>
      </c>
      <c r="AQ11" s="162" t="s">
        <v>262</v>
      </c>
      <c r="AR11" s="162" t="s">
        <v>195</v>
      </c>
      <c r="AS11" s="86"/>
      <c r="AT11" s="162" t="s">
        <v>278</v>
      </c>
      <c r="AU11" s="162" t="s">
        <v>278</v>
      </c>
      <c r="AV11" s="162"/>
      <c r="AW11" s="162" t="s">
        <v>278</v>
      </c>
      <c r="AX11" s="162"/>
      <c r="AY11" s="164" t="s">
        <v>1378</v>
      </c>
      <c r="AZ11" s="162">
        <v>2</v>
      </c>
      <c r="BA11" s="91" t="s">
        <v>2254</v>
      </c>
      <c r="BB11" s="92" t="s">
        <v>3685</v>
      </c>
      <c r="BC11" s="93">
        <v>2</v>
      </c>
      <c r="BD11" s="92" t="s">
        <v>3686</v>
      </c>
      <c r="BE11" s="93">
        <v>5</v>
      </c>
      <c r="BF11" s="92" t="s">
        <v>3687</v>
      </c>
      <c r="BG11" s="93">
        <v>8</v>
      </c>
      <c r="BH11" s="92" t="s">
        <v>3688</v>
      </c>
      <c r="BI11" s="93">
        <v>20</v>
      </c>
      <c r="BJ11" s="92" t="s">
        <v>3689</v>
      </c>
      <c r="BK11" s="93">
        <v>35</v>
      </c>
      <c r="BL11" s="92" t="s">
        <v>3690</v>
      </c>
      <c r="BM11" s="93">
        <v>45</v>
      </c>
      <c r="BN11" s="92" t="s">
        <v>3691</v>
      </c>
      <c r="BO11" s="93">
        <v>48</v>
      </c>
      <c r="BP11" s="92" t="s">
        <v>3692</v>
      </c>
      <c r="BQ11" s="93">
        <v>60</v>
      </c>
      <c r="BR11" s="92" t="s">
        <v>3693</v>
      </c>
      <c r="BS11" s="93">
        <v>75</v>
      </c>
      <c r="BT11" s="92" t="s">
        <v>3691</v>
      </c>
      <c r="BU11" s="93">
        <v>78</v>
      </c>
      <c r="BV11" s="92" t="s">
        <v>3691</v>
      </c>
      <c r="BW11" s="93">
        <v>80</v>
      </c>
      <c r="BX11" s="92" t="s">
        <v>3694</v>
      </c>
      <c r="BY11" s="94">
        <v>100</v>
      </c>
      <c r="BZ11" s="182"/>
      <c r="CA11" s="183"/>
      <c r="CB11" s="184"/>
      <c r="CC11" s="182"/>
      <c r="CD11" s="183"/>
      <c r="CE11" s="184"/>
    </row>
    <row r="12" spans="1:83" ht="84.95" customHeight="1" x14ac:dyDescent="0.2">
      <c r="A12" s="261" t="s">
        <v>0</v>
      </c>
      <c r="B12" s="262">
        <v>2017</v>
      </c>
      <c r="C12" s="262" t="s">
        <v>2</v>
      </c>
      <c r="D12" s="262" t="s">
        <v>20</v>
      </c>
      <c r="E12" s="262" t="s">
        <v>1918</v>
      </c>
      <c r="F12" s="263" t="s">
        <v>22</v>
      </c>
      <c r="G12" s="247" t="s">
        <v>1447</v>
      </c>
      <c r="H12" s="247" t="s">
        <v>1455</v>
      </c>
      <c r="I12" s="264" t="s">
        <v>2251</v>
      </c>
      <c r="J12" s="247" t="s">
        <v>3695</v>
      </c>
      <c r="K12" s="247"/>
      <c r="L12" s="247"/>
      <c r="M12" s="265">
        <v>3</v>
      </c>
      <c r="N12" s="246">
        <v>1</v>
      </c>
      <c r="O12" s="247" t="s">
        <v>2260</v>
      </c>
      <c r="P12" s="247" t="s">
        <v>2035</v>
      </c>
      <c r="Q12" s="246" t="s">
        <v>2261</v>
      </c>
      <c r="R12" s="282">
        <v>300000000</v>
      </c>
      <c r="S12" s="282"/>
      <c r="T12" s="87"/>
      <c r="U12" s="87"/>
      <c r="V12" s="87"/>
      <c r="W12" s="87"/>
      <c r="X12" s="87"/>
      <c r="Y12" s="87"/>
      <c r="Z12" s="87"/>
      <c r="AA12" s="87"/>
      <c r="AB12" s="87"/>
      <c r="AC12" s="88"/>
      <c r="AD12" s="162" t="s">
        <v>88</v>
      </c>
      <c r="AE12" s="162" t="s">
        <v>1834</v>
      </c>
      <c r="AF12" s="162" t="s">
        <v>3026</v>
      </c>
      <c r="AG12" s="162" t="s">
        <v>1445</v>
      </c>
      <c r="AH12" s="162" t="s">
        <v>1396</v>
      </c>
      <c r="AI12" s="162" t="s">
        <v>195</v>
      </c>
      <c r="AJ12" s="162" t="s">
        <v>251</v>
      </c>
      <c r="AK12" s="162" t="s">
        <v>3696</v>
      </c>
      <c r="AL12" s="162" t="s">
        <v>1834</v>
      </c>
      <c r="AM12" s="162" t="s">
        <v>1834</v>
      </c>
      <c r="AN12" s="162" t="s">
        <v>1834</v>
      </c>
      <c r="AO12" s="162" t="s">
        <v>264</v>
      </c>
      <c r="AP12" s="162" t="s">
        <v>195</v>
      </c>
      <c r="AQ12" s="162" t="s">
        <v>262</v>
      </c>
      <c r="AR12" s="162" t="s">
        <v>195</v>
      </c>
      <c r="AS12" s="86">
        <v>10000000</v>
      </c>
      <c r="AT12" s="162" t="s">
        <v>284</v>
      </c>
      <c r="AU12" s="162" t="s">
        <v>296</v>
      </c>
      <c r="AV12" s="162"/>
      <c r="AW12" s="162" t="s">
        <v>385</v>
      </c>
      <c r="AX12" s="162" t="s">
        <v>3697</v>
      </c>
      <c r="AY12" s="164" t="s">
        <v>1378</v>
      </c>
      <c r="AZ12" s="162" t="s">
        <v>1834</v>
      </c>
      <c r="BA12" s="91" t="s">
        <v>2262</v>
      </c>
      <c r="BB12" s="92"/>
      <c r="BC12" s="93"/>
      <c r="BD12" s="92"/>
      <c r="BE12" s="93"/>
      <c r="BF12" s="92" t="s">
        <v>3698</v>
      </c>
      <c r="BG12" s="93">
        <v>20</v>
      </c>
      <c r="BH12" s="92"/>
      <c r="BI12" s="93"/>
      <c r="BJ12" s="92" t="s">
        <v>3699</v>
      </c>
      <c r="BK12" s="93">
        <v>40</v>
      </c>
      <c r="BL12" s="92"/>
      <c r="BM12" s="93"/>
      <c r="BN12" s="92"/>
      <c r="BO12" s="93"/>
      <c r="BP12" s="92" t="s">
        <v>3700</v>
      </c>
      <c r="BQ12" s="93">
        <v>80</v>
      </c>
      <c r="BR12" s="92"/>
      <c r="BS12" s="93"/>
      <c r="BT12" s="92" t="s">
        <v>3701</v>
      </c>
      <c r="BU12" s="93">
        <v>100</v>
      </c>
      <c r="BV12" s="92"/>
      <c r="BW12" s="93"/>
      <c r="BX12" s="92"/>
      <c r="BY12" s="94"/>
      <c r="BZ12" s="182"/>
      <c r="CA12" s="183"/>
      <c r="CB12" s="184"/>
      <c r="CC12" s="182"/>
      <c r="CD12" s="183"/>
      <c r="CE12" s="184"/>
    </row>
    <row r="13" spans="1:83" ht="84.95" customHeight="1" x14ac:dyDescent="0.2">
      <c r="A13" s="261" t="s">
        <v>0</v>
      </c>
      <c r="B13" s="262">
        <v>2017</v>
      </c>
      <c r="C13" s="262" t="s">
        <v>2</v>
      </c>
      <c r="D13" s="262" t="s">
        <v>20</v>
      </c>
      <c r="E13" s="262" t="s">
        <v>1918</v>
      </c>
      <c r="F13" s="263" t="s">
        <v>22</v>
      </c>
      <c r="G13" s="247" t="s">
        <v>1447</v>
      </c>
      <c r="H13" s="247" t="s">
        <v>1455</v>
      </c>
      <c r="I13" s="264" t="s">
        <v>2251</v>
      </c>
      <c r="J13" s="247" t="s">
        <v>3702</v>
      </c>
      <c r="K13" s="247"/>
      <c r="L13" s="247"/>
      <c r="M13" s="265">
        <v>3</v>
      </c>
      <c r="N13" s="246">
        <v>1</v>
      </c>
      <c r="O13" s="247" t="s">
        <v>2258</v>
      </c>
      <c r="P13" s="247" t="s">
        <v>2035</v>
      </c>
      <c r="Q13" s="246" t="s">
        <v>3703</v>
      </c>
      <c r="R13" s="282">
        <v>124050000</v>
      </c>
      <c r="S13" s="282"/>
      <c r="T13" s="87"/>
      <c r="U13" s="87"/>
      <c r="V13" s="87"/>
      <c r="W13" s="87"/>
      <c r="X13" s="87"/>
      <c r="Y13" s="87"/>
      <c r="Z13" s="87"/>
      <c r="AA13" s="87"/>
      <c r="AB13" s="87"/>
      <c r="AC13" s="88"/>
      <c r="AD13" s="162" t="s">
        <v>3704</v>
      </c>
      <c r="AE13" s="162" t="s">
        <v>1834</v>
      </c>
      <c r="AF13" s="162" t="s">
        <v>195</v>
      </c>
      <c r="AG13" s="162" t="s">
        <v>195</v>
      </c>
      <c r="AH13" s="162" t="s">
        <v>195</v>
      </c>
      <c r="AI13" s="162" t="s">
        <v>195</v>
      </c>
      <c r="AJ13" s="162" t="s">
        <v>261</v>
      </c>
      <c r="AK13" s="162"/>
      <c r="AL13" s="162" t="s">
        <v>3705</v>
      </c>
      <c r="AM13" s="162" t="s">
        <v>2381</v>
      </c>
      <c r="AN13" s="162" t="s">
        <v>1834</v>
      </c>
      <c r="AO13" s="162" t="s">
        <v>195</v>
      </c>
      <c r="AP13" s="162" t="s">
        <v>195</v>
      </c>
      <c r="AQ13" s="162" t="s">
        <v>262</v>
      </c>
      <c r="AR13" s="162" t="s">
        <v>195</v>
      </c>
      <c r="AS13" s="86"/>
      <c r="AT13" s="162" t="s">
        <v>278</v>
      </c>
      <c r="AU13" s="162" t="s">
        <v>278</v>
      </c>
      <c r="AV13" s="162"/>
      <c r="AW13" s="162" t="s">
        <v>278</v>
      </c>
      <c r="AX13" s="162"/>
      <c r="AY13" s="164" t="s">
        <v>1378</v>
      </c>
      <c r="AZ13" s="162">
        <v>1</v>
      </c>
      <c r="BA13" s="91" t="s">
        <v>2254</v>
      </c>
      <c r="BB13" s="92" t="s">
        <v>3685</v>
      </c>
      <c r="BC13" s="93">
        <v>2</v>
      </c>
      <c r="BD13" s="92" t="s">
        <v>3686</v>
      </c>
      <c r="BE13" s="93">
        <v>5</v>
      </c>
      <c r="BF13" s="92" t="s">
        <v>3687</v>
      </c>
      <c r="BG13" s="93">
        <v>8</v>
      </c>
      <c r="BH13" s="92" t="s">
        <v>3706</v>
      </c>
      <c r="BI13" s="93">
        <v>20</v>
      </c>
      <c r="BJ13" s="92" t="s">
        <v>3707</v>
      </c>
      <c r="BK13" s="93">
        <v>35</v>
      </c>
      <c r="BL13" s="92" t="s">
        <v>3691</v>
      </c>
      <c r="BM13" s="93">
        <v>38</v>
      </c>
      <c r="BN13" s="92" t="s">
        <v>3708</v>
      </c>
      <c r="BO13" s="93">
        <v>50</v>
      </c>
      <c r="BP13" s="92" t="s">
        <v>3709</v>
      </c>
      <c r="BQ13" s="93">
        <v>60</v>
      </c>
      <c r="BR13" s="92" t="s">
        <v>3691</v>
      </c>
      <c r="BS13" s="93">
        <v>63</v>
      </c>
      <c r="BT13" s="92" t="s">
        <v>3710</v>
      </c>
      <c r="BU13" s="93">
        <v>75</v>
      </c>
      <c r="BV13" s="92" t="s">
        <v>3711</v>
      </c>
      <c r="BW13" s="93">
        <v>88</v>
      </c>
      <c r="BX13" s="92" t="s">
        <v>3712</v>
      </c>
      <c r="BY13" s="94">
        <v>100</v>
      </c>
      <c r="BZ13" s="182"/>
      <c r="CA13" s="183"/>
      <c r="CB13" s="184"/>
      <c r="CC13" s="182"/>
      <c r="CD13" s="183"/>
      <c r="CE13" s="184"/>
    </row>
    <row r="14" spans="1:83" ht="84.95" customHeight="1" x14ac:dyDescent="0.2">
      <c r="A14" s="261" t="s">
        <v>0</v>
      </c>
      <c r="B14" s="262">
        <v>2017</v>
      </c>
      <c r="C14" s="262" t="s">
        <v>2</v>
      </c>
      <c r="D14" s="262" t="s">
        <v>20</v>
      </c>
      <c r="E14" s="262" t="s">
        <v>1918</v>
      </c>
      <c r="F14" s="263" t="s">
        <v>22</v>
      </c>
      <c r="G14" s="247" t="s">
        <v>1447</v>
      </c>
      <c r="H14" s="247" t="s">
        <v>1455</v>
      </c>
      <c r="I14" s="264" t="s">
        <v>2251</v>
      </c>
      <c r="J14" s="247" t="s">
        <v>3713</v>
      </c>
      <c r="K14" s="247"/>
      <c r="L14" s="247"/>
      <c r="M14" s="265">
        <v>2</v>
      </c>
      <c r="N14" s="246">
        <v>5</v>
      </c>
      <c r="O14" s="247" t="s">
        <v>3714</v>
      </c>
      <c r="P14" s="247" t="s">
        <v>2144</v>
      </c>
      <c r="Q14" s="246" t="s">
        <v>3715</v>
      </c>
      <c r="R14" s="282">
        <v>506000000</v>
      </c>
      <c r="S14" s="282"/>
      <c r="T14" s="87"/>
      <c r="U14" s="87"/>
      <c r="V14" s="87"/>
      <c r="W14" s="87"/>
      <c r="X14" s="87"/>
      <c r="Y14" s="87"/>
      <c r="Z14" s="87"/>
      <c r="AA14" s="87"/>
      <c r="AB14" s="87"/>
      <c r="AC14" s="88"/>
      <c r="AD14" s="162" t="s">
        <v>195</v>
      </c>
      <c r="AE14" s="162" t="s">
        <v>195</v>
      </c>
      <c r="AF14" s="162" t="s">
        <v>195</v>
      </c>
      <c r="AG14" s="162" t="s">
        <v>195</v>
      </c>
      <c r="AH14" s="162" t="s">
        <v>195</v>
      </c>
      <c r="AI14" s="162" t="s">
        <v>195</v>
      </c>
      <c r="AJ14" s="162" t="s">
        <v>195</v>
      </c>
      <c r="AK14" s="162" t="s">
        <v>3716</v>
      </c>
      <c r="AL14" s="162" t="s">
        <v>1834</v>
      </c>
      <c r="AM14" s="162" t="s">
        <v>1834</v>
      </c>
      <c r="AN14" s="162" t="s">
        <v>1834</v>
      </c>
      <c r="AO14" s="162" t="s">
        <v>262</v>
      </c>
      <c r="AP14" s="162" t="s">
        <v>195</v>
      </c>
      <c r="AQ14" s="162" t="s">
        <v>262</v>
      </c>
      <c r="AR14" s="162" t="s">
        <v>195</v>
      </c>
      <c r="AS14" s="86"/>
      <c r="AT14" s="162" t="s">
        <v>284</v>
      </c>
      <c r="AU14" s="162" t="s">
        <v>278</v>
      </c>
      <c r="AV14" s="162"/>
      <c r="AW14" s="162" t="s">
        <v>278</v>
      </c>
      <c r="AX14" s="162"/>
      <c r="AY14" s="164" t="s">
        <v>1378</v>
      </c>
      <c r="AZ14" s="162">
        <v>4</v>
      </c>
      <c r="BA14" s="91" t="s">
        <v>2254</v>
      </c>
      <c r="BB14" s="92"/>
      <c r="BC14" s="93"/>
      <c r="BD14" s="92"/>
      <c r="BE14" s="93"/>
      <c r="BF14" s="92"/>
      <c r="BG14" s="93"/>
      <c r="BH14" s="92"/>
      <c r="BI14" s="93"/>
      <c r="BJ14" s="92"/>
      <c r="BK14" s="93"/>
      <c r="BL14" s="92"/>
      <c r="BM14" s="93"/>
      <c r="BN14" s="92"/>
      <c r="BO14" s="93"/>
      <c r="BP14" s="92"/>
      <c r="BQ14" s="93"/>
      <c r="BR14" s="92"/>
      <c r="BS14" s="93"/>
      <c r="BT14" s="92"/>
      <c r="BU14" s="93"/>
      <c r="BV14" s="92"/>
      <c r="BW14" s="93"/>
      <c r="BX14" s="92"/>
      <c r="BY14" s="94"/>
      <c r="BZ14" s="182"/>
      <c r="CA14" s="183"/>
      <c r="CB14" s="184"/>
      <c r="CC14" s="182"/>
      <c r="CD14" s="183"/>
      <c r="CE14" s="184"/>
    </row>
    <row r="15" spans="1:83" ht="84.95" customHeight="1" x14ac:dyDescent="0.2">
      <c r="A15" s="261" t="s">
        <v>0</v>
      </c>
      <c r="B15" s="262">
        <v>2017</v>
      </c>
      <c r="C15" s="262" t="s">
        <v>2</v>
      </c>
      <c r="D15" s="262" t="s">
        <v>20</v>
      </c>
      <c r="E15" s="262" t="s">
        <v>1918</v>
      </c>
      <c r="F15" s="263" t="s">
        <v>22</v>
      </c>
      <c r="G15" s="247" t="s">
        <v>1447</v>
      </c>
      <c r="H15" s="247" t="s">
        <v>1455</v>
      </c>
      <c r="I15" s="264" t="s">
        <v>2251</v>
      </c>
      <c r="J15" s="247" t="s">
        <v>3717</v>
      </c>
      <c r="K15" s="247"/>
      <c r="L15" s="247"/>
      <c r="M15" s="265">
        <v>3</v>
      </c>
      <c r="N15" s="246">
        <v>1</v>
      </c>
      <c r="O15" s="247" t="s">
        <v>2263</v>
      </c>
      <c r="P15" s="247" t="s">
        <v>2035</v>
      </c>
      <c r="Q15" s="246" t="s">
        <v>2264</v>
      </c>
      <c r="R15" s="282">
        <v>370000000</v>
      </c>
      <c r="S15" s="282"/>
      <c r="T15" s="87"/>
      <c r="U15" s="87"/>
      <c r="V15" s="87"/>
      <c r="W15" s="87"/>
      <c r="X15" s="87"/>
      <c r="Y15" s="87"/>
      <c r="Z15" s="87"/>
      <c r="AA15" s="87"/>
      <c r="AB15" s="87"/>
      <c r="AC15" s="88"/>
      <c r="AD15" s="162" t="s">
        <v>195</v>
      </c>
      <c r="AE15" s="162" t="s">
        <v>1834</v>
      </c>
      <c r="AF15" s="162" t="s">
        <v>195</v>
      </c>
      <c r="AG15" s="162" t="s">
        <v>195</v>
      </c>
      <c r="AH15" s="162" t="s">
        <v>195</v>
      </c>
      <c r="AI15" s="162" t="s">
        <v>195</v>
      </c>
      <c r="AJ15" s="162" t="s">
        <v>195</v>
      </c>
      <c r="AK15" s="162" t="s">
        <v>3716</v>
      </c>
      <c r="AL15" s="162" t="s">
        <v>1834</v>
      </c>
      <c r="AM15" s="162" t="s">
        <v>1834</v>
      </c>
      <c r="AN15" s="162" t="s">
        <v>1834</v>
      </c>
      <c r="AO15" s="162" t="s">
        <v>263</v>
      </c>
      <c r="AP15" s="162" t="s">
        <v>195</v>
      </c>
      <c r="AQ15" s="162" t="s">
        <v>262</v>
      </c>
      <c r="AR15" s="162" t="s">
        <v>275</v>
      </c>
      <c r="AS15" s="86"/>
      <c r="AT15" s="162" t="s">
        <v>284</v>
      </c>
      <c r="AU15" s="162" t="s">
        <v>294</v>
      </c>
      <c r="AV15" s="162"/>
      <c r="AW15" s="162" t="s">
        <v>426</v>
      </c>
      <c r="AX15" s="162" t="s">
        <v>3718</v>
      </c>
      <c r="AY15" s="164" t="s">
        <v>1378</v>
      </c>
      <c r="AZ15" s="162">
        <v>1</v>
      </c>
      <c r="BA15" s="91" t="s">
        <v>2254</v>
      </c>
      <c r="BB15" s="92"/>
      <c r="BC15" s="93"/>
      <c r="BD15" s="92"/>
      <c r="BE15" s="93"/>
      <c r="BF15" s="92"/>
      <c r="BG15" s="93"/>
      <c r="BH15" s="92"/>
      <c r="BI15" s="93"/>
      <c r="BJ15" s="92"/>
      <c r="BK15" s="93"/>
      <c r="BL15" s="92"/>
      <c r="BM15" s="93"/>
      <c r="BN15" s="92"/>
      <c r="BO15" s="93"/>
      <c r="BP15" s="92"/>
      <c r="BQ15" s="93"/>
      <c r="BR15" s="92"/>
      <c r="BS15" s="93"/>
      <c r="BT15" s="92"/>
      <c r="BU15" s="93"/>
      <c r="BV15" s="92"/>
      <c r="BW15" s="93"/>
      <c r="BX15" s="92"/>
      <c r="BY15" s="94"/>
      <c r="BZ15" s="182"/>
      <c r="CA15" s="183"/>
      <c r="CB15" s="184"/>
      <c r="CC15" s="182"/>
      <c r="CD15" s="183"/>
      <c r="CE15" s="184"/>
    </row>
    <row r="16" spans="1:83" ht="84.95" customHeight="1" x14ac:dyDescent="0.2">
      <c r="A16" s="261" t="s">
        <v>0</v>
      </c>
      <c r="B16" s="262">
        <v>2017</v>
      </c>
      <c r="C16" s="262" t="s">
        <v>2</v>
      </c>
      <c r="D16" s="262" t="s">
        <v>20</v>
      </c>
      <c r="E16" s="262" t="s">
        <v>1918</v>
      </c>
      <c r="F16" s="263" t="s">
        <v>22</v>
      </c>
      <c r="G16" s="247" t="s">
        <v>1447</v>
      </c>
      <c r="H16" s="247" t="s">
        <v>1455</v>
      </c>
      <c r="I16" s="264" t="s">
        <v>2251</v>
      </c>
      <c r="J16" s="247" t="s">
        <v>3719</v>
      </c>
      <c r="K16" s="247"/>
      <c r="L16" s="247"/>
      <c r="M16" s="265">
        <v>3</v>
      </c>
      <c r="N16" s="246">
        <v>1</v>
      </c>
      <c r="O16" s="247" t="s">
        <v>2265</v>
      </c>
      <c r="P16" s="247" t="s">
        <v>2035</v>
      </c>
      <c r="Q16" s="246" t="s">
        <v>3720</v>
      </c>
      <c r="R16" s="282"/>
      <c r="S16" s="282">
        <v>275000000</v>
      </c>
      <c r="T16" s="87"/>
      <c r="U16" s="87"/>
      <c r="V16" s="87"/>
      <c r="W16" s="87"/>
      <c r="X16" s="87"/>
      <c r="Y16" s="87"/>
      <c r="Z16" s="87"/>
      <c r="AA16" s="87"/>
      <c r="AB16" s="87"/>
      <c r="AC16" s="88"/>
      <c r="AD16" s="162" t="s">
        <v>195</v>
      </c>
      <c r="AE16" s="162" t="s">
        <v>1834</v>
      </c>
      <c r="AF16" s="162" t="s">
        <v>195</v>
      </c>
      <c r="AG16" s="162" t="s">
        <v>195</v>
      </c>
      <c r="AH16" s="162" t="s">
        <v>195</v>
      </c>
      <c r="AI16" s="162" t="s">
        <v>195</v>
      </c>
      <c r="AJ16" s="162" t="s">
        <v>195</v>
      </c>
      <c r="AK16" s="162"/>
      <c r="AL16" s="162" t="s">
        <v>1834</v>
      </c>
      <c r="AM16" s="162" t="s">
        <v>1834</v>
      </c>
      <c r="AN16" s="162" t="s">
        <v>2381</v>
      </c>
      <c r="AO16" s="162" t="s">
        <v>195</v>
      </c>
      <c r="AP16" s="162" t="s">
        <v>195</v>
      </c>
      <c r="AQ16" s="162" t="s">
        <v>195</v>
      </c>
      <c r="AR16" s="162" t="s">
        <v>195</v>
      </c>
      <c r="AS16" s="86"/>
      <c r="AT16" s="162" t="s">
        <v>278</v>
      </c>
      <c r="AU16" s="162" t="s">
        <v>278</v>
      </c>
      <c r="AV16" s="162"/>
      <c r="AW16" s="162" t="s">
        <v>278</v>
      </c>
      <c r="AX16" s="162"/>
      <c r="AY16" s="164" t="s">
        <v>1378</v>
      </c>
      <c r="AZ16" s="162">
        <v>3</v>
      </c>
      <c r="BA16" s="91" t="s">
        <v>2254</v>
      </c>
      <c r="BB16" s="92"/>
      <c r="BC16" s="93"/>
      <c r="BD16" s="92"/>
      <c r="BE16" s="93"/>
      <c r="BF16" s="92"/>
      <c r="BG16" s="93"/>
      <c r="BH16" s="92"/>
      <c r="BI16" s="93"/>
      <c r="BJ16" s="92"/>
      <c r="BK16" s="93"/>
      <c r="BL16" s="92"/>
      <c r="BM16" s="93"/>
      <c r="BN16" s="92"/>
      <c r="BO16" s="93"/>
      <c r="BP16" s="92"/>
      <c r="BQ16" s="93"/>
      <c r="BR16" s="92"/>
      <c r="BS16" s="93"/>
      <c r="BT16" s="92"/>
      <c r="BU16" s="93"/>
      <c r="BV16" s="92"/>
      <c r="BW16" s="93"/>
      <c r="BX16" s="92"/>
      <c r="BY16" s="94"/>
      <c r="BZ16" s="182"/>
      <c r="CA16" s="183"/>
      <c r="CB16" s="184"/>
      <c r="CC16" s="182"/>
      <c r="CD16" s="183"/>
      <c r="CE16" s="184"/>
    </row>
    <row r="17" spans="1:83" ht="84.95" customHeight="1" x14ac:dyDescent="0.2">
      <c r="A17" s="261" t="s">
        <v>0</v>
      </c>
      <c r="B17" s="262">
        <v>2017</v>
      </c>
      <c r="C17" s="262" t="s">
        <v>2</v>
      </c>
      <c r="D17" s="262" t="s">
        <v>20</v>
      </c>
      <c r="E17" s="262" t="s">
        <v>1918</v>
      </c>
      <c r="F17" s="263" t="s">
        <v>22</v>
      </c>
      <c r="G17" s="247" t="s">
        <v>1447</v>
      </c>
      <c r="H17" s="247" t="s">
        <v>1455</v>
      </c>
      <c r="I17" s="264" t="s">
        <v>2251</v>
      </c>
      <c r="J17" s="247" t="s">
        <v>3721</v>
      </c>
      <c r="K17" s="247"/>
      <c r="L17" s="247"/>
      <c r="M17" s="265">
        <v>3</v>
      </c>
      <c r="N17" s="246">
        <v>1</v>
      </c>
      <c r="O17" s="247" t="s">
        <v>2266</v>
      </c>
      <c r="P17" s="247" t="s">
        <v>2035</v>
      </c>
      <c r="Q17" s="246" t="s">
        <v>3720</v>
      </c>
      <c r="R17" s="282"/>
      <c r="S17" s="282">
        <v>107500000</v>
      </c>
      <c r="T17" s="87"/>
      <c r="U17" s="87"/>
      <c r="V17" s="87"/>
      <c r="W17" s="87"/>
      <c r="X17" s="87"/>
      <c r="Y17" s="87"/>
      <c r="Z17" s="87"/>
      <c r="AA17" s="87"/>
      <c r="AB17" s="87"/>
      <c r="AC17" s="88"/>
      <c r="AD17" s="162" t="s">
        <v>195</v>
      </c>
      <c r="AE17" s="162" t="s">
        <v>1834</v>
      </c>
      <c r="AF17" s="162" t="s">
        <v>195</v>
      </c>
      <c r="AG17" s="162" t="s">
        <v>195</v>
      </c>
      <c r="AH17" s="162" t="s">
        <v>195</v>
      </c>
      <c r="AI17" s="162" t="s">
        <v>195</v>
      </c>
      <c r="AJ17" s="162" t="s">
        <v>195</v>
      </c>
      <c r="AK17" s="162"/>
      <c r="AL17" s="162" t="s">
        <v>1834</v>
      </c>
      <c r="AM17" s="162" t="s">
        <v>1834</v>
      </c>
      <c r="AN17" s="162" t="s">
        <v>2381</v>
      </c>
      <c r="AO17" s="162" t="s">
        <v>195</v>
      </c>
      <c r="AP17" s="162" t="s">
        <v>195</v>
      </c>
      <c r="AQ17" s="162" t="s">
        <v>195</v>
      </c>
      <c r="AR17" s="162" t="s">
        <v>195</v>
      </c>
      <c r="AS17" s="86"/>
      <c r="AT17" s="162" t="s">
        <v>278</v>
      </c>
      <c r="AU17" s="162" t="s">
        <v>278</v>
      </c>
      <c r="AV17" s="162"/>
      <c r="AW17" s="162" t="s">
        <v>278</v>
      </c>
      <c r="AX17" s="162"/>
      <c r="AY17" s="164" t="s">
        <v>1378</v>
      </c>
      <c r="AZ17" s="162">
        <v>3</v>
      </c>
      <c r="BA17" s="91" t="s">
        <v>2254</v>
      </c>
      <c r="BB17" s="92"/>
      <c r="BC17" s="93"/>
      <c r="BD17" s="92"/>
      <c r="BE17" s="93"/>
      <c r="BF17" s="92"/>
      <c r="BG17" s="93"/>
      <c r="BH17" s="92"/>
      <c r="BI17" s="93"/>
      <c r="BJ17" s="92"/>
      <c r="BK17" s="93"/>
      <c r="BL17" s="92"/>
      <c r="BM17" s="93"/>
      <c r="BN17" s="92"/>
      <c r="BO17" s="93"/>
      <c r="BP17" s="92"/>
      <c r="BQ17" s="93"/>
      <c r="BR17" s="92"/>
      <c r="BS17" s="93"/>
      <c r="BT17" s="92"/>
      <c r="BU17" s="93"/>
      <c r="BV17" s="92"/>
      <c r="BW17" s="93"/>
      <c r="BX17" s="92"/>
      <c r="BY17" s="94"/>
      <c r="BZ17" s="182"/>
      <c r="CA17" s="183"/>
      <c r="CB17" s="184"/>
      <c r="CC17" s="182"/>
      <c r="CD17" s="183"/>
      <c r="CE17" s="184"/>
    </row>
    <row r="18" spans="1:83" ht="84.95" customHeight="1" x14ac:dyDescent="0.2">
      <c r="A18" s="261" t="s">
        <v>0</v>
      </c>
      <c r="B18" s="262">
        <v>2017</v>
      </c>
      <c r="C18" s="262" t="s">
        <v>2</v>
      </c>
      <c r="D18" s="262" t="s">
        <v>20</v>
      </c>
      <c r="E18" s="262" t="s">
        <v>1918</v>
      </c>
      <c r="F18" s="263" t="s">
        <v>22</v>
      </c>
      <c r="G18" s="247" t="s">
        <v>1447</v>
      </c>
      <c r="H18" s="247" t="s">
        <v>1455</v>
      </c>
      <c r="I18" s="292" t="s">
        <v>2267</v>
      </c>
      <c r="J18" s="247" t="s">
        <v>2268</v>
      </c>
      <c r="K18" s="247"/>
      <c r="L18" s="247"/>
      <c r="M18" s="265">
        <v>2</v>
      </c>
      <c r="N18" s="246">
        <v>8</v>
      </c>
      <c r="O18" s="247" t="s">
        <v>2269</v>
      </c>
      <c r="P18" s="247" t="s">
        <v>2035</v>
      </c>
      <c r="Q18" s="246" t="s">
        <v>2270</v>
      </c>
      <c r="R18" s="282"/>
      <c r="S18" s="282"/>
      <c r="T18" s="87"/>
      <c r="U18" s="87"/>
      <c r="V18" s="87"/>
      <c r="W18" s="87"/>
      <c r="X18" s="87"/>
      <c r="Y18" s="87"/>
      <c r="Z18" s="87"/>
      <c r="AA18" s="87"/>
      <c r="AB18" s="87"/>
      <c r="AC18" s="88"/>
      <c r="AD18" s="162"/>
      <c r="AE18" s="162"/>
      <c r="AF18" s="162"/>
      <c r="AG18" s="162"/>
      <c r="AH18" s="162"/>
      <c r="AI18" s="162"/>
      <c r="AJ18" s="162"/>
      <c r="AK18" s="162"/>
      <c r="AL18" s="162"/>
      <c r="AM18" s="162"/>
      <c r="AN18" s="162"/>
      <c r="AO18" s="162"/>
      <c r="AP18" s="162"/>
      <c r="AQ18" s="162"/>
      <c r="AR18" s="162"/>
      <c r="AS18" s="86"/>
      <c r="AT18" s="162"/>
      <c r="AU18" s="162"/>
      <c r="AV18" s="162"/>
      <c r="AW18" s="162"/>
      <c r="AX18" s="162"/>
      <c r="AY18" s="164"/>
      <c r="AZ18" s="162"/>
      <c r="BA18" s="91" t="s">
        <v>2271</v>
      </c>
      <c r="BB18" s="92"/>
      <c r="BC18" s="93"/>
      <c r="BD18" s="92"/>
      <c r="BE18" s="93"/>
      <c r="BF18" s="92"/>
      <c r="BG18" s="93"/>
      <c r="BH18" s="92"/>
      <c r="BI18" s="93"/>
      <c r="BJ18" s="92"/>
      <c r="BK18" s="93"/>
      <c r="BL18" s="92"/>
      <c r="BM18" s="93"/>
      <c r="BN18" s="92"/>
      <c r="BO18" s="93"/>
      <c r="BP18" s="92"/>
      <c r="BQ18" s="93"/>
      <c r="BR18" s="92"/>
      <c r="BS18" s="93"/>
      <c r="BT18" s="92"/>
      <c r="BU18" s="93"/>
      <c r="BV18" s="92"/>
      <c r="BW18" s="93"/>
      <c r="BX18" s="92"/>
      <c r="BY18" s="94"/>
      <c r="BZ18" s="182"/>
      <c r="CA18" s="183"/>
      <c r="CB18" s="184"/>
      <c r="CC18" s="182"/>
      <c r="CD18" s="183"/>
      <c r="CE18" s="184"/>
    </row>
    <row r="19" spans="1:83" ht="84.95" customHeight="1" x14ac:dyDescent="0.2">
      <c r="A19" s="261" t="s">
        <v>0</v>
      </c>
      <c r="B19" s="262">
        <v>2017</v>
      </c>
      <c r="C19" s="262" t="s">
        <v>2</v>
      </c>
      <c r="D19" s="262" t="s">
        <v>20</v>
      </c>
      <c r="E19" s="262" t="s">
        <v>1918</v>
      </c>
      <c r="F19" s="263" t="s">
        <v>22</v>
      </c>
      <c r="G19" s="247" t="s">
        <v>1447</v>
      </c>
      <c r="H19" s="247" t="s">
        <v>1455</v>
      </c>
      <c r="I19" s="264" t="s">
        <v>2267</v>
      </c>
      <c r="J19" s="247" t="s">
        <v>3722</v>
      </c>
      <c r="K19" s="247"/>
      <c r="L19" s="247"/>
      <c r="M19" s="265">
        <v>2</v>
      </c>
      <c r="N19" s="246">
        <v>1</v>
      </c>
      <c r="O19" s="247" t="s">
        <v>2272</v>
      </c>
      <c r="P19" s="247" t="s">
        <v>2035</v>
      </c>
      <c r="Q19" s="246" t="s">
        <v>3723</v>
      </c>
      <c r="R19" s="282">
        <v>57200000</v>
      </c>
      <c r="S19" s="282"/>
      <c r="T19" s="87"/>
      <c r="U19" s="87"/>
      <c r="V19" s="87"/>
      <c r="W19" s="87"/>
      <c r="X19" s="87"/>
      <c r="Y19" s="87"/>
      <c r="Z19" s="87"/>
      <c r="AA19" s="87"/>
      <c r="AB19" s="87"/>
      <c r="AC19" s="88"/>
      <c r="AD19" s="162"/>
      <c r="AE19" s="162" t="s">
        <v>2006</v>
      </c>
      <c r="AF19" s="162" t="s">
        <v>195</v>
      </c>
      <c r="AG19" s="162" t="s">
        <v>195</v>
      </c>
      <c r="AH19" s="162" t="s">
        <v>195</v>
      </c>
      <c r="AI19" s="162" t="s">
        <v>195</v>
      </c>
      <c r="AJ19" s="162"/>
      <c r="AK19" s="162"/>
      <c r="AL19" s="162" t="s">
        <v>1834</v>
      </c>
      <c r="AM19" s="162" t="s">
        <v>1834</v>
      </c>
      <c r="AN19" s="162"/>
      <c r="AO19" s="162" t="s">
        <v>195</v>
      </c>
      <c r="AP19" s="162" t="s">
        <v>195</v>
      </c>
      <c r="AQ19" s="162" t="s">
        <v>195</v>
      </c>
      <c r="AR19" s="162" t="s">
        <v>195</v>
      </c>
      <c r="AS19" s="86"/>
      <c r="AT19" s="162"/>
      <c r="AU19" s="162"/>
      <c r="AV19" s="162"/>
      <c r="AW19" s="162"/>
      <c r="AX19" s="162"/>
      <c r="AY19" s="164"/>
      <c r="AZ19" s="162"/>
      <c r="BA19" s="91" t="s">
        <v>2271</v>
      </c>
      <c r="BB19" s="92" t="s">
        <v>3685</v>
      </c>
      <c r="BC19" s="93">
        <v>2</v>
      </c>
      <c r="BD19" s="92" t="s">
        <v>3724</v>
      </c>
      <c r="BE19" s="93">
        <v>5</v>
      </c>
      <c r="BF19" s="92" t="s">
        <v>3725</v>
      </c>
      <c r="BG19" s="93">
        <v>14</v>
      </c>
      <c r="BH19" s="92" t="s">
        <v>3691</v>
      </c>
      <c r="BI19" s="93">
        <v>19</v>
      </c>
      <c r="BJ19" s="92" t="s">
        <v>3691</v>
      </c>
      <c r="BK19" s="93">
        <v>24</v>
      </c>
      <c r="BL19" s="92" t="s">
        <v>3726</v>
      </c>
      <c r="BM19" s="93">
        <v>33</v>
      </c>
      <c r="BN19" s="92" t="s">
        <v>3727</v>
      </c>
      <c r="BO19" s="93">
        <v>48</v>
      </c>
      <c r="BP19" s="92" t="s">
        <v>3691</v>
      </c>
      <c r="BQ19" s="93">
        <v>53</v>
      </c>
      <c r="BR19" s="92" t="s">
        <v>3728</v>
      </c>
      <c r="BS19" s="93">
        <v>68</v>
      </c>
      <c r="BT19" s="92" t="s">
        <v>3691</v>
      </c>
      <c r="BU19" s="93">
        <v>73</v>
      </c>
      <c r="BV19" s="92" t="s">
        <v>3729</v>
      </c>
      <c r="BW19" s="93">
        <v>84</v>
      </c>
      <c r="BX19" s="92" t="s">
        <v>3730</v>
      </c>
      <c r="BY19" s="94">
        <v>100</v>
      </c>
      <c r="BZ19" s="182"/>
      <c r="CA19" s="183"/>
      <c r="CB19" s="184"/>
      <c r="CC19" s="182"/>
      <c r="CD19" s="183"/>
      <c r="CE19" s="184"/>
    </row>
    <row r="20" spans="1:83" ht="84.95" customHeight="1" x14ac:dyDescent="0.2">
      <c r="A20" s="261" t="s">
        <v>0</v>
      </c>
      <c r="B20" s="262">
        <v>2017</v>
      </c>
      <c r="C20" s="262" t="s">
        <v>2</v>
      </c>
      <c r="D20" s="262" t="s">
        <v>20</v>
      </c>
      <c r="E20" s="262" t="s">
        <v>1918</v>
      </c>
      <c r="F20" s="263" t="s">
        <v>22</v>
      </c>
      <c r="G20" s="247" t="s">
        <v>1447</v>
      </c>
      <c r="H20" s="247" t="s">
        <v>1455</v>
      </c>
      <c r="I20" s="264" t="s">
        <v>2267</v>
      </c>
      <c r="J20" s="247" t="s">
        <v>3731</v>
      </c>
      <c r="K20" s="247"/>
      <c r="L20" s="247"/>
      <c r="M20" s="265">
        <v>2</v>
      </c>
      <c r="N20" s="246">
        <v>2</v>
      </c>
      <c r="O20" s="247" t="s">
        <v>2273</v>
      </c>
      <c r="P20" s="247" t="s">
        <v>2035</v>
      </c>
      <c r="Q20" s="246" t="s">
        <v>3732</v>
      </c>
      <c r="R20" s="282">
        <v>80000000</v>
      </c>
      <c r="S20" s="282"/>
      <c r="T20" s="87"/>
      <c r="U20" s="87"/>
      <c r="V20" s="87"/>
      <c r="W20" s="87"/>
      <c r="X20" s="87"/>
      <c r="Y20" s="87"/>
      <c r="Z20" s="87"/>
      <c r="AA20" s="87"/>
      <c r="AB20" s="87"/>
      <c r="AC20" s="88"/>
      <c r="AD20" s="162"/>
      <c r="AE20" s="162" t="s">
        <v>2006</v>
      </c>
      <c r="AF20" s="162" t="s">
        <v>195</v>
      </c>
      <c r="AG20" s="162" t="s">
        <v>195</v>
      </c>
      <c r="AH20" s="162" t="s">
        <v>195</v>
      </c>
      <c r="AI20" s="162" t="s">
        <v>195</v>
      </c>
      <c r="AJ20" s="162"/>
      <c r="AK20" s="162"/>
      <c r="AL20" s="162" t="s">
        <v>1834</v>
      </c>
      <c r="AM20" s="162" t="s">
        <v>1834</v>
      </c>
      <c r="AN20" s="162"/>
      <c r="AO20" s="162" t="s">
        <v>195</v>
      </c>
      <c r="AP20" s="162" t="s">
        <v>195</v>
      </c>
      <c r="AQ20" s="162" t="s">
        <v>195</v>
      </c>
      <c r="AR20" s="162" t="s">
        <v>195</v>
      </c>
      <c r="AS20" s="86"/>
      <c r="AT20" s="162" t="s">
        <v>278</v>
      </c>
      <c r="AU20" s="162" t="s">
        <v>278</v>
      </c>
      <c r="AV20" s="162"/>
      <c r="AW20" s="162" t="s">
        <v>195</v>
      </c>
      <c r="AX20" s="162"/>
      <c r="AY20" s="164" t="s">
        <v>1378</v>
      </c>
      <c r="AZ20" s="162"/>
      <c r="BA20" s="91" t="s">
        <v>2271</v>
      </c>
      <c r="BB20" s="92" t="s">
        <v>3691</v>
      </c>
      <c r="BC20" s="93">
        <v>1</v>
      </c>
      <c r="BD20" s="92" t="s">
        <v>3733</v>
      </c>
      <c r="BE20" s="93">
        <v>3</v>
      </c>
      <c r="BF20" s="92" t="s">
        <v>3734</v>
      </c>
      <c r="BG20" s="93">
        <v>6</v>
      </c>
      <c r="BH20" s="92" t="s">
        <v>3735</v>
      </c>
      <c r="BI20" s="93">
        <v>10</v>
      </c>
      <c r="BJ20" s="92" t="s">
        <v>3687</v>
      </c>
      <c r="BK20" s="93">
        <v>17</v>
      </c>
      <c r="BL20" s="92" t="s">
        <v>3691</v>
      </c>
      <c r="BM20" s="93">
        <v>24</v>
      </c>
      <c r="BN20" s="92" t="s">
        <v>3691</v>
      </c>
      <c r="BO20" s="93">
        <v>31</v>
      </c>
      <c r="BP20" s="92" t="s">
        <v>3736</v>
      </c>
      <c r="BQ20" s="93">
        <v>53</v>
      </c>
      <c r="BR20" s="92" t="s">
        <v>3737</v>
      </c>
      <c r="BS20" s="93">
        <v>75</v>
      </c>
      <c r="BT20" s="92" t="s">
        <v>3738</v>
      </c>
      <c r="BU20" s="93">
        <v>100</v>
      </c>
      <c r="BV20" s="92"/>
      <c r="BW20" s="93"/>
      <c r="BX20" s="92"/>
      <c r="BY20" s="94"/>
      <c r="BZ20" s="182"/>
      <c r="CA20" s="183"/>
      <c r="CB20" s="184"/>
      <c r="CC20" s="182"/>
      <c r="CD20" s="183"/>
      <c r="CE20" s="184"/>
    </row>
    <row r="21" spans="1:83" ht="88.5" customHeight="1" x14ac:dyDescent="0.2">
      <c r="A21" s="261" t="s">
        <v>0</v>
      </c>
      <c r="B21" s="262">
        <v>2017</v>
      </c>
      <c r="C21" s="262" t="s">
        <v>2</v>
      </c>
      <c r="D21" s="262" t="s">
        <v>20</v>
      </c>
      <c r="E21" s="262" t="s">
        <v>1918</v>
      </c>
      <c r="F21" s="263" t="s">
        <v>22</v>
      </c>
      <c r="G21" s="247" t="s">
        <v>1447</v>
      </c>
      <c r="H21" s="247" t="s">
        <v>1455</v>
      </c>
      <c r="I21" s="264" t="s">
        <v>2267</v>
      </c>
      <c r="J21" s="247" t="s">
        <v>3739</v>
      </c>
      <c r="K21" s="247"/>
      <c r="L21" s="247"/>
      <c r="M21" s="265">
        <v>2</v>
      </c>
      <c r="N21" s="246">
        <v>2</v>
      </c>
      <c r="O21" s="247" t="s">
        <v>2274</v>
      </c>
      <c r="P21" s="247" t="s">
        <v>2035</v>
      </c>
      <c r="Q21" s="246" t="s">
        <v>2275</v>
      </c>
      <c r="R21" s="282">
        <v>40000000</v>
      </c>
      <c r="S21" s="282"/>
      <c r="T21" s="87"/>
      <c r="U21" s="87"/>
      <c r="V21" s="87"/>
      <c r="W21" s="87"/>
      <c r="X21" s="87"/>
      <c r="Y21" s="87"/>
      <c r="Z21" s="87"/>
      <c r="AA21" s="87"/>
      <c r="AB21" s="87"/>
      <c r="AC21" s="88"/>
      <c r="AD21" s="162"/>
      <c r="AE21" s="162"/>
      <c r="AF21" s="162" t="s">
        <v>195</v>
      </c>
      <c r="AG21" s="162" t="s">
        <v>195</v>
      </c>
      <c r="AH21" s="162" t="s">
        <v>195</v>
      </c>
      <c r="AI21" s="162" t="s">
        <v>195</v>
      </c>
      <c r="AJ21" s="162" t="s">
        <v>250</v>
      </c>
      <c r="AK21" s="162" t="s">
        <v>260</v>
      </c>
      <c r="AL21" s="162" t="s">
        <v>1834</v>
      </c>
      <c r="AM21" s="162" t="s">
        <v>1834</v>
      </c>
      <c r="AN21" s="162"/>
      <c r="AO21" s="162" t="s">
        <v>195</v>
      </c>
      <c r="AP21" s="162" t="s">
        <v>195</v>
      </c>
      <c r="AQ21" s="162" t="s">
        <v>195</v>
      </c>
      <c r="AR21" s="162" t="s">
        <v>195</v>
      </c>
      <c r="AS21" s="86"/>
      <c r="AT21" s="162" t="s">
        <v>278</v>
      </c>
      <c r="AU21" s="162" t="s">
        <v>278</v>
      </c>
      <c r="AV21" s="162"/>
      <c r="AW21" s="162" t="s">
        <v>278</v>
      </c>
      <c r="AX21" s="162"/>
      <c r="AY21" s="164" t="s">
        <v>1378</v>
      </c>
      <c r="AZ21" s="162"/>
      <c r="BA21" s="91" t="s">
        <v>2271</v>
      </c>
      <c r="BB21" s="92" t="s">
        <v>3740</v>
      </c>
      <c r="BC21" s="93">
        <v>2</v>
      </c>
      <c r="BD21" s="92" t="s">
        <v>3686</v>
      </c>
      <c r="BE21" s="93">
        <v>5</v>
      </c>
      <c r="BF21" s="92" t="s">
        <v>3687</v>
      </c>
      <c r="BG21" s="93">
        <v>9</v>
      </c>
      <c r="BH21" s="92" t="s">
        <v>3691</v>
      </c>
      <c r="BI21" s="93">
        <v>14</v>
      </c>
      <c r="BJ21" s="92" t="s">
        <v>3741</v>
      </c>
      <c r="BK21" s="93">
        <v>49</v>
      </c>
      <c r="BL21" s="92" t="s">
        <v>3691</v>
      </c>
      <c r="BM21" s="93">
        <v>54</v>
      </c>
      <c r="BN21" s="92" t="s">
        <v>3691</v>
      </c>
      <c r="BO21" s="93">
        <v>59</v>
      </c>
      <c r="BP21" s="92" t="s">
        <v>3691</v>
      </c>
      <c r="BQ21" s="93">
        <v>64</v>
      </c>
      <c r="BR21" s="92" t="s">
        <v>3691</v>
      </c>
      <c r="BS21" s="93">
        <v>69</v>
      </c>
      <c r="BT21" s="92" t="s">
        <v>3691</v>
      </c>
      <c r="BU21" s="93">
        <v>74</v>
      </c>
      <c r="BV21" s="92" t="s">
        <v>3691</v>
      </c>
      <c r="BW21" s="93">
        <v>79</v>
      </c>
      <c r="BX21" s="92" t="s">
        <v>3742</v>
      </c>
      <c r="BY21" s="94">
        <v>100</v>
      </c>
      <c r="BZ21" s="182"/>
      <c r="CA21" s="183"/>
      <c r="CB21" s="184"/>
      <c r="CC21" s="182"/>
      <c r="CD21" s="183"/>
      <c r="CE21" s="184"/>
    </row>
    <row r="22" spans="1:83" ht="84.95" customHeight="1" x14ac:dyDescent="0.2">
      <c r="A22" s="261" t="s">
        <v>0</v>
      </c>
      <c r="B22" s="262">
        <v>2017</v>
      </c>
      <c r="C22" s="262" t="s">
        <v>2</v>
      </c>
      <c r="D22" s="262" t="s">
        <v>20</v>
      </c>
      <c r="E22" s="262" t="s">
        <v>1918</v>
      </c>
      <c r="F22" s="263" t="s">
        <v>22</v>
      </c>
      <c r="G22" s="247" t="s">
        <v>1447</v>
      </c>
      <c r="H22" s="247" t="s">
        <v>1455</v>
      </c>
      <c r="I22" s="264" t="s">
        <v>2267</v>
      </c>
      <c r="J22" s="247" t="s">
        <v>3743</v>
      </c>
      <c r="K22" s="247"/>
      <c r="L22" s="247"/>
      <c r="M22" s="265">
        <v>2</v>
      </c>
      <c r="N22" s="246">
        <v>1</v>
      </c>
      <c r="O22" s="247" t="s">
        <v>2276</v>
      </c>
      <c r="P22" s="247" t="s">
        <v>2035</v>
      </c>
      <c r="Q22" s="246" t="s">
        <v>3744</v>
      </c>
      <c r="R22" s="282">
        <v>51520000</v>
      </c>
      <c r="S22" s="282"/>
      <c r="T22" s="87"/>
      <c r="U22" s="87"/>
      <c r="V22" s="87"/>
      <c r="W22" s="87"/>
      <c r="X22" s="87"/>
      <c r="Y22" s="87"/>
      <c r="Z22" s="87"/>
      <c r="AA22" s="87"/>
      <c r="AB22" s="87"/>
      <c r="AC22" s="88"/>
      <c r="AD22" s="162"/>
      <c r="AE22" s="162" t="s">
        <v>2006</v>
      </c>
      <c r="AF22" s="162" t="s">
        <v>195</v>
      </c>
      <c r="AG22" s="162" t="s">
        <v>195</v>
      </c>
      <c r="AH22" s="162" t="s">
        <v>195</v>
      </c>
      <c r="AI22" s="162" t="s">
        <v>195</v>
      </c>
      <c r="AJ22" s="162" t="s">
        <v>260</v>
      </c>
      <c r="AK22" s="162"/>
      <c r="AL22" s="162" t="s">
        <v>1834</v>
      </c>
      <c r="AM22" s="162" t="s">
        <v>1834</v>
      </c>
      <c r="AN22" s="162"/>
      <c r="AO22" s="162" t="s">
        <v>195</v>
      </c>
      <c r="AP22" s="162" t="s">
        <v>195</v>
      </c>
      <c r="AQ22" s="162" t="s">
        <v>195</v>
      </c>
      <c r="AR22" s="162" t="s">
        <v>195</v>
      </c>
      <c r="AS22" s="86"/>
      <c r="AT22" s="162" t="s">
        <v>278</v>
      </c>
      <c r="AU22" s="162" t="s">
        <v>278</v>
      </c>
      <c r="AV22" s="162"/>
      <c r="AW22" s="162" t="s">
        <v>278</v>
      </c>
      <c r="AX22" s="162"/>
      <c r="AY22" s="164" t="s">
        <v>1378</v>
      </c>
      <c r="AZ22" s="162"/>
      <c r="BA22" s="91" t="s">
        <v>2271</v>
      </c>
      <c r="BB22" s="92" t="s">
        <v>3740</v>
      </c>
      <c r="BC22" s="93">
        <v>2</v>
      </c>
      <c r="BD22" s="92" t="s">
        <v>3745</v>
      </c>
      <c r="BE22" s="93">
        <v>5</v>
      </c>
      <c r="BF22" s="92" t="s">
        <v>3687</v>
      </c>
      <c r="BG22" s="93">
        <v>9</v>
      </c>
      <c r="BH22" s="92" t="s">
        <v>3691</v>
      </c>
      <c r="BI22" s="93">
        <v>10</v>
      </c>
      <c r="BJ22" s="92" t="s">
        <v>3691</v>
      </c>
      <c r="BK22" s="93">
        <v>13</v>
      </c>
      <c r="BL22" s="92" t="s">
        <v>3746</v>
      </c>
      <c r="BM22" s="93">
        <v>38</v>
      </c>
      <c r="BN22" s="92" t="s">
        <v>3747</v>
      </c>
      <c r="BO22" s="93">
        <v>41</v>
      </c>
      <c r="BP22" s="92" t="s">
        <v>3691</v>
      </c>
      <c r="BQ22" s="93">
        <v>44</v>
      </c>
      <c r="BR22" s="92" t="s">
        <v>3746</v>
      </c>
      <c r="BS22" s="93">
        <v>64</v>
      </c>
      <c r="BT22" s="92" t="s">
        <v>3691</v>
      </c>
      <c r="BU22" s="93">
        <v>67</v>
      </c>
      <c r="BV22" s="92" t="s">
        <v>3748</v>
      </c>
      <c r="BW22" s="93">
        <v>92</v>
      </c>
      <c r="BX22" s="92" t="s">
        <v>3749</v>
      </c>
      <c r="BY22" s="94">
        <v>100</v>
      </c>
      <c r="BZ22" s="182"/>
      <c r="CA22" s="183"/>
      <c r="CB22" s="184"/>
      <c r="CC22" s="182"/>
      <c r="CD22" s="183"/>
      <c r="CE22" s="184"/>
    </row>
    <row r="23" spans="1:83" ht="84.95" customHeight="1" x14ac:dyDescent="0.2">
      <c r="A23" s="261" t="s">
        <v>0</v>
      </c>
      <c r="B23" s="262">
        <v>2017</v>
      </c>
      <c r="C23" s="262" t="s">
        <v>2</v>
      </c>
      <c r="D23" s="262" t="s">
        <v>20</v>
      </c>
      <c r="E23" s="262" t="s">
        <v>1918</v>
      </c>
      <c r="F23" s="263" t="s">
        <v>22</v>
      </c>
      <c r="G23" s="247" t="s">
        <v>1447</v>
      </c>
      <c r="H23" s="247" t="s">
        <v>1455</v>
      </c>
      <c r="I23" s="264" t="s">
        <v>2267</v>
      </c>
      <c r="J23" s="247" t="s">
        <v>3750</v>
      </c>
      <c r="K23" s="247"/>
      <c r="L23" s="247"/>
      <c r="M23" s="265">
        <v>2</v>
      </c>
      <c r="N23" s="246">
        <v>1</v>
      </c>
      <c r="O23" s="247" t="s">
        <v>2277</v>
      </c>
      <c r="P23" s="247" t="s">
        <v>2035</v>
      </c>
      <c r="Q23" s="246" t="s">
        <v>2278</v>
      </c>
      <c r="R23" s="282">
        <v>0</v>
      </c>
      <c r="S23" s="282"/>
      <c r="T23" s="87"/>
      <c r="U23" s="87"/>
      <c r="V23" s="87"/>
      <c r="W23" s="87"/>
      <c r="X23" s="87"/>
      <c r="Y23" s="87"/>
      <c r="Z23" s="87"/>
      <c r="AA23" s="87"/>
      <c r="AB23" s="87"/>
      <c r="AC23" s="88"/>
      <c r="AD23" s="162"/>
      <c r="AE23" s="162"/>
      <c r="AF23" s="162"/>
      <c r="AG23" s="162"/>
      <c r="AH23" s="162"/>
      <c r="AI23" s="162"/>
      <c r="AJ23" s="162"/>
      <c r="AK23" s="162"/>
      <c r="AL23" s="162"/>
      <c r="AM23" s="162"/>
      <c r="AN23" s="162"/>
      <c r="AO23" s="162"/>
      <c r="AP23" s="162"/>
      <c r="AQ23" s="162"/>
      <c r="AR23" s="162"/>
      <c r="AS23" s="86"/>
      <c r="AT23" s="162"/>
      <c r="AU23" s="162"/>
      <c r="AV23" s="162"/>
      <c r="AW23" s="162"/>
      <c r="AX23" s="162"/>
      <c r="AY23" s="164"/>
      <c r="AZ23" s="162"/>
      <c r="BA23" s="91" t="s">
        <v>2271</v>
      </c>
      <c r="BB23" s="92"/>
      <c r="BC23" s="93"/>
      <c r="BD23" s="92"/>
      <c r="BE23" s="93"/>
      <c r="BF23" s="92"/>
      <c r="BG23" s="93"/>
      <c r="BH23" s="92"/>
      <c r="BI23" s="93"/>
      <c r="BJ23" s="92"/>
      <c r="BK23" s="93"/>
      <c r="BL23" s="92"/>
      <c r="BM23" s="93"/>
      <c r="BN23" s="92"/>
      <c r="BO23" s="93"/>
      <c r="BP23" s="92"/>
      <c r="BQ23" s="93"/>
      <c r="BR23" s="92"/>
      <c r="BS23" s="93"/>
      <c r="BT23" s="92"/>
      <c r="BU23" s="93"/>
      <c r="BV23" s="92"/>
      <c r="BW23" s="93"/>
      <c r="BX23" s="92"/>
      <c r="BY23" s="94"/>
      <c r="BZ23" s="182"/>
      <c r="CA23" s="183"/>
      <c r="CB23" s="184"/>
      <c r="CC23" s="182"/>
      <c r="CD23" s="183"/>
      <c r="CE23" s="184"/>
    </row>
    <row r="24" spans="1:83" ht="84.95" customHeight="1" x14ac:dyDescent="0.2">
      <c r="A24" s="261" t="s">
        <v>0</v>
      </c>
      <c r="B24" s="262">
        <v>2017</v>
      </c>
      <c r="C24" s="262" t="s">
        <v>2</v>
      </c>
      <c r="D24" s="262" t="s">
        <v>20</v>
      </c>
      <c r="E24" s="262" t="s">
        <v>1918</v>
      </c>
      <c r="F24" s="263" t="s">
        <v>22</v>
      </c>
      <c r="G24" s="247" t="s">
        <v>1447</v>
      </c>
      <c r="H24" s="247" t="s">
        <v>1455</v>
      </c>
      <c r="I24" s="264" t="s">
        <v>2267</v>
      </c>
      <c r="J24" s="247" t="s">
        <v>3751</v>
      </c>
      <c r="K24" s="247"/>
      <c r="L24" s="247"/>
      <c r="M24" s="265">
        <v>2</v>
      </c>
      <c r="N24" s="246">
        <v>1</v>
      </c>
      <c r="O24" s="247" t="s">
        <v>2279</v>
      </c>
      <c r="P24" s="247" t="s">
        <v>2035</v>
      </c>
      <c r="Q24" s="246" t="s">
        <v>3720</v>
      </c>
      <c r="R24" s="282">
        <v>80000000</v>
      </c>
      <c r="S24" s="282"/>
      <c r="T24" s="87"/>
      <c r="U24" s="87"/>
      <c r="V24" s="87"/>
      <c r="W24" s="87"/>
      <c r="X24" s="87"/>
      <c r="Y24" s="87"/>
      <c r="Z24" s="87"/>
      <c r="AA24" s="87"/>
      <c r="AB24" s="87"/>
      <c r="AC24" s="88"/>
      <c r="AD24" s="162"/>
      <c r="AE24" s="162" t="s">
        <v>2006</v>
      </c>
      <c r="AF24" s="162" t="s">
        <v>195</v>
      </c>
      <c r="AG24" s="162" t="s">
        <v>195</v>
      </c>
      <c r="AH24" s="162" t="s">
        <v>195</v>
      </c>
      <c r="AI24" s="162" t="s">
        <v>195</v>
      </c>
      <c r="AJ24" s="162"/>
      <c r="AK24" s="162"/>
      <c r="AL24" s="162" t="s">
        <v>1834</v>
      </c>
      <c r="AM24" s="162" t="s">
        <v>1834</v>
      </c>
      <c r="AN24" s="162"/>
      <c r="AO24" s="162" t="s">
        <v>195</v>
      </c>
      <c r="AP24" s="162" t="s">
        <v>195</v>
      </c>
      <c r="AQ24" s="162" t="s">
        <v>195</v>
      </c>
      <c r="AR24" s="162" t="s">
        <v>195</v>
      </c>
      <c r="AS24" s="86"/>
      <c r="AT24" s="162" t="s">
        <v>278</v>
      </c>
      <c r="AU24" s="162" t="s">
        <v>278</v>
      </c>
      <c r="AV24" s="162"/>
      <c r="AW24" s="162" t="s">
        <v>195</v>
      </c>
      <c r="AX24" s="162"/>
      <c r="AY24" s="164" t="s">
        <v>1378</v>
      </c>
      <c r="AZ24" s="162"/>
      <c r="BA24" s="91" t="s">
        <v>2271</v>
      </c>
      <c r="BB24" s="92" t="s">
        <v>3691</v>
      </c>
      <c r="BC24" s="93">
        <v>1</v>
      </c>
      <c r="BD24" s="92" t="s">
        <v>3733</v>
      </c>
      <c r="BE24" s="93">
        <v>3</v>
      </c>
      <c r="BF24" s="92" t="s">
        <v>3734</v>
      </c>
      <c r="BG24" s="93">
        <v>6</v>
      </c>
      <c r="BH24" s="92" t="s">
        <v>3735</v>
      </c>
      <c r="BI24" s="93">
        <v>10</v>
      </c>
      <c r="BJ24" s="92" t="s">
        <v>3687</v>
      </c>
      <c r="BK24" s="93">
        <v>17</v>
      </c>
      <c r="BL24" s="92" t="s">
        <v>3752</v>
      </c>
      <c r="BM24" s="93">
        <v>39</v>
      </c>
      <c r="BN24" s="92" t="s">
        <v>3753</v>
      </c>
      <c r="BO24" s="93">
        <v>61</v>
      </c>
      <c r="BP24" s="92" t="s">
        <v>3691</v>
      </c>
      <c r="BQ24" s="93">
        <v>68</v>
      </c>
      <c r="BR24" s="92" t="s">
        <v>3754</v>
      </c>
      <c r="BS24" s="93">
        <v>90</v>
      </c>
      <c r="BT24" s="92" t="s">
        <v>3755</v>
      </c>
      <c r="BU24" s="93">
        <v>100</v>
      </c>
      <c r="BV24" s="92"/>
      <c r="BW24" s="93"/>
      <c r="BX24" s="92"/>
      <c r="BY24" s="94"/>
      <c r="BZ24" s="182"/>
      <c r="CA24" s="183"/>
      <c r="CB24" s="184"/>
      <c r="CC24" s="182"/>
      <c r="CD24" s="183"/>
      <c r="CE24" s="184"/>
    </row>
    <row r="25" spans="1:83" ht="84.95" customHeight="1" x14ac:dyDescent="0.2">
      <c r="A25" s="261" t="s">
        <v>0</v>
      </c>
      <c r="B25" s="262">
        <v>2017</v>
      </c>
      <c r="C25" s="262" t="s">
        <v>2</v>
      </c>
      <c r="D25" s="262" t="s">
        <v>20</v>
      </c>
      <c r="E25" s="262" t="s">
        <v>1918</v>
      </c>
      <c r="F25" s="263" t="s">
        <v>22</v>
      </c>
      <c r="G25" s="247" t="s">
        <v>1447</v>
      </c>
      <c r="H25" s="247" t="s">
        <v>1455</v>
      </c>
      <c r="I25" s="292" t="s">
        <v>2280</v>
      </c>
      <c r="J25" s="247"/>
      <c r="K25" s="247"/>
      <c r="L25" s="247"/>
      <c r="M25" s="265"/>
      <c r="N25" s="246"/>
      <c r="O25" s="247" t="s">
        <v>3756</v>
      </c>
      <c r="P25" s="247"/>
      <c r="Q25" s="246" t="s">
        <v>2281</v>
      </c>
      <c r="R25" s="282"/>
      <c r="S25" s="282"/>
      <c r="T25" s="87"/>
      <c r="U25" s="87"/>
      <c r="V25" s="87"/>
      <c r="W25" s="87"/>
      <c r="X25" s="87"/>
      <c r="Y25" s="87"/>
      <c r="Z25" s="87"/>
      <c r="AA25" s="87"/>
      <c r="AB25" s="87"/>
      <c r="AC25" s="88"/>
      <c r="AD25" s="162"/>
      <c r="AE25" s="162"/>
      <c r="AF25" s="162"/>
      <c r="AG25" s="162"/>
      <c r="AH25" s="162"/>
      <c r="AI25" s="162"/>
      <c r="AJ25" s="162"/>
      <c r="AK25" s="162"/>
      <c r="AL25" s="162"/>
      <c r="AM25" s="162"/>
      <c r="AN25" s="162"/>
      <c r="AO25" s="162"/>
      <c r="AP25" s="162"/>
      <c r="AQ25" s="162"/>
      <c r="AR25" s="162"/>
      <c r="AS25" s="86"/>
      <c r="AT25" s="162"/>
      <c r="AU25" s="162"/>
      <c r="AV25" s="162"/>
      <c r="AW25" s="162"/>
      <c r="AX25" s="162"/>
      <c r="AY25" s="164"/>
      <c r="AZ25" s="162"/>
      <c r="BA25" s="91"/>
      <c r="BB25" s="92"/>
      <c r="BC25" s="93"/>
      <c r="BD25" s="92"/>
      <c r="BE25" s="93"/>
      <c r="BF25" s="92"/>
      <c r="BG25" s="93"/>
      <c r="BH25" s="92"/>
      <c r="BI25" s="93"/>
      <c r="BJ25" s="92"/>
      <c r="BK25" s="93"/>
      <c r="BL25" s="92"/>
      <c r="BM25" s="93"/>
      <c r="BN25" s="92"/>
      <c r="BO25" s="93"/>
      <c r="BP25" s="92"/>
      <c r="BQ25" s="93"/>
      <c r="BR25" s="92"/>
      <c r="BS25" s="93"/>
      <c r="BT25" s="92"/>
      <c r="BU25" s="93"/>
      <c r="BV25" s="92"/>
      <c r="BW25" s="93"/>
      <c r="BX25" s="92"/>
      <c r="BY25" s="94"/>
      <c r="BZ25" s="182"/>
      <c r="CA25" s="183"/>
      <c r="CB25" s="184"/>
      <c r="CC25" s="182"/>
      <c r="CD25" s="183"/>
      <c r="CE25" s="184"/>
    </row>
    <row r="26" spans="1:83" ht="84.95" customHeight="1" x14ac:dyDescent="0.2">
      <c r="A26" s="261" t="s">
        <v>0</v>
      </c>
      <c r="B26" s="262">
        <v>2017</v>
      </c>
      <c r="C26" s="262" t="s">
        <v>2</v>
      </c>
      <c r="D26" s="262" t="s">
        <v>20</v>
      </c>
      <c r="E26" s="262" t="s">
        <v>1918</v>
      </c>
      <c r="F26" s="263" t="s">
        <v>22</v>
      </c>
      <c r="G26" s="247" t="s">
        <v>1447</v>
      </c>
      <c r="H26" s="247" t="s">
        <v>1455</v>
      </c>
      <c r="I26" s="264" t="s">
        <v>2280</v>
      </c>
      <c r="J26" s="303" t="s">
        <v>3757</v>
      </c>
      <c r="K26" s="247"/>
      <c r="L26" s="247"/>
      <c r="M26" s="265">
        <v>2</v>
      </c>
      <c r="N26" s="304">
        <v>1</v>
      </c>
      <c r="O26" s="303" t="s">
        <v>3758</v>
      </c>
      <c r="P26" s="247" t="s">
        <v>2035</v>
      </c>
      <c r="Q26" s="246" t="s">
        <v>2286</v>
      </c>
      <c r="R26" s="282">
        <v>105000000</v>
      </c>
      <c r="S26" s="282"/>
      <c r="T26" s="87"/>
      <c r="U26" s="87"/>
      <c r="V26" s="87"/>
      <c r="W26" s="87"/>
      <c r="X26" s="87"/>
      <c r="Y26" s="87"/>
      <c r="Z26" s="87"/>
      <c r="AA26" s="87"/>
      <c r="AB26" s="87"/>
      <c r="AC26" s="88"/>
      <c r="AD26" s="162"/>
      <c r="AE26" s="162"/>
      <c r="AF26" s="162"/>
      <c r="AG26" s="162"/>
      <c r="AH26" s="162"/>
      <c r="AI26" s="162"/>
      <c r="AJ26" s="162"/>
      <c r="AK26" s="162"/>
      <c r="AL26" s="162"/>
      <c r="AM26" s="162"/>
      <c r="AN26" s="162"/>
      <c r="AO26" s="162"/>
      <c r="AP26" s="162"/>
      <c r="AQ26" s="162"/>
      <c r="AR26" s="162"/>
      <c r="AS26" s="86"/>
      <c r="AT26" s="162"/>
      <c r="AU26" s="162"/>
      <c r="AV26" s="162"/>
      <c r="AW26" s="162"/>
      <c r="AX26" s="162"/>
      <c r="AY26" s="164"/>
      <c r="AZ26" s="162"/>
      <c r="BA26" s="91" t="s">
        <v>2285</v>
      </c>
      <c r="BB26" s="92"/>
      <c r="BC26" s="93"/>
      <c r="BD26" s="92"/>
      <c r="BE26" s="93"/>
      <c r="BF26" s="92"/>
      <c r="BG26" s="93"/>
      <c r="BH26" s="92"/>
      <c r="BI26" s="93"/>
      <c r="BJ26" s="92"/>
      <c r="BK26" s="93"/>
      <c r="BL26" s="92"/>
      <c r="BM26" s="93"/>
      <c r="BN26" s="92"/>
      <c r="BO26" s="93"/>
      <c r="BP26" s="92"/>
      <c r="BQ26" s="93"/>
      <c r="BR26" s="92"/>
      <c r="BS26" s="93"/>
      <c r="BT26" s="92"/>
      <c r="BU26" s="93"/>
      <c r="BV26" s="92"/>
      <c r="BW26" s="93"/>
      <c r="BX26" s="92"/>
      <c r="BY26" s="94"/>
      <c r="BZ26" s="182"/>
      <c r="CA26" s="183"/>
      <c r="CB26" s="184"/>
      <c r="CC26" s="182"/>
      <c r="CD26" s="183"/>
      <c r="CE26" s="184"/>
    </row>
    <row r="27" spans="1:83" ht="84.95" customHeight="1" x14ac:dyDescent="0.2">
      <c r="A27" s="261" t="s">
        <v>0</v>
      </c>
      <c r="B27" s="262">
        <v>2017</v>
      </c>
      <c r="C27" s="262" t="s">
        <v>2</v>
      </c>
      <c r="D27" s="262" t="s">
        <v>20</v>
      </c>
      <c r="E27" s="262" t="s">
        <v>1918</v>
      </c>
      <c r="F27" s="263" t="s">
        <v>22</v>
      </c>
      <c r="G27" s="247" t="s">
        <v>1447</v>
      </c>
      <c r="H27" s="247" t="s">
        <v>1455</v>
      </c>
      <c r="I27" s="264" t="s">
        <v>2280</v>
      </c>
      <c r="J27" s="247" t="s">
        <v>3759</v>
      </c>
      <c r="K27" s="247"/>
      <c r="L27" s="247"/>
      <c r="M27" s="265">
        <v>2</v>
      </c>
      <c r="N27" s="246">
        <v>4</v>
      </c>
      <c r="O27" s="247" t="s">
        <v>2287</v>
      </c>
      <c r="P27" s="247" t="s">
        <v>2035</v>
      </c>
      <c r="Q27" s="246" t="s">
        <v>3760</v>
      </c>
      <c r="R27" s="282">
        <v>30000000</v>
      </c>
      <c r="S27" s="282"/>
      <c r="T27" s="87"/>
      <c r="U27" s="87"/>
      <c r="V27" s="87"/>
      <c r="W27" s="87"/>
      <c r="X27" s="87"/>
      <c r="Y27" s="87"/>
      <c r="Z27" s="87"/>
      <c r="AA27" s="87"/>
      <c r="AB27" s="87"/>
      <c r="AC27" s="88"/>
      <c r="AD27" s="162" t="s">
        <v>67</v>
      </c>
      <c r="AE27" s="162" t="s">
        <v>1834</v>
      </c>
      <c r="AF27" s="162" t="s">
        <v>195</v>
      </c>
      <c r="AG27" s="162" t="s">
        <v>195</v>
      </c>
      <c r="AH27" s="162" t="s">
        <v>195</v>
      </c>
      <c r="AI27" s="162" t="s">
        <v>195</v>
      </c>
      <c r="AJ27" s="162" t="s">
        <v>195</v>
      </c>
      <c r="AK27" s="162"/>
      <c r="AL27" s="162" t="s">
        <v>1834</v>
      </c>
      <c r="AM27" s="162" t="s">
        <v>1834</v>
      </c>
      <c r="AN27" s="162" t="s">
        <v>1834</v>
      </c>
      <c r="AO27" s="162" t="s">
        <v>195</v>
      </c>
      <c r="AP27" s="162" t="s">
        <v>195</v>
      </c>
      <c r="AQ27" s="162" t="s">
        <v>195</v>
      </c>
      <c r="AR27" s="162" t="s">
        <v>195</v>
      </c>
      <c r="AS27" s="86"/>
      <c r="AT27" s="162" t="s">
        <v>195</v>
      </c>
      <c r="AU27" s="162" t="s">
        <v>195</v>
      </c>
      <c r="AV27" s="162"/>
      <c r="AW27" s="162" t="s">
        <v>195</v>
      </c>
      <c r="AX27" s="162"/>
      <c r="AY27" s="164" t="s">
        <v>1378</v>
      </c>
      <c r="AZ27" s="162">
        <v>4</v>
      </c>
      <c r="BA27" s="91" t="s">
        <v>3761</v>
      </c>
      <c r="BB27" s="92" t="s">
        <v>3685</v>
      </c>
      <c r="BC27" s="93">
        <v>2</v>
      </c>
      <c r="BD27" s="92" t="s">
        <v>3686</v>
      </c>
      <c r="BE27" s="93">
        <v>5</v>
      </c>
      <c r="BF27" s="92" t="s">
        <v>3687</v>
      </c>
      <c r="BG27" s="93">
        <v>8</v>
      </c>
      <c r="BH27" s="92" t="s">
        <v>3762</v>
      </c>
      <c r="BI27" s="93">
        <v>30</v>
      </c>
      <c r="BJ27" s="92" t="s">
        <v>3691</v>
      </c>
      <c r="BK27" s="93">
        <v>33</v>
      </c>
      <c r="BL27" s="92" t="s">
        <v>3691</v>
      </c>
      <c r="BM27" s="93">
        <v>36</v>
      </c>
      <c r="BN27" s="92" t="s">
        <v>3691</v>
      </c>
      <c r="BO27" s="93">
        <v>39</v>
      </c>
      <c r="BP27" s="92" t="s">
        <v>3763</v>
      </c>
      <c r="BQ27" s="93">
        <v>65</v>
      </c>
      <c r="BR27" s="92" t="s">
        <v>3691</v>
      </c>
      <c r="BS27" s="93">
        <v>68</v>
      </c>
      <c r="BT27" s="92" t="s">
        <v>3691</v>
      </c>
      <c r="BU27" s="93">
        <v>72</v>
      </c>
      <c r="BV27" s="92" t="s">
        <v>3691</v>
      </c>
      <c r="BW27" s="93">
        <v>75</v>
      </c>
      <c r="BX27" s="92" t="s">
        <v>3764</v>
      </c>
      <c r="BY27" s="94">
        <v>100</v>
      </c>
      <c r="BZ27" s="182"/>
      <c r="CA27" s="183"/>
      <c r="CB27" s="184"/>
      <c r="CC27" s="182"/>
      <c r="CD27" s="183"/>
      <c r="CE27" s="184"/>
    </row>
    <row r="28" spans="1:83" ht="84.95" customHeight="1" x14ac:dyDescent="0.2">
      <c r="A28" s="261" t="s">
        <v>0</v>
      </c>
      <c r="B28" s="262">
        <v>2017</v>
      </c>
      <c r="C28" s="262" t="s">
        <v>2</v>
      </c>
      <c r="D28" s="262" t="s">
        <v>20</v>
      </c>
      <c r="E28" s="262" t="s">
        <v>1918</v>
      </c>
      <c r="F28" s="263" t="s">
        <v>22</v>
      </c>
      <c r="G28" s="247" t="s">
        <v>1447</v>
      </c>
      <c r="H28" s="247" t="s">
        <v>1455</v>
      </c>
      <c r="I28" s="264" t="s">
        <v>2280</v>
      </c>
      <c r="J28" s="247" t="s">
        <v>2294</v>
      </c>
      <c r="K28" s="247"/>
      <c r="L28" s="247"/>
      <c r="M28" s="265">
        <v>1</v>
      </c>
      <c r="N28" s="246">
        <v>33</v>
      </c>
      <c r="O28" s="247" t="s">
        <v>2295</v>
      </c>
      <c r="P28" s="247" t="s">
        <v>1920</v>
      </c>
      <c r="Q28" s="246" t="s">
        <v>2296</v>
      </c>
      <c r="R28" s="282">
        <v>526140000</v>
      </c>
      <c r="S28" s="282"/>
      <c r="T28" s="87"/>
      <c r="U28" s="87"/>
      <c r="V28" s="87"/>
      <c r="W28" s="87"/>
      <c r="X28" s="87"/>
      <c r="Y28" s="87"/>
      <c r="Z28" s="87"/>
      <c r="AA28" s="87"/>
      <c r="AB28" s="87"/>
      <c r="AC28" s="88"/>
      <c r="AD28" s="162"/>
      <c r="AE28" s="162"/>
      <c r="AF28" s="162"/>
      <c r="AG28" s="162"/>
      <c r="AH28" s="162"/>
      <c r="AI28" s="162"/>
      <c r="AJ28" s="162"/>
      <c r="AK28" s="162"/>
      <c r="AL28" s="162"/>
      <c r="AM28" s="162"/>
      <c r="AN28" s="162"/>
      <c r="AO28" s="162"/>
      <c r="AP28" s="162"/>
      <c r="AQ28" s="162"/>
      <c r="AR28" s="162"/>
      <c r="AS28" s="86"/>
      <c r="AT28" s="162"/>
      <c r="AU28" s="162"/>
      <c r="AV28" s="162"/>
      <c r="AW28" s="162"/>
      <c r="AX28" s="162"/>
      <c r="AY28" s="164"/>
      <c r="AZ28" s="162"/>
      <c r="BA28" s="91" t="s">
        <v>2297</v>
      </c>
      <c r="BB28" s="92"/>
      <c r="BC28" s="93"/>
      <c r="BD28" s="92"/>
      <c r="BE28" s="93"/>
      <c r="BF28" s="92"/>
      <c r="BG28" s="93"/>
      <c r="BH28" s="92"/>
      <c r="BI28" s="93"/>
      <c r="BJ28" s="92"/>
      <c r="BK28" s="93"/>
      <c r="BL28" s="92"/>
      <c r="BM28" s="93"/>
      <c r="BN28" s="92"/>
      <c r="BO28" s="93"/>
      <c r="BP28" s="92"/>
      <c r="BQ28" s="93"/>
      <c r="BR28" s="92"/>
      <c r="BS28" s="93"/>
      <c r="BT28" s="92"/>
      <c r="BU28" s="93"/>
      <c r="BV28" s="92"/>
      <c r="BW28" s="93"/>
      <c r="BX28" s="92"/>
      <c r="BY28" s="94"/>
      <c r="BZ28" s="182"/>
      <c r="CA28" s="183"/>
      <c r="CB28" s="184"/>
      <c r="CC28" s="182"/>
      <c r="CD28" s="183"/>
      <c r="CE28" s="184"/>
    </row>
    <row r="29" spans="1:83" ht="84.95" customHeight="1" x14ac:dyDescent="0.2">
      <c r="A29" s="261" t="s">
        <v>0</v>
      </c>
      <c r="B29" s="262">
        <v>2017</v>
      </c>
      <c r="C29" s="262" t="s">
        <v>2</v>
      </c>
      <c r="D29" s="262" t="s">
        <v>20</v>
      </c>
      <c r="E29" s="262" t="s">
        <v>1918</v>
      </c>
      <c r="F29" s="263" t="s">
        <v>22</v>
      </c>
      <c r="G29" s="247" t="s">
        <v>1447</v>
      </c>
      <c r="H29" s="247" t="s">
        <v>1455</v>
      </c>
      <c r="I29" s="264" t="s">
        <v>2280</v>
      </c>
      <c r="J29" s="247" t="s">
        <v>3765</v>
      </c>
      <c r="K29" s="247"/>
      <c r="L29" s="247"/>
      <c r="M29" s="265">
        <v>2</v>
      </c>
      <c r="N29" s="246">
        <v>6</v>
      </c>
      <c r="O29" s="247" t="s">
        <v>2282</v>
      </c>
      <c r="P29" s="247" t="s">
        <v>2035</v>
      </c>
      <c r="Q29" s="246" t="s">
        <v>3766</v>
      </c>
      <c r="R29" s="282">
        <v>133090000</v>
      </c>
      <c r="S29" s="282"/>
      <c r="T29" s="87"/>
      <c r="U29" s="87"/>
      <c r="V29" s="87"/>
      <c r="W29" s="87"/>
      <c r="X29" s="87"/>
      <c r="Y29" s="87"/>
      <c r="Z29" s="87"/>
      <c r="AA29" s="87"/>
      <c r="AB29" s="87"/>
      <c r="AC29" s="88"/>
      <c r="AD29" s="162" t="s">
        <v>195</v>
      </c>
      <c r="AE29" s="162" t="s">
        <v>1834</v>
      </c>
      <c r="AF29" s="162" t="s">
        <v>195</v>
      </c>
      <c r="AG29" s="162" t="s">
        <v>195</v>
      </c>
      <c r="AH29" s="162" t="s">
        <v>195</v>
      </c>
      <c r="AI29" s="162" t="s">
        <v>195</v>
      </c>
      <c r="AJ29" s="162" t="s">
        <v>195</v>
      </c>
      <c r="AK29" s="162"/>
      <c r="AL29" s="162" t="s">
        <v>1834</v>
      </c>
      <c r="AM29" s="162" t="s">
        <v>1834</v>
      </c>
      <c r="AN29" s="162" t="s">
        <v>1834</v>
      </c>
      <c r="AO29" s="162" t="s">
        <v>195</v>
      </c>
      <c r="AP29" s="162" t="s">
        <v>195</v>
      </c>
      <c r="AQ29" s="162" t="s">
        <v>195</v>
      </c>
      <c r="AR29" s="162" t="s">
        <v>195</v>
      </c>
      <c r="AS29" s="86"/>
      <c r="AT29" s="162" t="s">
        <v>278</v>
      </c>
      <c r="AU29" s="162" t="s">
        <v>278</v>
      </c>
      <c r="AV29" s="162"/>
      <c r="AW29" s="162" t="s">
        <v>278</v>
      </c>
      <c r="AX29" s="162"/>
      <c r="AY29" s="164" t="s">
        <v>1378</v>
      </c>
      <c r="AZ29" s="162">
        <v>6</v>
      </c>
      <c r="BA29" s="91" t="s">
        <v>3761</v>
      </c>
      <c r="BB29" s="92" t="s">
        <v>3685</v>
      </c>
      <c r="BC29" s="93">
        <v>2</v>
      </c>
      <c r="BD29" s="92" t="s">
        <v>3686</v>
      </c>
      <c r="BE29" s="93">
        <v>5</v>
      </c>
      <c r="BF29" s="92" t="s">
        <v>3687</v>
      </c>
      <c r="BG29" s="93">
        <v>8</v>
      </c>
      <c r="BH29" s="92" t="s">
        <v>3767</v>
      </c>
      <c r="BI29" s="93">
        <v>20</v>
      </c>
      <c r="BJ29" s="92" t="s">
        <v>3768</v>
      </c>
      <c r="BK29" s="93">
        <v>30</v>
      </c>
      <c r="BL29" s="92" t="s">
        <v>3769</v>
      </c>
      <c r="BM29" s="93">
        <v>42</v>
      </c>
      <c r="BN29" s="92" t="s">
        <v>3691</v>
      </c>
      <c r="BO29" s="93">
        <v>45</v>
      </c>
      <c r="BP29" s="92" t="s">
        <v>3691</v>
      </c>
      <c r="BQ29" s="93">
        <v>48</v>
      </c>
      <c r="BR29" s="92" t="s">
        <v>3769</v>
      </c>
      <c r="BS29" s="93">
        <v>65</v>
      </c>
      <c r="BT29" s="92" t="s">
        <v>3770</v>
      </c>
      <c r="BU29" s="93">
        <v>70</v>
      </c>
      <c r="BV29" s="92" t="s">
        <v>3691</v>
      </c>
      <c r="BW29" s="93">
        <v>75</v>
      </c>
      <c r="BX29" s="92" t="s">
        <v>3771</v>
      </c>
      <c r="BY29" s="94">
        <v>100</v>
      </c>
      <c r="BZ29" s="182"/>
      <c r="CA29" s="183"/>
      <c r="CB29" s="184"/>
      <c r="CC29" s="182"/>
      <c r="CD29" s="183"/>
      <c r="CE29" s="184"/>
    </row>
    <row r="30" spans="1:83" ht="84.95" customHeight="1" x14ac:dyDescent="0.2">
      <c r="A30" s="261" t="s">
        <v>0</v>
      </c>
      <c r="B30" s="262">
        <v>2017</v>
      </c>
      <c r="C30" s="262" t="s">
        <v>2</v>
      </c>
      <c r="D30" s="262" t="s">
        <v>20</v>
      </c>
      <c r="E30" s="262" t="s">
        <v>1918</v>
      </c>
      <c r="F30" s="263" t="s">
        <v>22</v>
      </c>
      <c r="G30" s="247" t="s">
        <v>1447</v>
      </c>
      <c r="H30" s="247" t="s">
        <v>1455</v>
      </c>
      <c r="I30" s="264" t="s">
        <v>2280</v>
      </c>
      <c r="J30" s="247" t="s">
        <v>3772</v>
      </c>
      <c r="K30" s="247"/>
      <c r="L30" s="247"/>
      <c r="M30" s="265">
        <v>2</v>
      </c>
      <c r="N30" s="246">
        <v>7</v>
      </c>
      <c r="O30" s="247" t="s">
        <v>2291</v>
      </c>
      <c r="P30" s="247" t="s">
        <v>1920</v>
      </c>
      <c r="Q30" s="246" t="s">
        <v>2292</v>
      </c>
      <c r="R30" s="282">
        <v>50000000</v>
      </c>
      <c r="S30" s="282"/>
      <c r="T30" s="87"/>
      <c r="U30" s="87"/>
      <c r="V30" s="87"/>
      <c r="W30" s="87"/>
      <c r="X30" s="87"/>
      <c r="Y30" s="87"/>
      <c r="Z30" s="87"/>
      <c r="AA30" s="87"/>
      <c r="AB30" s="87"/>
      <c r="AC30" s="88"/>
      <c r="AD30" s="162" t="s">
        <v>148</v>
      </c>
      <c r="AE30" s="162"/>
      <c r="AF30" s="162"/>
      <c r="AG30" s="162"/>
      <c r="AH30" s="162"/>
      <c r="AI30" s="162"/>
      <c r="AJ30" s="162"/>
      <c r="AK30" s="162"/>
      <c r="AL30" s="162"/>
      <c r="AM30" s="162"/>
      <c r="AN30" s="162"/>
      <c r="AO30" s="162"/>
      <c r="AP30" s="162"/>
      <c r="AQ30" s="162"/>
      <c r="AR30" s="162"/>
      <c r="AS30" s="86"/>
      <c r="AT30" s="162"/>
      <c r="AU30" s="162"/>
      <c r="AV30" s="162"/>
      <c r="AW30" s="162"/>
      <c r="AX30" s="162"/>
      <c r="AY30" s="164" t="s">
        <v>1378</v>
      </c>
      <c r="AZ30" s="162"/>
      <c r="BA30" s="91" t="s">
        <v>2293</v>
      </c>
      <c r="BB30" s="92" t="s">
        <v>3773</v>
      </c>
      <c r="BC30" s="93">
        <v>5</v>
      </c>
      <c r="BD30" s="92"/>
      <c r="BE30" s="93"/>
      <c r="BF30" s="92" t="s">
        <v>3774</v>
      </c>
      <c r="BG30" s="93">
        <v>20</v>
      </c>
      <c r="BH30" s="92"/>
      <c r="BI30" s="93"/>
      <c r="BJ30" s="92"/>
      <c r="BK30" s="93"/>
      <c r="BL30" s="92" t="s">
        <v>3774</v>
      </c>
      <c r="BM30" s="93">
        <v>50</v>
      </c>
      <c r="BN30" s="92"/>
      <c r="BO30" s="93"/>
      <c r="BP30" s="92"/>
      <c r="BQ30" s="93"/>
      <c r="BR30" s="92" t="s">
        <v>3775</v>
      </c>
      <c r="BS30" s="93">
        <v>75</v>
      </c>
      <c r="BT30" s="92"/>
      <c r="BU30" s="93"/>
      <c r="BV30" s="92"/>
      <c r="BW30" s="93"/>
      <c r="BX30" s="92" t="s">
        <v>3775</v>
      </c>
      <c r="BY30" s="94">
        <v>100</v>
      </c>
      <c r="BZ30" s="182"/>
      <c r="CA30" s="183"/>
      <c r="CB30" s="184"/>
      <c r="CC30" s="182"/>
      <c r="CD30" s="183"/>
      <c r="CE30" s="184"/>
    </row>
    <row r="31" spans="1:83" ht="84.95" customHeight="1" x14ac:dyDescent="0.2">
      <c r="A31" s="261" t="s">
        <v>0</v>
      </c>
      <c r="B31" s="262">
        <v>2018</v>
      </c>
      <c r="C31" s="262" t="s">
        <v>2</v>
      </c>
      <c r="D31" s="262" t="s">
        <v>20</v>
      </c>
      <c r="E31" s="262" t="s">
        <v>1918</v>
      </c>
      <c r="F31" s="263" t="s">
        <v>22</v>
      </c>
      <c r="G31" s="247" t="s">
        <v>1447</v>
      </c>
      <c r="H31" s="247" t="s">
        <v>1455</v>
      </c>
      <c r="I31" s="264" t="s">
        <v>2280</v>
      </c>
      <c r="J31" s="305" t="s">
        <v>3776</v>
      </c>
      <c r="K31" s="247"/>
      <c r="L31" s="247"/>
      <c r="M31" s="265"/>
      <c r="N31" s="246">
        <v>1</v>
      </c>
      <c r="O31" s="247" t="s">
        <v>3777</v>
      </c>
      <c r="P31" s="247"/>
      <c r="Q31" s="246"/>
      <c r="R31" s="285">
        <v>165000000</v>
      </c>
      <c r="S31" s="282"/>
      <c r="T31" s="87"/>
      <c r="U31" s="87"/>
      <c r="V31" s="87"/>
      <c r="W31" s="87"/>
      <c r="X31" s="87"/>
      <c r="Y31" s="87"/>
      <c r="Z31" s="87"/>
      <c r="AA31" s="87"/>
      <c r="AB31" s="87"/>
      <c r="AC31" s="88"/>
      <c r="AD31" s="162"/>
      <c r="AE31" s="162"/>
      <c r="AF31" s="162"/>
      <c r="AG31" s="162"/>
      <c r="AH31" s="162"/>
      <c r="AI31" s="162"/>
      <c r="AJ31" s="162"/>
      <c r="AK31" s="162"/>
      <c r="AL31" s="162"/>
      <c r="AM31" s="162"/>
      <c r="AN31" s="162"/>
      <c r="AO31" s="162"/>
      <c r="AP31" s="162"/>
      <c r="AQ31" s="162"/>
      <c r="AR31" s="162"/>
      <c r="AS31" s="86"/>
      <c r="AT31" s="162"/>
      <c r="AU31" s="162"/>
      <c r="AV31" s="162"/>
      <c r="AW31" s="162"/>
      <c r="AX31" s="162"/>
      <c r="AY31" s="164"/>
      <c r="AZ31" s="162"/>
      <c r="BA31" s="91"/>
      <c r="BB31" s="92"/>
      <c r="BC31" s="93"/>
      <c r="BD31" s="92"/>
      <c r="BE31" s="93"/>
      <c r="BF31" s="92"/>
      <c r="BG31" s="93"/>
      <c r="BH31" s="92"/>
      <c r="BI31" s="93"/>
      <c r="BJ31" s="92"/>
      <c r="BK31" s="93"/>
      <c r="BL31" s="92"/>
      <c r="BM31" s="93"/>
      <c r="BN31" s="92"/>
      <c r="BO31" s="93"/>
      <c r="BP31" s="92"/>
      <c r="BQ31" s="93"/>
      <c r="BR31" s="92"/>
      <c r="BS31" s="93"/>
      <c r="BT31" s="92"/>
      <c r="BU31" s="93"/>
      <c r="BV31" s="92"/>
      <c r="BW31" s="93"/>
      <c r="BX31" s="92"/>
      <c r="BY31" s="94"/>
      <c r="BZ31" s="182"/>
      <c r="CA31" s="183"/>
      <c r="CB31" s="184"/>
      <c r="CC31" s="182"/>
      <c r="CD31" s="183"/>
      <c r="CE31" s="184"/>
    </row>
    <row r="32" spans="1:83" ht="40.5" customHeight="1" x14ac:dyDescent="0.2">
      <c r="A32" s="306" t="s">
        <v>0</v>
      </c>
      <c r="B32" s="307">
        <v>2017</v>
      </c>
      <c r="C32" s="307" t="s">
        <v>2</v>
      </c>
      <c r="D32" s="307" t="s">
        <v>20</v>
      </c>
      <c r="E32" s="307" t="s">
        <v>1918</v>
      </c>
      <c r="F32" s="308" t="s">
        <v>22</v>
      </c>
      <c r="G32" s="309" t="s">
        <v>1447</v>
      </c>
      <c r="H32" s="309" t="s">
        <v>1455</v>
      </c>
      <c r="I32" s="309" t="s">
        <v>2280</v>
      </c>
      <c r="J32" s="309" t="s">
        <v>3778</v>
      </c>
      <c r="K32" s="309"/>
      <c r="L32" s="309"/>
      <c r="M32" s="310">
        <v>2</v>
      </c>
      <c r="N32" s="311">
        <v>2</v>
      </c>
      <c r="O32" s="309" t="s">
        <v>2283</v>
      </c>
      <c r="P32" s="309" t="s">
        <v>2035</v>
      </c>
      <c r="Q32" s="311" t="s">
        <v>2284</v>
      </c>
      <c r="R32" s="312">
        <f>85000000-85000000</f>
        <v>0</v>
      </c>
      <c r="S32" s="312"/>
      <c r="T32" s="87"/>
      <c r="U32" s="87"/>
      <c r="V32" s="87"/>
      <c r="W32" s="87"/>
      <c r="X32" s="87"/>
      <c r="Y32" s="87"/>
      <c r="Z32" s="87"/>
      <c r="AA32" s="87"/>
      <c r="AB32" s="87"/>
      <c r="AC32" s="88"/>
      <c r="AD32" s="162"/>
      <c r="AE32" s="162"/>
      <c r="AF32" s="162"/>
      <c r="AG32" s="162"/>
      <c r="AH32" s="162"/>
      <c r="AI32" s="162"/>
      <c r="AJ32" s="162"/>
      <c r="AK32" s="162"/>
      <c r="AL32" s="162"/>
      <c r="AM32" s="162"/>
      <c r="AN32" s="162"/>
      <c r="AO32" s="162"/>
      <c r="AP32" s="162"/>
      <c r="AQ32" s="162"/>
      <c r="AR32" s="162"/>
      <c r="AS32" s="86"/>
      <c r="AT32" s="162"/>
      <c r="AU32" s="162"/>
      <c r="AV32" s="162"/>
      <c r="AW32" s="162"/>
      <c r="AX32" s="162"/>
      <c r="AY32" s="164"/>
      <c r="AZ32" s="162"/>
      <c r="BA32" s="91" t="s">
        <v>2285</v>
      </c>
      <c r="BB32" s="92"/>
      <c r="BC32" s="93"/>
      <c r="BD32" s="92"/>
      <c r="BE32" s="93"/>
      <c r="BF32" s="92"/>
      <c r="BG32" s="93"/>
      <c r="BH32" s="92"/>
      <c r="BI32" s="93"/>
      <c r="BJ32" s="92"/>
      <c r="BK32" s="93"/>
      <c r="BL32" s="92"/>
      <c r="BM32" s="93"/>
      <c r="BN32" s="92"/>
      <c r="BO32" s="93"/>
      <c r="BP32" s="92"/>
      <c r="BQ32" s="93"/>
      <c r="BR32" s="92"/>
      <c r="BS32" s="93"/>
      <c r="BT32" s="92"/>
      <c r="BU32" s="93"/>
      <c r="BV32" s="92"/>
      <c r="BW32" s="93"/>
      <c r="BX32" s="92"/>
      <c r="BY32" s="94"/>
      <c r="BZ32" s="182"/>
      <c r="CA32" s="183"/>
      <c r="CB32" s="184"/>
      <c r="CC32" s="182"/>
      <c r="CD32" s="183"/>
      <c r="CE32" s="184"/>
    </row>
    <row r="33" spans="1:83" ht="39" customHeight="1" x14ac:dyDescent="0.2">
      <c r="A33" s="261" t="s">
        <v>0</v>
      </c>
      <c r="B33" s="262">
        <v>2017</v>
      </c>
      <c r="C33" s="262" t="s">
        <v>2</v>
      </c>
      <c r="D33" s="262" t="s">
        <v>20</v>
      </c>
      <c r="E33" s="262" t="s">
        <v>1918</v>
      </c>
      <c r="F33" s="308" t="s">
        <v>22</v>
      </c>
      <c r="G33" s="309" t="s">
        <v>1447</v>
      </c>
      <c r="H33" s="309" t="s">
        <v>1455</v>
      </c>
      <c r="I33" s="309" t="s">
        <v>2280</v>
      </c>
      <c r="J33" s="309" t="s">
        <v>2288</v>
      </c>
      <c r="K33" s="309"/>
      <c r="L33" s="309"/>
      <c r="M33" s="310">
        <v>2</v>
      </c>
      <c r="N33" s="311">
        <v>1</v>
      </c>
      <c r="O33" s="309" t="s">
        <v>2289</v>
      </c>
      <c r="P33" s="309" t="s">
        <v>2035</v>
      </c>
      <c r="Q33" s="311" t="s">
        <v>2290</v>
      </c>
      <c r="R33" s="312">
        <f>80000000-80000000</f>
        <v>0</v>
      </c>
      <c r="S33" s="312"/>
      <c r="T33" s="87"/>
      <c r="U33" s="87"/>
      <c r="V33" s="87"/>
      <c r="W33" s="87"/>
      <c r="X33" s="87"/>
      <c r="Y33" s="87"/>
      <c r="Z33" s="87"/>
      <c r="AA33" s="87"/>
      <c r="AB33" s="87"/>
      <c r="AC33" s="88"/>
      <c r="AD33" s="162"/>
      <c r="AE33" s="162"/>
      <c r="AF33" s="162"/>
      <c r="AG33" s="162"/>
      <c r="AH33" s="162"/>
      <c r="AI33" s="162"/>
      <c r="AJ33" s="162"/>
      <c r="AK33" s="162"/>
      <c r="AL33" s="162"/>
      <c r="AM33" s="162"/>
      <c r="AN33" s="162"/>
      <c r="AO33" s="162"/>
      <c r="AP33" s="162"/>
      <c r="AQ33" s="162"/>
      <c r="AR33" s="162"/>
      <c r="AS33" s="86"/>
      <c r="AT33" s="162"/>
      <c r="AU33" s="162"/>
      <c r="AV33" s="162"/>
      <c r="AW33" s="162"/>
      <c r="AX33" s="162"/>
      <c r="AY33" s="164"/>
      <c r="AZ33" s="162"/>
      <c r="BA33" s="91" t="s">
        <v>2285</v>
      </c>
      <c r="BB33" s="92"/>
      <c r="BC33" s="93"/>
      <c r="BD33" s="92"/>
      <c r="BE33" s="93"/>
      <c r="BF33" s="92"/>
      <c r="BG33" s="93"/>
      <c r="BH33" s="92"/>
      <c r="BI33" s="93"/>
      <c r="BJ33" s="92"/>
      <c r="BK33" s="93"/>
      <c r="BL33" s="92"/>
      <c r="BM33" s="93"/>
      <c r="BN33" s="92"/>
      <c r="BO33" s="93"/>
      <c r="BP33" s="92"/>
      <c r="BQ33" s="93"/>
      <c r="BR33" s="92"/>
      <c r="BS33" s="93"/>
      <c r="BT33" s="92"/>
      <c r="BU33" s="93"/>
      <c r="BV33" s="92"/>
      <c r="BW33" s="93"/>
      <c r="BX33" s="92"/>
      <c r="BY33" s="94"/>
      <c r="BZ33" s="182"/>
      <c r="CA33" s="183"/>
      <c r="CB33" s="184"/>
      <c r="CC33" s="182"/>
      <c r="CD33" s="183"/>
      <c r="CE33" s="184"/>
    </row>
    <row r="34" spans="1:83" ht="74.25" customHeight="1" x14ac:dyDescent="0.2">
      <c r="A34" s="261" t="s">
        <v>0</v>
      </c>
      <c r="B34" s="262">
        <v>2017</v>
      </c>
      <c r="C34" s="262" t="s">
        <v>2</v>
      </c>
      <c r="D34" s="262" t="s">
        <v>20</v>
      </c>
      <c r="E34" s="262" t="s">
        <v>1918</v>
      </c>
      <c r="F34" s="263" t="s">
        <v>22</v>
      </c>
      <c r="G34" s="247" t="s">
        <v>1447</v>
      </c>
      <c r="H34" s="247" t="s">
        <v>1455</v>
      </c>
      <c r="I34" s="292" t="s">
        <v>2298</v>
      </c>
      <c r="J34" s="247"/>
      <c r="K34" s="247"/>
      <c r="L34" s="247"/>
      <c r="M34" s="265">
        <v>2</v>
      </c>
      <c r="N34" s="246"/>
      <c r="O34" s="247"/>
      <c r="P34" s="247"/>
      <c r="Q34" s="246"/>
      <c r="R34" s="282"/>
      <c r="S34" s="282"/>
      <c r="T34" s="87"/>
      <c r="U34" s="87"/>
      <c r="V34" s="87"/>
      <c r="W34" s="87"/>
      <c r="X34" s="87"/>
      <c r="Y34" s="87"/>
      <c r="Z34" s="87"/>
      <c r="AA34" s="87"/>
      <c r="AB34" s="87"/>
      <c r="AC34" s="88"/>
      <c r="AD34" s="162"/>
      <c r="AE34" s="162"/>
      <c r="AF34" s="162"/>
      <c r="AG34" s="162"/>
      <c r="AH34" s="162"/>
      <c r="AI34" s="162"/>
      <c r="AJ34" s="162"/>
      <c r="AK34" s="162"/>
      <c r="AL34" s="162"/>
      <c r="AM34" s="162"/>
      <c r="AN34" s="162"/>
      <c r="AO34" s="162"/>
      <c r="AP34" s="162"/>
      <c r="AQ34" s="162"/>
      <c r="AR34" s="162"/>
      <c r="AS34" s="86"/>
      <c r="AT34" s="162"/>
      <c r="AU34" s="162"/>
      <c r="AV34" s="162"/>
      <c r="AW34" s="162"/>
      <c r="AX34" s="162"/>
      <c r="AY34" s="164"/>
      <c r="AZ34" s="162"/>
      <c r="BA34" s="91" t="s">
        <v>2262</v>
      </c>
      <c r="BB34" s="92"/>
      <c r="BC34" s="93"/>
      <c r="BD34" s="92"/>
      <c r="BE34" s="93"/>
      <c r="BF34" s="92"/>
      <c r="BG34" s="93"/>
      <c r="BH34" s="92"/>
      <c r="BI34" s="93"/>
      <c r="BJ34" s="92"/>
      <c r="BK34" s="93"/>
      <c r="BL34" s="92"/>
      <c r="BM34" s="93"/>
      <c r="BN34" s="92"/>
      <c r="BO34" s="93"/>
      <c r="BP34" s="92"/>
      <c r="BQ34" s="93"/>
      <c r="BR34" s="92"/>
      <c r="BS34" s="93"/>
      <c r="BT34" s="92"/>
      <c r="BU34" s="93"/>
      <c r="BV34" s="92"/>
      <c r="BW34" s="93"/>
      <c r="BX34" s="92"/>
      <c r="BY34" s="94"/>
      <c r="BZ34" s="182"/>
      <c r="CA34" s="183"/>
      <c r="CB34" s="184"/>
      <c r="CC34" s="182"/>
      <c r="CD34" s="183"/>
      <c r="CE34" s="184"/>
    </row>
    <row r="35" spans="1:83" ht="84.95" customHeight="1" x14ac:dyDescent="0.2">
      <c r="A35" s="261" t="s">
        <v>0</v>
      </c>
      <c r="B35" s="262">
        <v>2017</v>
      </c>
      <c r="C35" s="262" t="s">
        <v>2</v>
      </c>
      <c r="D35" s="262" t="s">
        <v>20</v>
      </c>
      <c r="E35" s="262" t="s">
        <v>1918</v>
      </c>
      <c r="F35" s="263" t="s">
        <v>22</v>
      </c>
      <c r="G35" s="247" t="s">
        <v>1447</v>
      </c>
      <c r="H35" s="247" t="s">
        <v>1455</v>
      </c>
      <c r="I35" s="264" t="s">
        <v>2298</v>
      </c>
      <c r="J35" s="247" t="s">
        <v>2301</v>
      </c>
      <c r="K35" s="247"/>
      <c r="L35" s="247"/>
      <c r="M35" s="265">
        <v>2</v>
      </c>
      <c r="N35" s="246">
        <v>1</v>
      </c>
      <c r="O35" s="247" t="s">
        <v>2302</v>
      </c>
      <c r="P35" s="247" t="s">
        <v>2035</v>
      </c>
      <c r="Q35" s="246" t="s">
        <v>2303</v>
      </c>
      <c r="R35" s="282">
        <v>150000000</v>
      </c>
      <c r="S35" s="282"/>
      <c r="T35" s="87"/>
      <c r="U35" s="87"/>
      <c r="V35" s="87"/>
      <c r="W35" s="87"/>
      <c r="X35" s="87"/>
      <c r="Y35" s="87"/>
      <c r="Z35" s="87"/>
      <c r="AA35" s="87"/>
      <c r="AB35" s="87"/>
      <c r="AC35" s="88"/>
      <c r="AD35" s="162" t="s">
        <v>80</v>
      </c>
      <c r="AE35" s="162"/>
      <c r="AF35" s="162" t="s">
        <v>195</v>
      </c>
      <c r="AG35" s="162" t="s">
        <v>195</v>
      </c>
      <c r="AH35" s="162" t="s">
        <v>195</v>
      </c>
      <c r="AI35" s="162" t="s">
        <v>195</v>
      </c>
      <c r="AJ35" s="162" t="s">
        <v>3779</v>
      </c>
      <c r="AK35" s="162" t="s">
        <v>195</v>
      </c>
      <c r="AL35" s="162" t="s">
        <v>195</v>
      </c>
      <c r="AM35" s="162" t="s">
        <v>195</v>
      </c>
      <c r="AN35" s="162" t="s">
        <v>195</v>
      </c>
      <c r="AO35" s="162" t="s">
        <v>195</v>
      </c>
      <c r="AP35" s="162" t="s">
        <v>195</v>
      </c>
      <c r="AQ35" s="162" t="s">
        <v>195</v>
      </c>
      <c r="AR35" s="162" t="s">
        <v>195</v>
      </c>
      <c r="AS35" s="162" t="s">
        <v>278</v>
      </c>
      <c r="AT35" s="162" t="s">
        <v>278</v>
      </c>
      <c r="AU35" s="162" t="s">
        <v>278</v>
      </c>
      <c r="AV35" s="162" t="s">
        <v>278</v>
      </c>
      <c r="AW35" s="162" t="s">
        <v>278</v>
      </c>
      <c r="AX35" s="162" t="s">
        <v>278</v>
      </c>
      <c r="AY35" s="164" t="s">
        <v>1378</v>
      </c>
      <c r="AZ35" s="162" t="s">
        <v>1834</v>
      </c>
      <c r="BA35" s="91" t="s">
        <v>2262</v>
      </c>
      <c r="BB35" s="92"/>
      <c r="BC35" s="93"/>
      <c r="BD35" s="92"/>
      <c r="BE35" s="93"/>
      <c r="BF35" s="92" t="s">
        <v>3780</v>
      </c>
      <c r="BG35" s="93">
        <v>20</v>
      </c>
      <c r="BH35" s="92"/>
      <c r="BI35" s="93"/>
      <c r="BJ35" s="92"/>
      <c r="BK35" s="93"/>
      <c r="BL35" s="92" t="s">
        <v>3781</v>
      </c>
      <c r="BM35" s="93">
        <v>50</v>
      </c>
      <c r="BN35" s="92"/>
      <c r="BO35" s="93"/>
      <c r="BP35" s="92" t="s">
        <v>3782</v>
      </c>
      <c r="BQ35" s="93">
        <v>70</v>
      </c>
      <c r="BR35" s="92"/>
      <c r="BS35" s="93"/>
      <c r="BT35" s="92"/>
      <c r="BU35" s="93"/>
      <c r="BV35" s="92" t="s">
        <v>3783</v>
      </c>
      <c r="BW35" s="93">
        <v>100</v>
      </c>
      <c r="BX35" s="92"/>
      <c r="BY35" s="94"/>
      <c r="BZ35" s="182"/>
      <c r="CA35" s="183"/>
      <c r="CB35" s="184"/>
      <c r="CC35" s="182"/>
      <c r="CD35" s="183"/>
      <c r="CE35" s="184"/>
    </row>
    <row r="36" spans="1:83" ht="84.95" customHeight="1" x14ac:dyDescent="0.2">
      <c r="A36" s="261" t="s">
        <v>0</v>
      </c>
      <c r="B36" s="262">
        <v>2017</v>
      </c>
      <c r="C36" s="262" t="s">
        <v>2</v>
      </c>
      <c r="D36" s="262" t="s">
        <v>20</v>
      </c>
      <c r="E36" s="262" t="s">
        <v>1918</v>
      </c>
      <c r="F36" s="263" t="s">
        <v>22</v>
      </c>
      <c r="G36" s="247" t="s">
        <v>1447</v>
      </c>
      <c r="H36" s="247" t="s">
        <v>1455</v>
      </c>
      <c r="I36" s="264" t="s">
        <v>2298</v>
      </c>
      <c r="J36" s="247" t="s">
        <v>3784</v>
      </c>
      <c r="K36" s="247"/>
      <c r="L36" s="247"/>
      <c r="M36" s="265">
        <v>2</v>
      </c>
      <c r="N36" s="246">
        <v>1</v>
      </c>
      <c r="O36" s="247" t="s">
        <v>2299</v>
      </c>
      <c r="P36" s="247" t="s">
        <v>2035</v>
      </c>
      <c r="Q36" s="246" t="s">
        <v>2300</v>
      </c>
      <c r="R36" s="282">
        <v>80000000</v>
      </c>
      <c r="S36" s="282"/>
      <c r="T36" s="87"/>
      <c r="U36" s="87"/>
      <c r="V36" s="87"/>
      <c r="W36" s="87"/>
      <c r="X36" s="87"/>
      <c r="Y36" s="87"/>
      <c r="Z36" s="87"/>
      <c r="AA36" s="87"/>
      <c r="AB36" s="87"/>
      <c r="AC36" s="88"/>
      <c r="AD36" s="162" t="s">
        <v>80</v>
      </c>
      <c r="AE36" s="162"/>
      <c r="AF36" s="162" t="s">
        <v>195</v>
      </c>
      <c r="AG36" s="162" t="s">
        <v>195</v>
      </c>
      <c r="AH36" s="162" t="s">
        <v>195</v>
      </c>
      <c r="AI36" s="162" t="s">
        <v>195</v>
      </c>
      <c r="AJ36" s="162" t="s">
        <v>3779</v>
      </c>
      <c r="AK36" s="162" t="s">
        <v>195</v>
      </c>
      <c r="AL36" s="162" t="s">
        <v>195</v>
      </c>
      <c r="AM36" s="162" t="s">
        <v>195</v>
      </c>
      <c r="AN36" s="162" t="s">
        <v>195</v>
      </c>
      <c r="AO36" s="162" t="s">
        <v>195</v>
      </c>
      <c r="AP36" s="162" t="s">
        <v>195</v>
      </c>
      <c r="AQ36" s="162" t="s">
        <v>195</v>
      </c>
      <c r="AR36" s="162" t="s">
        <v>195</v>
      </c>
      <c r="AS36" s="162" t="s">
        <v>278</v>
      </c>
      <c r="AT36" s="162" t="s">
        <v>278</v>
      </c>
      <c r="AU36" s="162" t="s">
        <v>278</v>
      </c>
      <c r="AV36" s="162" t="s">
        <v>278</v>
      </c>
      <c r="AW36" s="162" t="s">
        <v>278</v>
      </c>
      <c r="AX36" s="162" t="s">
        <v>278</v>
      </c>
      <c r="AY36" s="164" t="s">
        <v>1378</v>
      </c>
      <c r="AZ36" s="162" t="s">
        <v>1834</v>
      </c>
      <c r="BA36" s="91" t="s">
        <v>2262</v>
      </c>
      <c r="BB36" s="92"/>
      <c r="BC36" s="93"/>
      <c r="BD36" s="92"/>
      <c r="BE36" s="93"/>
      <c r="BF36" s="92" t="s">
        <v>3785</v>
      </c>
      <c r="BG36" s="93">
        <v>15</v>
      </c>
      <c r="BH36" s="92"/>
      <c r="BI36" s="93"/>
      <c r="BJ36" s="92"/>
      <c r="BK36" s="93"/>
      <c r="BL36" s="92" t="s">
        <v>3786</v>
      </c>
      <c r="BM36" s="93">
        <v>50</v>
      </c>
      <c r="BN36" s="92"/>
      <c r="BO36" s="93"/>
      <c r="BP36" s="92" t="s">
        <v>3787</v>
      </c>
      <c r="BQ36" s="93">
        <v>80</v>
      </c>
      <c r="BR36" s="92"/>
      <c r="BS36" s="93"/>
      <c r="BT36" s="92"/>
      <c r="BU36" s="93"/>
      <c r="BV36" s="92" t="s">
        <v>3788</v>
      </c>
      <c r="BW36" s="93">
        <v>100</v>
      </c>
      <c r="BX36" s="92"/>
      <c r="BY36" s="94"/>
      <c r="BZ36" s="182"/>
      <c r="CA36" s="183"/>
      <c r="CB36" s="184"/>
      <c r="CC36" s="182"/>
      <c r="CD36" s="183"/>
      <c r="CE36" s="184"/>
    </row>
    <row r="37" spans="1:83" ht="84.95" customHeight="1" x14ac:dyDescent="0.2">
      <c r="A37" s="261" t="s">
        <v>0</v>
      </c>
      <c r="B37" s="262">
        <v>2017</v>
      </c>
      <c r="C37" s="262" t="s">
        <v>2</v>
      </c>
      <c r="D37" s="262" t="s">
        <v>20</v>
      </c>
      <c r="E37" s="262" t="s">
        <v>1918</v>
      </c>
      <c r="F37" s="263" t="s">
        <v>22</v>
      </c>
      <c r="G37" s="247" t="s">
        <v>1447</v>
      </c>
      <c r="H37" s="247" t="s">
        <v>1455</v>
      </c>
      <c r="I37" s="264" t="s">
        <v>2298</v>
      </c>
      <c r="J37" s="247" t="s">
        <v>3789</v>
      </c>
      <c r="K37" s="247"/>
      <c r="L37" s="247"/>
      <c r="M37" s="265">
        <v>2</v>
      </c>
      <c r="N37" s="246">
        <v>1</v>
      </c>
      <c r="O37" s="247" t="s">
        <v>2304</v>
      </c>
      <c r="P37" s="247" t="s">
        <v>2035</v>
      </c>
      <c r="Q37" s="246" t="s">
        <v>2305</v>
      </c>
      <c r="R37" s="282">
        <v>80000000</v>
      </c>
      <c r="S37" s="282"/>
      <c r="T37" s="87"/>
      <c r="U37" s="87"/>
      <c r="V37" s="87"/>
      <c r="W37" s="87"/>
      <c r="X37" s="87"/>
      <c r="Y37" s="87"/>
      <c r="Z37" s="87"/>
      <c r="AA37" s="87"/>
      <c r="AB37" s="87"/>
      <c r="AC37" s="88"/>
      <c r="AD37" s="162" t="s">
        <v>80</v>
      </c>
      <c r="AE37" s="162"/>
      <c r="AF37" s="162" t="s">
        <v>195</v>
      </c>
      <c r="AG37" s="162" t="s">
        <v>195</v>
      </c>
      <c r="AH37" s="162" t="s">
        <v>195</v>
      </c>
      <c r="AI37" s="162" t="s">
        <v>195</v>
      </c>
      <c r="AJ37" s="162" t="s">
        <v>3779</v>
      </c>
      <c r="AK37" s="162" t="s">
        <v>195</v>
      </c>
      <c r="AL37" s="162" t="s">
        <v>195</v>
      </c>
      <c r="AM37" s="162" t="s">
        <v>195</v>
      </c>
      <c r="AN37" s="162" t="s">
        <v>195</v>
      </c>
      <c r="AO37" s="162" t="s">
        <v>195</v>
      </c>
      <c r="AP37" s="162" t="s">
        <v>195</v>
      </c>
      <c r="AQ37" s="162" t="s">
        <v>195</v>
      </c>
      <c r="AR37" s="162" t="s">
        <v>195</v>
      </c>
      <c r="AS37" s="162" t="s">
        <v>278</v>
      </c>
      <c r="AT37" s="162" t="s">
        <v>278</v>
      </c>
      <c r="AU37" s="162" t="s">
        <v>278</v>
      </c>
      <c r="AV37" s="162" t="s">
        <v>278</v>
      </c>
      <c r="AW37" s="162" t="s">
        <v>278</v>
      </c>
      <c r="AX37" s="162" t="s">
        <v>278</v>
      </c>
      <c r="AY37" s="164" t="s">
        <v>1378</v>
      </c>
      <c r="AZ37" s="162" t="s">
        <v>1834</v>
      </c>
      <c r="BA37" s="91" t="s">
        <v>2262</v>
      </c>
      <c r="BB37" s="92"/>
      <c r="BC37" s="93"/>
      <c r="BD37" s="92"/>
      <c r="BE37" s="93"/>
      <c r="BF37" s="92" t="s">
        <v>3790</v>
      </c>
      <c r="BG37" s="93">
        <v>20</v>
      </c>
      <c r="BH37" s="92"/>
      <c r="BI37" s="93"/>
      <c r="BJ37" s="92" t="s">
        <v>3791</v>
      </c>
      <c r="BK37" s="93">
        <v>50</v>
      </c>
      <c r="BL37" s="92"/>
      <c r="BM37" s="93"/>
      <c r="BN37" s="92"/>
      <c r="BO37" s="93"/>
      <c r="BP37" s="92"/>
      <c r="BQ37" s="93"/>
      <c r="BR37" s="92" t="s">
        <v>3792</v>
      </c>
      <c r="BS37" s="93">
        <v>70</v>
      </c>
      <c r="BT37" s="92"/>
      <c r="BU37" s="93"/>
      <c r="BV37" s="92" t="s">
        <v>3793</v>
      </c>
      <c r="BW37" s="93">
        <v>100</v>
      </c>
      <c r="BX37" s="92"/>
      <c r="BY37" s="94"/>
      <c r="BZ37" s="182"/>
      <c r="CA37" s="183"/>
      <c r="CB37" s="184"/>
      <c r="CC37" s="182"/>
      <c r="CD37" s="183"/>
      <c r="CE37" s="184"/>
    </row>
    <row r="38" spans="1:83" ht="84.95" customHeight="1" x14ac:dyDescent="0.2">
      <c r="A38" s="261" t="s">
        <v>0</v>
      </c>
      <c r="B38" s="262">
        <v>2017</v>
      </c>
      <c r="C38" s="262" t="s">
        <v>2</v>
      </c>
      <c r="D38" s="262" t="s">
        <v>20</v>
      </c>
      <c r="E38" s="262" t="s">
        <v>1918</v>
      </c>
      <c r="F38" s="263" t="s">
        <v>22</v>
      </c>
      <c r="G38" s="247" t="s">
        <v>1447</v>
      </c>
      <c r="H38" s="247" t="s">
        <v>1455</v>
      </c>
      <c r="I38" s="292" t="s">
        <v>2306</v>
      </c>
      <c r="J38" s="247"/>
      <c r="K38" s="247"/>
      <c r="L38" s="247"/>
      <c r="M38" s="265">
        <v>3</v>
      </c>
      <c r="N38" s="246">
        <v>2</v>
      </c>
      <c r="O38" s="247" t="s">
        <v>2307</v>
      </c>
      <c r="P38" s="247" t="s">
        <v>2144</v>
      </c>
      <c r="Q38" s="246" t="s">
        <v>2308</v>
      </c>
      <c r="R38" s="282"/>
      <c r="S38" s="282"/>
      <c r="T38" s="87"/>
      <c r="U38" s="87"/>
      <c r="V38" s="87"/>
      <c r="W38" s="87"/>
      <c r="X38" s="87"/>
      <c r="Y38" s="87"/>
      <c r="Z38" s="87"/>
      <c r="AA38" s="87"/>
      <c r="AB38" s="87"/>
      <c r="AC38" s="88"/>
      <c r="AD38" s="162"/>
      <c r="AE38" s="162"/>
      <c r="AF38" s="162"/>
      <c r="AG38" s="162"/>
      <c r="AH38" s="162"/>
      <c r="AI38" s="162"/>
      <c r="AJ38" s="162"/>
      <c r="AK38" s="162"/>
      <c r="AL38" s="162"/>
      <c r="AM38" s="162"/>
      <c r="AN38" s="162"/>
      <c r="AO38" s="162"/>
      <c r="AP38" s="162"/>
      <c r="AQ38" s="162"/>
      <c r="AR38" s="162"/>
      <c r="AS38" s="86"/>
      <c r="AT38" s="162"/>
      <c r="AU38" s="162"/>
      <c r="AV38" s="162"/>
      <c r="AW38" s="162"/>
      <c r="AX38" s="162"/>
      <c r="AY38" s="164"/>
      <c r="AZ38" s="162"/>
      <c r="BA38" s="91"/>
      <c r="BB38" s="92"/>
      <c r="BC38" s="93"/>
      <c r="BD38" s="92"/>
      <c r="BE38" s="93"/>
      <c r="BF38" s="92"/>
      <c r="BG38" s="93"/>
      <c r="BH38" s="92"/>
      <c r="BI38" s="93"/>
      <c r="BJ38" s="92"/>
      <c r="BK38" s="93"/>
      <c r="BL38" s="92"/>
      <c r="BM38" s="93"/>
      <c r="BN38" s="92"/>
      <c r="BO38" s="93"/>
      <c r="BP38" s="92"/>
      <c r="BQ38" s="93"/>
      <c r="BR38" s="92"/>
      <c r="BS38" s="93"/>
      <c r="BT38" s="92"/>
      <c r="BU38" s="93"/>
      <c r="BV38" s="92"/>
      <c r="BW38" s="93"/>
      <c r="BX38" s="92"/>
      <c r="BY38" s="94"/>
      <c r="BZ38" s="182"/>
      <c r="CA38" s="183"/>
      <c r="CB38" s="184"/>
      <c r="CC38" s="182"/>
      <c r="CD38" s="183"/>
      <c r="CE38" s="184"/>
    </row>
    <row r="39" spans="1:83" ht="84.95" customHeight="1" x14ac:dyDescent="0.2">
      <c r="A39" s="261" t="s">
        <v>0</v>
      </c>
      <c r="B39" s="262">
        <v>2017</v>
      </c>
      <c r="C39" s="262" t="s">
        <v>2</v>
      </c>
      <c r="D39" s="262" t="s">
        <v>20</v>
      </c>
      <c r="E39" s="262" t="s">
        <v>1918</v>
      </c>
      <c r="F39" s="263" t="s">
        <v>22</v>
      </c>
      <c r="G39" s="247" t="s">
        <v>1447</v>
      </c>
      <c r="H39" s="247" t="s">
        <v>1455</v>
      </c>
      <c r="I39" s="264" t="s">
        <v>2306</v>
      </c>
      <c r="J39" s="247" t="s">
        <v>3794</v>
      </c>
      <c r="K39" s="247"/>
      <c r="L39" s="247"/>
      <c r="M39" s="265">
        <v>2</v>
      </c>
      <c r="N39" s="246">
        <v>1</v>
      </c>
      <c r="O39" s="247" t="s">
        <v>2310</v>
      </c>
      <c r="P39" s="247" t="s">
        <v>2035</v>
      </c>
      <c r="Q39" s="246" t="s">
        <v>3795</v>
      </c>
      <c r="R39" s="282">
        <v>77000000</v>
      </c>
      <c r="S39" s="282"/>
      <c r="T39" s="87"/>
      <c r="U39" s="87"/>
      <c r="V39" s="87"/>
      <c r="W39" s="87"/>
      <c r="X39" s="87"/>
      <c r="Y39" s="87"/>
      <c r="Z39" s="87"/>
      <c r="AA39" s="87"/>
      <c r="AB39" s="87"/>
      <c r="AC39" s="88"/>
      <c r="AD39" s="162" t="s">
        <v>195</v>
      </c>
      <c r="AE39" s="162" t="s">
        <v>1834</v>
      </c>
      <c r="AF39" s="162" t="s">
        <v>195</v>
      </c>
      <c r="AG39" s="162" t="s">
        <v>195</v>
      </c>
      <c r="AH39" s="162" t="s">
        <v>195</v>
      </c>
      <c r="AI39" s="162" t="s">
        <v>195</v>
      </c>
      <c r="AJ39" s="162" t="s">
        <v>261</v>
      </c>
      <c r="AK39" s="162" t="s">
        <v>195</v>
      </c>
      <c r="AL39" s="162" t="s">
        <v>1834</v>
      </c>
      <c r="AM39" s="162" t="s">
        <v>1834</v>
      </c>
      <c r="AN39" s="162" t="s">
        <v>1834</v>
      </c>
      <c r="AO39" s="162" t="s">
        <v>195</v>
      </c>
      <c r="AP39" s="162" t="s">
        <v>195</v>
      </c>
      <c r="AQ39" s="162" t="s">
        <v>195</v>
      </c>
      <c r="AR39" s="162" t="s">
        <v>195</v>
      </c>
      <c r="AS39" s="86"/>
      <c r="AT39" s="162" t="s">
        <v>195</v>
      </c>
      <c r="AU39" s="162" t="s">
        <v>278</v>
      </c>
      <c r="AV39" s="162"/>
      <c r="AW39" s="162" t="s">
        <v>278</v>
      </c>
      <c r="AX39" s="162"/>
      <c r="AY39" s="164" t="s">
        <v>1378</v>
      </c>
      <c r="AZ39" s="162" t="s">
        <v>1834</v>
      </c>
      <c r="BA39" s="91" t="s">
        <v>2309</v>
      </c>
      <c r="BB39" s="92"/>
      <c r="BC39" s="93"/>
      <c r="BD39" s="92" t="s">
        <v>3796</v>
      </c>
      <c r="BE39" s="93">
        <v>20</v>
      </c>
      <c r="BF39" s="92" t="s">
        <v>3797</v>
      </c>
      <c r="BG39" s="93">
        <v>40</v>
      </c>
      <c r="BH39" s="92"/>
      <c r="BI39" s="93"/>
      <c r="BJ39" s="92"/>
      <c r="BK39" s="93"/>
      <c r="BL39" s="92"/>
      <c r="BM39" s="93"/>
      <c r="BN39" s="92" t="s">
        <v>3798</v>
      </c>
      <c r="BO39" s="93">
        <v>60</v>
      </c>
      <c r="BP39" s="92"/>
      <c r="BQ39" s="93"/>
      <c r="BR39" s="92" t="s">
        <v>3799</v>
      </c>
      <c r="BS39" s="93">
        <v>80</v>
      </c>
      <c r="BT39" s="92"/>
      <c r="BU39" s="93"/>
      <c r="BV39" s="92" t="s">
        <v>3800</v>
      </c>
      <c r="BW39" s="93">
        <v>90</v>
      </c>
      <c r="BX39" s="92" t="s">
        <v>3801</v>
      </c>
      <c r="BY39" s="94">
        <v>100</v>
      </c>
      <c r="BZ39" s="182"/>
      <c r="CA39" s="183"/>
      <c r="CB39" s="184"/>
      <c r="CC39" s="182"/>
      <c r="CD39" s="183"/>
      <c r="CE39" s="184"/>
    </row>
    <row r="40" spans="1:83" ht="84.95" customHeight="1" x14ac:dyDescent="0.2">
      <c r="A40" s="261" t="s">
        <v>0</v>
      </c>
      <c r="B40" s="262">
        <v>2017</v>
      </c>
      <c r="C40" s="262" t="s">
        <v>2</v>
      </c>
      <c r="D40" s="262" t="s">
        <v>20</v>
      </c>
      <c r="E40" s="262" t="s">
        <v>1918</v>
      </c>
      <c r="F40" s="263" t="s">
        <v>22</v>
      </c>
      <c r="G40" s="247" t="s">
        <v>1447</v>
      </c>
      <c r="H40" s="247" t="s">
        <v>1455</v>
      </c>
      <c r="I40" s="264" t="s">
        <v>2306</v>
      </c>
      <c r="J40" s="247" t="s">
        <v>3802</v>
      </c>
      <c r="K40" s="247"/>
      <c r="L40" s="247"/>
      <c r="M40" s="265">
        <v>2</v>
      </c>
      <c r="N40" s="246">
        <v>1</v>
      </c>
      <c r="O40" s="247" t="s">
        <v>3803</v>
      </c>
      <c r="P40" s="247" t="s">
        <v>2035</v>
      </c>
      <c r="Q40" s="246" t="s">
        <v>3804</v>
      </c>
      <c r="R40" s="282">
        <v>80000000</v>
      </c>
      <c r="S40" s="282"/>
      <c r="T40" s="87"/>
      <c r="U40" s="87"/>
      <c r="V40" s="87"/>
      <c r="W40" s="87"/>
      <c r="X40" s="87"/>
      <c r="Y40" s="87"/>
      <c r="Z40" s="87"/>
      <c r="AA40" s="87"/>
      <c r="AB40" s="87"/>
      <c r="AC40" s="88"/>
      <c r="AD40" s="162" t="s">
        <v>195</v>
      </c>
      <c r="AE40" s="162" t="s">
        <v>1834</v>
      </c>
      <c r="AF40" s="162" t="s">
        <v>195</v>
      </c>
      <c r="AG40" s="162" t="s">
        <v>195</v>
      </c>
      <c r="AH40" s="162" t="s">
        <v>195</v>
      </c>
      <c r="AI40" s="162" t="s">
        <v>195</v>
      </c>
      <c r="AJ40" s="162" t="s">
        <v>261</v>
      </c>
      <c r="AK40" s="162" t="s">
        <v>195</v>
      </c>
      <c r="AL40" s="162" t="s">
        <v>1834</v>
      </c>
      <c r="AM40" s="162" t="s">
        <v>1834</v>
      </c>
      <c r="AN40" s="162" t="s">
        <v>2381</v>
      </c>
      <c r="AO40" s="162" t="s">
        <v>195</v>
      </c>
      <c r="AP40" s="162" t="s">
        <v>195</v>
      </c>
      <c r="AQ40" s="162" t="s">
        <v>195</v>
      </c>
      <c r="AR40" s="162" t="s">
        <v>195</v>
      </c>
      <c r="AS40" s="86"/>
      <c r="AT40" s="162" t="s">
        <v>278</v>
      </c>
      <c r="AU40" s="162" t="s">
        <v>278</v>
      </c>
      <c r="AV40" s="162"/>
      <c r="AW40" s="162" t="s">
        <v>278</v>
      </c>
      <c r="AX40" s="162"/>
      <c r="AY40" s="164" t="s">
        <v>1378</v>
      </c>
      <c r="AZ40" s="162"/>
      <c r="BA40" s="91" t="s">
        <v>2309</v>
      </c>
      <c r="BB40" s="92"/>
      <c r="BC40" s="93"/>
      <c r="BD40" s="92"/>
      <c r="BE40" s="93"/>
      <c r="BF40" s="92" t="s">
        <v>3785</v>
      </c>
      <c r="BG40" s="93">
        <v>25</v>
      </c>
      <c r="BH40" s="92"/>
      <c r="BI40" s="93"/>
      <c r="BJ40" s="92" t="s">
        <v>3805</v>
      </c>
      <c r="BK40" s="93">
        <v>50</v>
      </c>
      <c r="BL40" s="92" t="s">
        <v>3806</v>
      </c>
      <c r="BM40" s="93">
        <v>75</v>
      </c>
      <c r="BN40" s="92"/>
      <c r="BO40" s="93"/>
      <c r="BP40" s="92" t="s">
        <v>3807</v>
      </c>
      <c r="BQ40" s="93">
        <v>100</v>
      </c>
      <c r="BR40" s="92"/>
      <c r="BS40" s="93"/>
      <c r="BT40" s="92"/>
      <c r="BU40" s="93"/>
      <c r="BV40" s="92"/>
      <c r="BW40" s="93"/>
      <c r="BX40" s="92"/>
      <c r="BY40" s="94"/>
      <c r="BZ40" s="182"/>
      <c r="CA40" s="183"/>
      <c r="CB40" s="184"/>
      <c r="CC40" s="182"/>
      <c r="CD40" s="183"/>
      <c r="CE40" s="184"/>
    </row>
    <row r="41" spans="1:83" ht="84.95" customHeight="1" x14ac:dyDescent="0.2">
      <c r="A41" s="261" t="s">
        <v>0</v>
      </c>
      <c r="B41" s="262">
        <v>2017</v>
      </c>
      <c r="C41" s="262" t="s">
        <v>2</v>
      </c>
      <c r="D41" s="262" t="s">
        <v>20</v>
      </c>
      <c r="E41" s="262" t="s">
        <v>1918</v>
      </c>
      <c r="F41" s="263" t="s">
        <v>22</v>
      </c>
      <c r="G41" s="247" t="s">
        <v>1447</v>
      </c>
      <c r="H41" s="247" t="s">
        <v>1455</v>
      </c>
      <c r="I41" s="264" t="s">
        <v>2306</v>
      </c>
      <c r="J41" s="247" t="s">
        <v>3808</v>
      </c>
      <c r="K41" s="247"/>
      <c r="L41" s="247"/>
      <c r="M41" s="265">
        <v>2</v>
      </c>
      <c r="N41" s="246">
        <v>6</v>
      </c>
      <c r="O41" s="247" t="s">
        <v>2311</v>
      </c>
      <c r="P41" s="247" t="s">
        <v>2035</v>
      </c>
      <c r="Q41" s="246" t="s">
        <v>3809</v>
      </c>
      <c r="R41" s="282">
        <v>33000000</v>
      </c>
      <c r="S41" s="282"/>
      <c r="T41" s="87"/>
      <c r="U41" s="87"/>
      <c r="V41" s="87"/>
      <c r="W41" s="87"/>
      <c r="X41" s="87"/>
      <c r="Y41" s="87"/>
      <c r="Z41" s="87"/>
      <c r="AA41" s="87"/>
      <c r="AB41" s="87"/>
      <c r="AC41" s="88"/>
      <c r="AD41" s="162" t="s">
        <v>195</v>
      </c>
      <c r="AE41" s="162" t="s">
        <v>1834</v>
      </c>
      <c r="AF41" s="162" t="s">
        <v>195</v>
      </c>
      <c r="AG41" s="162" t="s">
        <v>195</v>
      </c>
      <c r="AH41" s="162" t="s">
        <v>195</v>
      </c>
      <c r="AI41" s="162" t="s">
        <v>195</v>
      </c>
      <c r="AJ41" s="162" t="s">
        <v>261</v>
      </c>
      <c r="AK41" s="162" t="s">
        <v>195</v>
      </c>
      <c r="AL41" s="162" t="s">
        <v>1834</v>
      </c>
      <c r="AM41" s="162" t="s">
        <v>1834</v>
      </c>
      <c r="AN41" s="162" t="s">
        <v>1834</v>
      </c>
      <c r="AO41" s="162" t="s">
        <v>195</v>
      </c>
      <c r="AP41" s="162" t="s">
        <v>195</v>
      </c>
      <c r="AQ41" s="162" t="s">
        <v>195</v>
      </c>
      <c r="AR41" s="162" t="s">
        <v>195</v>
      </c>
      <c r="AS41" s="86"/>
      <c r="AT41" s="162" t="s">
        <v>195</v>
      </c>
      <c r="AU41" s="162" t="s">
        <v>195</v>
      </c>
      <c r="AV41" s="162"/>
      <c r="AW41" s="162" t="s">
        <v>278</v>
      </c>
      <c r="AX41" s="162"/>
      <c r="AY41" s="164" t="s">
        <v>1378</v>
      </c>
      <c r="AZ41" s="162" t="s">
        <v>1834</v>
      </c>
      <c r="BA41" s="91" t="s">
        <v>2309</v>
      </c>
      <c r="BB41" s="92"/>
      <c r="BC41" s="93"/>
      <c r="BD41" s="92" t="s">
        <v>3810</v>
      </c>
      <c r="BE41" s="93">
        <v>10</v>
      </c>
      <c r="BF41" s="92"/>
      <c r="BG41" s="93"/>
      <c r="BH41" s="92"/>
      <c r="BI41" s="93"/>
      <c r="BJ41" s="92" t="s">
        <v>3811</v>
      </c>
      <c r="BK41" s="93">
        <v>30</v>
      </c>
      <c r="BL41" s="92"/>
      <c r="BM41" s="93"/>
      <c r="BN41" s="92" t="s">
        <v>3812</v>
      </c>
      <c r="BO41" s="93">
        <v>50</v>
      </c>
      <c r="BP41" s="92"/>
      <c r="BQ41" s="93"/>
      <c r="BR41" s="92" t="s">
        <v>3813</v>
      </c>
      <c r="BS41" s="93">
        <v>70</v>
      </c>
      <c r="BT41" s="92"/>
      <c r="BU41" s="93"/>
      <c r="BV41" s="92" t="s">
        <v>3814</v>
      </c>
      <c r="BW41" s="93">
        <v>80</v>
      </c>
      <c r="BX41" s="92" t="s">
        <v>3815</v>
      </c>
      <c r="BY41" s="94">
        <v>100</v>
      </c>
      <c r="BZ41" s="182"/>
      <c r="CA41" s="183"/>
      <c r="CB41" s="184"/>
      <c r="CC41" s="182"/>
      <c r="CD41" s="183"/>
      <c r="CE41" s="184"/>
    </row>
    <row r="42" spans="1:83" ht="84.95" customHeight="1" x14ac:dyDescent="0.2">
      <c r="A42" s="261" t="s">
        <v>0</v>
      </c>
      <c r="B42" s="262">
        <v>2017</v>
      </c>
      <c r="C42" s="262" t="s">
        <v>2</v>
      </c>
      <c r="D42" s="262" t="s">
        <v>20</v>
      </c>
      <c r="E42" s="262" t="s">
        <v>1918</v>
      </c>
      <c r="F42" s="263" t="s">
        <v>22</v>
      </c>
      <c r="G42" s="247" t="s">
        <v>1447</v>
      </c>
      <c r="H42" s="247" t="s">
        <v>1455</v>
      </c>
      <c r="I42" s="264" t="s">
        <v>2306</v>
      </c>
      <c r="J42" s="247" t="s">
        <v>3816</v>
      </c>
      <c r="K42" s="247"/>
      <c r="L42" s="247"/>
      <c r="M42" s="265">
        <v>2</v>
      </c>
      <c r="N42" s="246">
        <v>20</v>
      </c>
      <c r="O42" s="247" t="s">
        <v>2312</v>
      </c>
      <c r="P42" s="247" t="s">
        <v>2313</v>
      </c>
      <c r="Q42" s="246" t="s">
        <v>3817</v>
      </c>
      <c r="R42" s="282">
        <v>80000000</v>
      </c>
      <c r="S42" s="282"/>
      <c r="T42" s="87"/>
      <c r="U42" s="87"/>
      <c r="V42" s="87"/>
      <c r="W42" s="87"/>
      <c r="X42" s="87"/>
      <c r="Y42" s="87"/>
      <c r="Z42" s="87"/>
      <c r="AA42" s="87"/>
      <c r="AB42" s="87"/>
      <c r="AC42" s="88"/>
      <c r="AD42" s="162" t="s">
        <v>195</v>
      </c>
      <c r="AE42" s="162" t="s">
        <v>1834</v>
      </c>
      <c r="AF42" s="162" t="s">
        <v>195</v>
      </c>
      <c r="AG42" s="162" t="s">
        <v>195</v>
      </c>
      <c r="AH42" s="162" t="s">
        <v>195</v>
      </c>
      <c r="AI42" s="162" t="s">
        <v>195</v>
      </c>
      <c r="AJ42" s="162" t="s">
        <v>195</v>
      </c>
      <c r="AK42" s="162" t="s">
        <v>195</v>
      </c>
      <c r="AL42" s="162" t="s">
        <v>1834</v>
      </c>
      <c r="AM42" s="162" t="s">
        <v>1834</v>
      </c>
      <c r="AN42" s="162" t="s">
        <v>2381</v>
      </c>
      <c r="AO42" s="162" t="s">
        <v>195</v>
      </c>
      <c r="AP42" s="162" t="s">
        <v>195</v>
      </c>
      <c r="AQ42" s="162" t="s">
        <v>195</v>
      </c>
      <c r="AR42" s="162" t="s">
        <v>195</v>
      </c>
      <c r="AS42" s="86"/>
      <c r="AT42" s="162" t="s">
        <v>195</v>
      </c>
      <c r="AU42" s="162" t="s">
        <v>195</v>
      </c>
      <c r="AV42" s="162"/>
      <c r="AW42" s="162" t="s">
        <v>195</v>
      </c>
      <c r="AX42" s="162"/>
      <c r="AY42" s="164" t="s">
        <v>1378</v>
      </c>
      <c r="AZ42" s="162" t="s">
        <v>1834</v>
      </c>
      <c r="BA42" s="91" t="s">
        <v>2309</v>
      </c>
      <c r="BB42" s="92"/>
      <c r="BC42" s="93"/>
      <c r="BD42" s="92"/>
      <c r="BE42" s="93"/>
      <c r="BF42" s="92"/>
      <c r="BG42" s="93"/>
      <c r="BH42" s="92" t="s">
        <v>3818</v>
      </c>
      <c r="BI42" s="93">
        <v>20</v>
      </c>
      <c r="BJ42" s="92"/>
      <c r="BK42" s="93"/>
      <c r="BL42" s="92" t="s">
        <v>3819</v>
      </c>
      <c r="BM42" s="93">
        <v>40</v>
      </c>
      <c r="BN42" s="92"/>
      <c r="BO42" s="93"/>
      <c r="BP42" s="92" t="s">
        <v>3820</v>
      </c>
      <c r="BQ42" s="93">
        <v>60</v>
      </c>
      <c r="BR42" s="92"/>
      <c r="BS42" s="93"/>
      <c r="BT42" s="92" t="s">
        <v>3821</v>
      </c>
      <c r="BU42" s="93">
        <v>80</v>
      </c>
      <c r="BV42" s="92"/>
      <c r="BW42" s="93"/>
      <c r="BX42" s="92" t="s">
        <v>3822</v>
      </c>
      <c r="BY42" s="94">
        <v>100</v>
      </c>
      <c r="BZ42" s="182"/>
      <c r="CA42" s="183"/>
      <c r="CB42" s="184"/>
      <c r="CC42" s="182"/>
      <c r="CD42" s="183"/>
      <c r="CE42" s="184"/>
    </row>
    <row r="43" spans="1:83" ht="84.95" customHeight="1" x14ac:dyDescent="0.2">
      <c r="A43" s="261" t="s">
        <v>0</v>
      </c>
      <c r="B43" s="262">
        <v>2017</v>
      </c>
      <c r="C43" s="262" t="s">
        <v>2</v>
      </c>
      <c r="D43" s="262" t="s">
        <v>20</v>
      </c>
      <c r="E43" s="262" t="s">
        <v>1918</v>
      </c>
      <c r="F43" s="263" t="s">
        <v>22</v>
      </c>
      <c r="G43" s="247" t="s">
        <v>1447</v>
      </c>
      <c r="H43" s="247" t="s">
        <v>1455</v>
      </c>
      <c r="I43" s="264" t="s">
        <v>2306</v>
      </c>
      <c r="J43" s="247" t="s">
        <v>3823</v>
      </c>
      <c r="K43" s="247" t="s">
        <v>47</v>
      </c>
      <c r="L43" s="247" t="s">
        <v>1953</v>
      </c>
      <c r="M43" s="265">
        <v>3</v>
      </c>
      <c r="N43" s="246">
        <v>1</v>
      </c>
      <c r="O43" s="247" t="s">
        <v>2314</v>
      </c>
      <c r="P43" s="247" t="s">
        <v>2144</v>
      </c>
      <c r="Q43" s="246" t="s">
        <v>2315</v>
      </c>
      <c r="R43" s="282">
        <v>88000000</v>
      </c>
      <c r="S43" s="282"/>
      <c r="T43" s="87"/>
      <c r="U43" s="87"/>
      <c r="V43" s="87"/>
      <c r="W43" s="87"/>
      <c r="X43" s="87"/>
      <c r="Y43" s="87"/>
      <c r="Z43" s="87"/>
      <c r="AA43" s="87"/>
      <c r="AB43" s="87"/>
      <c r="AC43" s="88"/>
      <c r="AD43" s="162" t="s">
        <v>109</v>
      </c>
      <c r="AE43" s="162" t="s">
        <v>1834</v>
      </c>
      <c r="AF43" s="162" t="s">
        <v>195</v>
      </c>
      <c r="AG43" s="162" t="s">
        <v>195</v>
      </c>
      <c r="AH43" s="162" t="s">
        <v>195</v>
      </c>
      <c r="AI43" s="162" t="s">
        <v>195</v>
      </c>
      <c r="AJ43" s="162" t="s">
        <v>3824</v>
      </c>
      <c r="AK43" s="162" t="s">
        <v>195</v>
      </c>
      <c r="AL43" s="162" t="s">
        <v>195</v>
      </c>
      <c r="AM43" s="162" t="s">
        <v>195</v>
      </c>
      <c r="AN43" s="162" t="s">
        <v>195</v>
      </c>
      <c r="AO43" s="162" t="s">
        <v>195</v>
      </c>
      <c r="AP43" s="162" t="s">
        <v>195</v>
      </c>
      <c r="AQ43" s="162" t="s">
        <v>195</v>
      </c>
      <c r="AR43" s="162" t="s">
        <v>195</v>
      </c>
      <c r="AS43" s="162" t="s">
        <v>195</v>
      </c>
      <c r="AT43" s="162" t="s">
        <v>195</v>
      </c>
      <c r="AU43" s="162" t="s">
        <v>278</v>
      </c>
      <c r="AV43" s="162" t="s">
        <v>195</v>
      </c>
      <c r="AW43" s="162" t="s">
        <v>195</v>
      </c>
      <c r="AX43" s="162" t="s">
        <v>195</v>
      </c>
      <c r="AY43" s="162" t="s">
        <v>195</v>
      </c>
      <c r="AZ43" s="162" t="s">
        <v>195</v>
      </c>
      <c r="BA43" s="91" t="s">
        <v>2316</v>
      </c>
      <c r="BB43" s="92" t="s">
        <v>3825</v>
      </c>
      <c r="BC43" s="93">
        <v>3</v>
      </c>
      <c r="BD43" s="93" t="s">
        <v>3676</v>
      </c>
      <c r="BE43" s="93">
        <v>10</v>
      </c>
      <c r="BF43" s="92" t="s">
        <v>3826</v>
      </c>
      <c r="BG43" s="93">
        <v>20</v>
      </c>
      <c r="BH43" s="92" t="s">
        <v>3827</v>
      </c>
      <c r="BI43" s="93">
        <v>30</v>
      </c>
      <c r="BJ43" s="92" t="s">
        <v>3828</v>
      </c>
      <c r="BK43" s="93">
        <v>40</v>
      </c>
      <c r="BL43" s="92" t="s">
        <v>3829</v>
      </c>
      <c r="BM43" s="93">
        <v>50</v>
      </c>
      <c r="BN43" s="92" t="s">
        <v>3830</v>
      </c>
      <c r="BO43" s="93">
        <v>60</v>
      </c>
      <c r="BP43" s="92" t="s">
        <v>3831</v>
      </c>
      <c r="BQ43" s="93">
        <v>70</v>
      </c>
      <c r="BR43" s="92" t="s">
        <v>3832</v>
      </c>
      <c r="BS43" s="93">
        <v>80</v>
      </c>
      <c r="BT43" s="92" t="s">
        <v>3833</v>
      </c>
      <c r="BU43" s="93">
        <v>85</v>
      </c>
      <c r="BV43" s="92" t="s">
        <v>3834</v>
      </c>
      <c r="BW43" s="93">
        <v>90</v>
      </c>
      <c r="BX43" s="92" t="s">
        <v>3835</v>
      </c>
      <c r="BY43" s="94">
        <v>100</v>
      </c>
      <c r="BZ43" s="182"/>
      <c r="CA43" s="183"/>
      <c r="CB43" s="184"/>
      <c r="CC43" s="182"/>
      <c r="CD43" s="183"/>
      <c r="CE43" s="184"/>
    </row>
    <row r="44" spans="1:83" ht="84.95" customHeight="1" x14ac:dyDescent="0.2">
      <c r="A44" s="261" t="s">
        <v>0</v>
      </c>
      <c r="B44" s="262">
        <v>2017</v>
      </c>
      <c r="C44" s="262" t="s">
        <v>2</v>
      </c>
      <c r="D44" s="262" t="s">
        <v>20</v>
      </c>
      <c r="E44" s="262" t="s">
        <v>1918</v>
      </c>
      <c r="F44" s="263" t="s">
        <v>22</v>
      </c>
      <c r="G44" s="247" t="s">
        <v>1447</v>
      </c>
      <c r="H44" s="247" t="s">
        <v>1455</v>
      </c>
      <c r="I44" s="264" t="s">
        <v>2306</v>
      </c>
      <c r="J44" s="247" t="s">
        <v>3836</v>
      </c>
      <c r="K44" s="247" t="s">
        <v>1403</v>
      </c>
      <c r="L44" s="247" t="s">
        <v>1953</v>
      </c>
      <c r="M44" s="265">
        <v>3</v>
      </c>
      <c r="N44" s="246">
        <v>1</v>
      </c>
      <c r="O44" s="247" t="s">
        <v>3837</v>
      </c>
      <c r="P44" s="247" t="s">
        <v>2144</v>
      </c>
      <c r="Q44" s="246" t="s">
        <v>2317</v>
      </c>
      <c r="R44" s="282">
        <v>55000000</v>
      </c>
      <c r="S44" s="282"/>
      <c r="T44" s="87"/>
      <c r="U44" s="87"/>
      <c r="V44" s="87"/>
      <c r="W44" s="87"/>
      <c r="X44" s="87"/>
      <c r="Y44" s="87"/>
      <c r="Z44" s="87"/>
      <c r="AA44" s="87"/>
      <c r="AB44" s="87"/>
      <c r="AC44" s="88"/>
      <c r="AD44" s="162" t="s">
        <v>92</v>
      </c>
      <c r="AE44" s="162" t="s">
        <v>1834</v>
      </c>
      <c r="AF44" s="162" t="s">
        <v>1433</v>
      </c>
      <c r="AG44" s="162" t="s">
        <v>195</v>
      </c>
      <c r="AH44" s="162" t="s">
        <v>195</v>
      </c>
      <c r="AI44" s="162" t="s">
        <v>195</v>
      </c>
      <c r="AJ44" s="162" t="s">
        <v>3824</v>
      </c>
      <c r="AK44" s="162" t="s">
        <v>195</v>
      </c>
      <c r="AL44" s="162" t="s">
        <v>195</v>
      </c>
      <c r="AM44" s="162" t="s">
        <v>195</v>
      </c>
      <c r="AN44" s="162" t="s">
        <v>195</v>
      </c>
      <c r="AO44" s="162" t="s">
        <v>195</v>
      </c>
      <c r="AP44" s="162" t="s">
        <v>195</v>
      </c>
      <c r="AQ44" s="162" t="s">
        <v>195</v>
      </c>
      <c r="AR44" s="162" t="s">
        <v>195</v>
      </c>
      <c r="AS44" s="162" t="s">
        <v>195</v>
      </c>
      <c r="AT44" s="162" t="s">
        <v>195</v>
      </c>
      <c r="AU44" s="162" t="s">
        <v>278</v>
      </c>
      <c r="AV44" s="162" t="s">
        <v>195</v>
      </c>
      <c r="AW44" s="162" t="s">
        <v>195</v>
      </c>
      <c r="AX44" s="162" t="s">
        <v>195</v>
      </c>
      <c r="AY44" s="162" t="s">
        <v>195</v>
      </c>
      <c r="AZ44" s="162" t="s">
        <v>195</v>
      </c>
      <c r="BA44" s="91" t="s">
        <v>2316</v>
      </c>
      <c r="BB44" s="92" t="s">
        <v>3838</v>
      </c>
      <c r="BC44" s="93">
        <v>3</v>
      </c>
      <c r="BD44" s="93" t="s">
        <v>3676</v>
      </c>
      <c r="BE44" s="93">
        <v>10</v>
      </c>
      <c r="BF44" s="92" t="s">
        <v>3839</v>
      </c>
      <c r="BG44" s="93">
        <v>10</v>
      </c>
      <c r="BH44" s="92" t="s">
        <v>3840</v>
      </c>
      <c r="BI44" s="93">
        <v>30</v>
      </c>
      <c r="BJ44" s="92" t="s">
        <v>3841</v>
      </c>
      <c r="BK44" s="93">
        <v>45</v>
      </c>
      <c r="BL44" s="92" t="s">
        <v>3842</v>
      </c>
      <c r="BM44" s="93">
        <v>55</v>
      </c>
      <c r="BN44" s="92" t="s">
        <v>3843</v>
      </c>
      <c r="BO44" s="93">
        <v>65</v>
      </c>
      <c r="BP44" s="92" t="s">
        <v>3844</v>
      </c>
      <c r="BQ44" s="93">
        <v>75</v>
      </c>
      <c r="BR44" s="92" t="s">
        <v>3845</v>
      </c>
      <c r="BS44" s="93">
        <v>80</v>
      </c>
      <c r="BT44" s="92" t="s">
        <v>3846</v>
      </c>
      <c r="BU44" s="93">
        <v>90</v>
      </c>
      <c r="BV44" s="92" t="s">
        <v>3847</v>
      </c>
      <c r="BW44" s="93">
        <v>95</v>
      </c>
      <c r="BX44" s="92" t="s">
        <v>3848</v>
      </c>
      <c r="BY44" s="94">
        <v>100</v>
      </c>
      <c r="BZ44" s="182"/>
      <c r="CA44" s="183"/>
      <c r="CB44" s="184"/>
      <c r="CC44" s="182"/>
      <c r="CD44" s="183"/>
      <c r="CE44" s="184"/>
    </row>
    <row r="45" spans="1:83" ht="84.95" customHeight="1" x14ac:dyDescent="0.2">
      <c r="A45" s="261" t="s">
        <v>0</v>
      </c>
      <c r="B45" s="262">
        <v>2017</v>
      </c>
      <c r="C45" s="262" t="s">
        <v>2</v>
      </c>
      <c r="D45" s="262" t="s">
        <v>20</v>
      </c>
      <c r="E45" s="262" t="s">
        <v>1918</v>
      </c>
      <c r="F45" s="263" t="s">
        <v>22</v>
      </c>
      <c r="G45" s="247" t="s">
        <v>1447</v>
      </c>
      <c r="H45" s="247" t="s">
        <v>1455</v>
      </c>
      <c r="I45" s="264" t="s">
        <v>2306</v>
      </c>
      <c r="J45" s="247" t="s">
        <v>3849</v>
      </c>
      <c r="K45" s="247" t="s">
        <v>47</v>
      </c>
      <c r="L45" s="247"/>
      <c r="M45" s="265">
        <v>3</v>
      </c>
      <c r="N45" s="246">
        <v>1</v>
      </c>
      <c r="O45" s="247" t="s">
        <v>2318</v>
      </c>
      <c r="P45" s="247" t="s">
        <v>2144</v>
      </c>
      <c r="Q45" s="246" t="s">
        <v>3850</v>
      </c>
      <c r="R45" s="282">
        <v>44000000</v>
      </c>
      <c r="S45" s="282"/>
      <c r="T45" s="87"/>
      <c r="U45" s="87"/>
      <c r="V45" s="87"/>
      <c r="W45" s="87"/>
      <c r="X45" s="87"/>
      <c r="Y45" s="87"/>
      <c r="Z45" s="87"/>
      <c r="AA45" s="87"/>
      <c r="AB45" s="87"/>
      <c r="AC45" s="88"/>
      <c r="AD45" s="162" t="s">
        <v>92</v>
      </c>
      <c r="AE45" s="162" t="s">
        <v>1834</v>
      </c>
      <c r="AF45" s="162" t="s">
        <v>1433</v>
      </c>
      <c r="AG45" s="162" t="s">
        <v>195</v>
      </c>
      <c r="AH45" s="162" t="s">
        <v>195</v>
      </c>
      <c r="AI45" s="162" t="s">
        <v>195</v>
      </c>
      <c r="AJ45" s="162" t="s">
        <v>3824</v>
      </c>
      <c r="AK45" s="162" t="s">
        <v>195</v>
      </c>
      <c r="AL45" s="162" t="s">
        <v>195</v>
      </c>
      <c r="AM45" s="162" t="s">
        <v>195</v>
      </c>
      <c r="AN45" s="162" t="s">
        <v>195</v>
      </c>
      <c r="AO45" s="162" t="s">
        <v>195</v>
      </c>
      <c r="AP45" s="162" t="s">
        <v>195</v>
      </c>
      <c r="AQ45" s="162" t="s">
        <v>195</v>
      </c>
      <c r="AR45" s="162" t="s">
        <v>195</v>
      </c>
      <c r="AS45" s="162" t="s">
        <v>195</v>
      </c>
      <c r="AT45" s="162" t="s">
        <v>195</v>
      </c>
      <c r="AU45" s="162" t="s">
        <v>278</v>
      </c>
      <c r="AV45" s="162" t="s">
        <v>195</v>
      </c>
      <c r="AW45" s="162" t="s">
        <v>195</v>
      </c>
      <c r="AX45" s="162" t="s">
        <v>195</v>
      </c>
      <c r="AY45" s="162" t="s">
        <v>195</v>
      </c>
      <c r="AZ45" s="162" t="s">
        <v>195</v>
      </c>
      <c r="BA45" s="91" t="s">
        <v>2316</v>
      </c>
      <c r="BB45" s="92" t="s">
        <v>3838</v>
      </c>
      <c r="BC45" s="93">
        <v>3</v>
      </c>
      <c r="BD45" s="93" t="s">
        <v>3676</v>
      </c>
      <c r="BE45" s="93">
        <v>10</v>
      </c>
      <c r="BF45" s="92" t="s">
        <v>3851</v>
      </c>
      <c r="BG45" s="93">
        <v>15</v>
      </c>
      <c r="BH45" s="92" t="s">
        <v>3852</v>
      </c>
      <c r="BI45" s="93">
        <v>20</v>
      </c>
      <c r="BJ45" s="92" t="s">
        <v>3853</v>
      </c>
      <c r="BK45" s="93">
        <v>30</v>
      </c>
      <c r="BL45" s="92" t="s">
        <v>3854</v>
      </c>
      <c r="BM45" s="93">
        <v>45</v>
      </c>
      <c r="BN45" s="92" t="s">
        <v>3855</v>
      </c>
      <c r="BO45" s="93">
        <v>55</v>
      </c>
      <c r="BP45" s="92" t="s">
        <v>3856</v>
      </c>
      <c r="BQ45" s="93">
        <v>70</v>
      </c>
      <c r="BR45" s="92" t="s">
        <v>3857</v>
      </c>
      <c r="BS45" s="93">
        <v>75</v>
      </c>
      <c r="BT45" s="92" t="s">
        <v>3858</v>
      </c>
      <c r="BU45" s="93">
        <v>80</v>
      </c>
      <c r="BV45" s="92" t="s">
        <v>3858</v>
      </c>
      <c r="BW45" s="93">
        <v>90</v>
      </c>
      <c r="BX45" s="92" t="s">
        <v>3859</v>
      </c>
      <c r="BY45" s="94">
        <v>100</v>
      </c>
      <c r="BZ45" s="182"/>
      <c r="CA45" s="183"/>
      <c r="CB45" s="184"/>
      <c r="CC45" s="182"/>
      <c r="CD45" s="183"/>
      <c r="CE45" s="184"/>
    </row>
    <row r="46" spans="1:83" ht="84.95" customHeight="1" x14ac:dyDescent="0.2">
      <c r="A46" s="261" t="s">
        <v>0</v>
      </c>
      <c r="B46" s="262">
        <v>2017</v>
      </c>
      <c r="C46" s="262" t="s">
        <v>2</v>
      </c>
      <c r="D46" s="262" t="s">
        <v>20</v>
      </c>
      <c r="E46" s="262" t="s">
        <v>1918</v>
      </c>
      <c r="F46" s="263" t="s">
        <v>22</v>
      </c>
      <c r="G46" s="247" t="s">
        <v>1447</v>
      </c>
      <c r="H46" s="247" t="s">
        <v>1455</v>
      </c>
      <c r="I46" s="264" t="s">
        <v>2306</v>
      </c>
      <c r="J46" s="247" t="s">
        <v>3860</v>
      </c>
      <c r="K46" s="247" t="s">
        <v>47</v>
      </c>
      <c r="L46" s="247"/>
      <c r="M46" s="265">
        <v>3</v>
      </c>
      <c r="N46" s="246">
        <v>1</v>
      </c>
      <c r="O46" s="247" t="s">
        <v>2319</v>
      </c>
      <c r="P46" s="247" t="s">
        <v>2144</v>
      </c>
      <c r="Q46" s="246" t="s">
        <v>3850</v>
      </c>
      <c r="R46" s="282">
        <v>44000000</v>
      </c>
      <c r="S46" s="282"/>
      <c r="T46" s="87"/>
      <c r="U46" s="87"/>
      <c r="V46" s="87"/>
      <c r="W46" s="87"/>
      <c r="X46" s="87"/>
      <c r="Y46" s="87"/>
      <c r="Z46" s="87"/>
      <c r="AA46" s="87"/>
      <c r="AB46" s="87"/>
      <c r="AC46" s="88"/>
      <c r="AD46" s="162" t="s">
        <v>110</v>
      </c>
      <c r="AE46" s="162" t="s">
        <v>1834</v>
      </c>
      <c r="AF46" s="162" t="s">
        <v>195</v>
      </c>
      <c r="AG46" s="162" t="s">
        <v>195</v>
      </c>
      <c r="AH46" s="162" t="s">
        <v>195</v>
      </c>
      <c r="AI46" s="162" t="s">
        <v>195</v>
      </c>
      <c r="AJ46" s="162" t="s">
        <v>3824</v>
      </c>
      <c r="AK46" s="162" t="s">
        <v>195</v>
      </c>
      <c r="AL46" s="162" t="s">
        <v>195</v>
      </c>
      <c r="AM46" s="162" t="s">
        <v>195</v>
      </c>
      <c r="AN46" s="162" t="s">
        <v>195</v>
      </c>
      <c r="AO46" s="162" t="s">
        <v>195</v>
      </c>
      <c r="AP46" s="162" t="s">
        <v>195</v>
      </c>
      <c r="AQ46" s="162" t="s">
        <v>195</v>
      </c>
      <c r="AR46" s="162" t="s">
        <v>195</v>
      </c>
      <c r="AS46" s="162" t="s">
        <v>195</v>
      </c>
      <c r="AT46" s="162" t="s">
        <v>195</v>
      </c>
      <c r="AU46" s="162" t="s">
        <v>278</v>
      </c>
      <c r="AV46" s="162" t="s">
        <v>195</v>
      </c>
      <c r="AW46" s="162" t="s">
        <v>195</v>
      </c>
      <c r="AX46" s="162" t="s">
        <v>195</v>
      </c>
      <c r="AY46" s="162" t="s">
        <v>195</v>
      </c>
      <c r="AZ46" s="162" t="s">
        <v>195</v>
      </c>
      <c r="BA46" s="91" t="s">
        <v>2316</v>
      </c>
      <c r="BB46" s="92" t="s">
        <v>3838</v>
      </c>
      <c r="BC46" s="93">
        <v>3</v>
      </c>
      <c r="BD46" s="93" t="s">
        <v>3676</v>
      </c>
      <c r="BE46" s="93">
        <v>10</v>
      </c>
      <c r="BF46" s="92"/>
      <c r="BG46" s="93">
        <v>10</v>
      </c>
      <c r="BH46" s="92" t="s">
        <v>3861</v>
      </c>
      <c r="BI46" s="93">
        <v>15</v>
      </c>
      <c r="BJ46" s="92" t="s">
        <v>3852</v>
      </c>
      <c r="BK46" s="93">
        <v>20</v>
      </c>
      <c r="BL46" s="92" t="s">
        <v>3862</v>
      </c>
      <c r="BM46" s="93">
        <v>30</v>
      </c>
      <c r="BN46" s="92" t="s">
        <v>3862</v>
      </c>
      <c r="BO46" s="93">
        <v>35</v>
      </c>
      <c r="BP46" s="92" t="s">
        <v>3863</v>
      </c>
      <c r="BQ46" s="93">
        <v>45</v>
      </c>
      <c r="BR46" s="92" t="s">
        <v>3864</v>
      </c>
      <c r="BS46" s="93">
        <v>55</v>
      </c>
      <c r="BT46" s="92" t="s">
        <v>3865</v>
      </c>
      <c r="BU46" s="93">
        <v>70</v>
      </c>
      <c r="BV46" s="92" t="s">
        <v>3856</v>
      </c>
      <c r="BW46" s="93">
        <v>85</v>
      </c>
      <c r="BX46" s="92" t="s">
        <v>3857</v>
      </c>
      <c r="BY46" s="93">
        <v>100</v>
      </c>
      <c r="BZ46" s="182"/>
      <c r="CA46" s="183"/>
      <c r="CB46" s="184"/>
      <c r="CC46" s="182"/>
      <c r="CD46" s="183"/>
      <c r="CE46" s="184"/>
    </row>
    <row r="47" spans="1:83" ht="84.95" customHeight="1" x14ac:dyDescent="0.2">
      <c r="A47" s="261" t="s">
        <v>0</v>
      </c>
      <c r="B47" s="262">
        <v>2017</v>
      </c>
      <c r="C47" s="262" t="s">
        <v>2</v>
      </c>
      <c r="D47" s="262" t="s">
        <v>20</v>
      </c>
      <c r="E47" s="262" t="s">
        <v>1918</v>
      </c>
      <c r="F47" s="263" t="s">
        <v>22</v>
      </c>
      <c r="G47" s="247" t="s">
        <v>1447</v>
      </c>
      <c r="H47" s="247" t="s">
        <v>1455</v>
      </c>
      <c r="I47" s="264" t="s">
        <v>2306</v>
      </c>
      <c r="J47" s="247" t="s">
        <v>3866</v>
      </c>
      <c r="K47" s="247" t="s">
        <v>47</v>
      </c>
      <c r="L47" s="247"/>
      <c r="M47" s="265">
        <v>3</v>
      </c>
      <c r="N47" s="246">
        <v>1</v>
      </c>
      <c r="O47" s="247" t="s">
        <v>2320</v>
      </c>
      <c r="P47" s="247" t="s">
        <v>2035</v>
      </c>
      <c r="Q47" s="246" t="s">
        <v>2321</v>
      </c>
      <c r="R47" s="282"/>
      <c r="S47" s="282">
        <v>520000000</v>
      </c>
      <c r="T47" s="87"/>
      <c r="U47" s="87"/>
      <c r="V47" s="87"/>
      <c r="W47" s="87"/>
      <c r="X47" s="87"/>
      <c r="Y47" s="87"/>
      <c r="Z47" s="87"/>
      <c r="AA47" s="87"/>
      <c r="AB47" s="87"/>
      <c r="AC47" s="88"/>
      <c r="AD47" s="162" t="s">
        <v>110</v>
      </c>
      <c r="AE47" s="162" t="s">
        <v>1834</v>
      </c>
      <c r="AF47" s="162" t="s">
        <v>195</v>
      </c>
      <c r="AG47" s="162" t="s">
        <v>195</v>
      </c>
      <c r="AH47" s="162" t="s">
        <v>195</v>
      </c>
      <c r="AI47" s="162" t="s">
        <v>195</v>
      </c>
      <c r="AJ47" s="162" t="s">
        <v>3824</v>
      </c>
      <c r="AK47" s="162" t="s">
        <v>195</v>
      </c>
      <c r="AL47" s="162" t="s">
        <v>1834</v>
      </c>
      <c r="AM47" s="162" t="s">
        <v>1834</v>
      </c>
      <c r="AN47" s="162" t="s">
        <v>1834</v>
      </c>
      <c r="AO47" s="162" t="s">
        <v>1834</v>
      </c>
      <c r="AP47" s="162" t="s">
        <v>1834</v>
      </c>
      <c r="AQ47" s="162" t="s">
        <v>1834</v>
      </c>
      <c r="AR47" s="162" t="s">
        <v>1834</v>
      </c>
      <c r="AS47" s="162" t="s">
        <v>1834</v>
      </c>
      <c r="AT47" s="162" t="s">
        <v>1834</v>
      </c>
      <c r="AU47" s="162" t="s">
        <v>278</v>
      </c>
      <c r="AV47" s="162" t="s">
        <v>1834</v>
      </c>
      <c r="AW47" s="162" t="s">
        <v>1834</v>
      </c>
      <c r="AX47" s="162" t="s">
        <v>1834</v>
      </c>
      <c r="AY47" s="162" t="s">
        <v>1834</v>
      </c>
      <c r="AZ47" s="162" t="s">
        <v>1834</v>
      </c>
      <c r="BA47" s="91" t="s">
        <v>2316</v>
      </c>
      <c r="BB47" s="92" t="s">
        <v>3658</v>
      </c>
      <c r="BC47" s="93">
        <v>8</v>
      </c>
      <c r="BD47" s="92" t="s">
        <v>3659</v>
      </c>
      <c r="BE47" s="93">
        <v>15</v>
      </c>
      <c r="BF47" s="92" t="s">
        <v>3660</v>
      </c>
      <c r="BG47" s="93">
        <v>18</v>
      </c>
      <c r="BH47" s="92" t="s">
        <v>3867</v>
      </c>
      <c r="BI47" s="93">
        <v>22</v>
      </c>
      <c r="BJ47" s="92" t="s">
        <v>3868</v>
      </c>
      <c r="BK47" s="93">
        <v>22</v>
      </c>
      <c r="BL47" s="92" t="s">
        <v>3868</v>
      </c>
      <c r="BM47" s="93">
        <v>22</v>
      </c>
      <c r="BN47" s="92" t="s">
        <v>3869</v>
      </c>
      <c r="BO47" s="93">
        <v>40</v>
      </c>
      <c r="BP47" s="92" t="s">
        <v>3868</v>
      </c>
      <c r="BQ47" s="93">
        <v>40</v>
      </c>
      <c r="BR47" s="92" t="s">
        <v>3868</v>
      </c>
      <c r="BS47" s="93">
        <v>40</v>
      </c>
      <c r="BT47" s="92" t="s">
        <v>3870</v>
      </c>
      <c r="BU47" s="93">
        <v>70</v>
      </c>
      <c r="BV47" s="92" t="s">
        <v>3871</v>
      </c>
      <c r="BW47" s="93">
        <v>90</v>
      </c>
      <c r="BX47" s="92" t="s">
        <v>3872</v>
      </c>
      <c r="BY47" s="94">
        <v>100</v>
      </c>
      <c r="BZ47" s="182"/>
      <c r="CA47" s="183"/>
      <c r="CB47" s="184"/>
      <c r="CC47" s="182"/>
      <c r="CD47" s="183"/>
      <c r="CE47" s="184"/>
    </row>
    <row r="48" spans="1:83" ht="84.95" customHeight="1" x14ac:dyDescent="0.2">
      <c r="A48" s="261" t="s">
        <v>0</v>
      </c>
      <c r="B48" s="262">
        <v>2017</v>
      </c>
      <c r="C48" s="262" t="s">
        <v>2</v>
      </c>
      <c r="D48" s="262" t="s">
        <v>20</v>
      </c>
      <c r="E48" s="262" t="s">
        <v>1918</v>
      </c>
      <c r="F48" s="263" t="s">
        <v>22</v>
      </c>
      <c r="G48" s="247" t="s">
        <v>1447</v>
      </c>
      <c r="H48" s="247" t="s">
        <v>1455</v>
      </c>
      <c r="I48" s="264" t="s">
        <v>2306</v>
      </c>
      <c r="J48" s="247" t="s">
        <v>3873</v>
      </c>
      <c r="K48" s="247" t="s">
        <v>47</v>
      </c>
      <c r="L48" s="247"/>
      <c r="M48" s="265">
        <v>3</v>
      </c>
      <c r="N48" s="246">
        <v>1</v>
      </c>
      <c r="O48" s="247" t="s">
        <v>2322</v>
      </c>
      <c r="P48" s="247" t="s">
        <v>2035</v>
      </c>
      <c r="Q48" s="246"/>
      <c r="R48" s="282"/>
      <c r="S48" s="282">
        <f>520000000-30000000</f>
        <v>490000000</v>
      </c>
      <c r="T48" s="87"/>
      <c r="U48" s="87"/>
      <c r="V48" s="87"/>
      <c r="W48" s="87"/>
      <c r="X48" s="87"/>
      <c r="Y48" s="87"/>
      <c r="Z48" s="87"/>
      <c r="AA48" s="87"/>
      <c r="AB48" s="87"/>
      <c r="AC48" s="88"/>
      <c r="AD48" s="162" t="s">
        <v>121</v>
      </c>
      <c r="AE48" s="162" t="s">
        <v>1834</v>
      </c>
      <c r="AF48" s="162" t="s">
        <v>195</v>
      </c>
      <c r="AG48" s="162" t="s">
        <v>195</v>
      </c>
      <c r="AH48" s="162" t="s">
        <v>195</v>
      </c>
      <c r="AI48" s="162" t="s">
        <v>195</v>
      </c>
      <c r="AJ48" s="162" t="s">
        <v>3824</v>
      </c>
      <c r="AK48" s="162" t="s">
        <v>195</v>
      </c>
      <c r="AL48" s="162" t="s">
        <v>1834</v>
      </c>
      <c r="AM48" s="162" t="s">
        <v>1834</v>
      </c>
      <c r="AN48" s="162" t="s">
        <v>1834</v>
      </c>
      <c r="AO48" s="162" t="s">
        <v>1834</v>
      </c>
      <c r="AP48" s="162" t="s">
        <v>1834</v>
      </c>
      <c r="AQ48" s="162" t="s">
        <v>1834</v>
      </c>
      <c r="AR48" s="162" t="s">
        <v>1834</v>
      </c>
      <c r="AS48" s="162" t="s">
        <v>1834</v>
      </c>
      <c r="AT48" s="162" t="s">
        <v>1834</v>
      </c>
      <c r="AU48" s="162" t="s">
        <v>278</v>
      </c>
      <c r="AV48" s="162" t="s">
        <v>1834</v>
      </c>
      <c r="AW48" s="162" t="s">
        <v>1834</v>
      </c>
      <c r="AX48" s="162" t="s">
        <v>1834</v>
      </c>
      <c r="AY48" s="162" t="s">
        <v>1834</v>
      </c>
      <c r="AZ48" s="162" t="s">
        <v>1834</v>
      </c>
      <c r="BA48" s="91" t="s">
        <v>2316</v>
      </c>
      <c r="BB48" s="92" t="s">
        <v>3658</v>
      </c>
      <c r="BC48" s="93">
        <v>8</v>
      </c>
      <c r="BD48" s="92" t="s">
        <v>3659</v>
      </c>
      <c r="BE48" s="93">
        <v>15</v>
      </c>
      <c r="BF48" s="92" t="s">
        <v>3660</v>
      </c>
      <c r="BG48" s="93">
        <v>18</v>
      </c>
      <c r="BH48" s="92" t="s">
        <v>3661</v>
      </c>
      <c r="BI48" s="93">
        <v>22</v>
      </c>
      <c r="BJ48" s="92" t="s">
        <v>3868</v>
      </c>
      <c r="BK48" s="93">
        <v>22</v>
      </c>
      <c r="BL48" s="92" t="s">
        <v>3874</v>
      </c>
      <c r="BM48" s="93">
        <v>35</v>
      </c>
      <c r="BN48" s="92" t="s">
        <v>3868</v>
      </c>
      <c r="BO48" s="93">
        <v>35</v>
      </c>
      <c r="BP48" s="92" t="s">
        <v>3868</v>
      </c>
      <c r="BQ48" s="93">
        <v>35</v>
      </c>
      <c r="BR48" s="92" t="s">
        <v>3875</v>
      </c>
      <c r="BS48" s="93">
        <v>65</v>
      </c>
      <c r="BT48" s="92" t="s">
        <v>3876</v>
      </c>
      <c r="BU48" s="93">
        <v>65</v>
      </c>
      <c r="BV48" s="93" t="s">
        <v>3877</v>
      </c>
      <c r="BW48" s="93">
        <v>90</v>
      </c>
      <c r="BX48" s="92" t="s">
        <v>3878</v>
      </c>
      <c r="BY48" s="94">
        <v>100</v>
      </c>
      <c r="BZ48" s="182"/>
      <c r="CA48" s="183"/>
      <c r="CB48" s="184"/>
      <c r="CC48" s="182"/>
      <c r="CD48" s="183"/>
      <c r="CE48" s="184"/>
    </row>
    <row r="49" spans="1:83" ht="84.95" customHeight="1" x14ac:dyDescent="0.2">
      <c r="A49" s="261" t="s">
        <v>0</v>
      </c>
      <c r="B49" s="262">
        <v>2017</v>
      </c>
      <c r="C49" s="262" t="s">
        <v>2</v>
      </c>
      <c r="D49" s="262" t="s">
        <v>20</v>
      </c>
      <c r="E49" s="262" t="s">
        <v>1918</v>
      </c>
      <c r="F49" s="263" t="s">
        <v>22</v>
      </c>
      <c r="G49" s="247" t="s">
        <v>1447</v>
      </c>
      <c r="H49" s="247" t="s">
        <v>1455</v>
      </c>
      <c r="I49" s="292" t="s">
        <v>2323</v>
      </c>
      <c r="J49" s="247"/>
      <c r="K49" s="247"/>
      <c r="L49" s="247"/>
      <c r="M49" s="265">
        <v>3</v>
      </c>
      <c r="N49" s="246">
        <v>0.25</v>
      </c>
      <c r="O49" s="247" t="s">
        <v>2324</v>
      </c>
      <c r="P49" s="247" t="s">
        <v>2016</v>
      </c>
      <c r="Q49" s="246"/>
      <c r="R49" s="282"/>
      <c r="S49" s="282"/>
      <c r="T49" s="87"/>
      <c r="U49" s="87"/>
      <c r="V49" s="87"/>
      <c r="W49" s="87"/>
      <c r="X49" s="87"/>
      <c r="Y49" s="87"/>
      <c r="Z49" s="87"/>
      <c r="AA49" s="87"/>
      <c r="AB49" s="87"/>
      <c r="AC49" s="88"/>
      <c r="AD49" s="162"/>
      <c r="AE49" s="162"/>
      <c r="AF49" s="162"/>
      <c r="AG49" s="162"/>
      <c r="AH49" s="162"/>
      <c r="AI49" s="162"/>
      <c r="AJ49" s="162"/>
      <c r="AK49" s="162"/>
      <c r="AL49" s="162"/>
      <c r="AM49" s="162"/>
      <c r="AN49" s="162"/>
      <c r="AO49" s="162"/>
      <c r="AP49" s="162"/>
      <c r="AQ49" s="162"/>
      <c r="AR49" s="162"/>
      <c r="AS49" s="86"/>
      <c r="AT49" s="162"/>
      <c r="AU49" s="162"/>
      <c r="AV49" s="162"/>
      <c r="AW49" s="162"/>
      <c r="AX49" s="162"/>
      <c r="AY49" s="164"/>
      <c r="AZ49" s="162"/>
      <c r="BA49" s="91" t="s">
        <v>2325</v>
      </c>
      <c r="BB49" s="92"/>
      <c r="BC49" s="93"/>
      <c r="BD49" s="92"/>
      <c r="BE49" s="93"/>
      <c r="BF49" s="92"/>
      <c r="BG49" s="93"/>
      <c r="BH49" s="92"/>
      <c r="BI49" s="93"/>
      <c r="BJ49" s="92"/>
      <c r="BK49" s="93"/>
      <c r="BL49" s="92"/>
      <c r="BM49" s="93"/>
      <c r="BN49" s="92"/>
      <c r="BO49" s="93"/>
      <c r="BP49" s="92"/>
      <c r="BQ49" s="93"/>
      <c r="BR49" s="92"/>
      <c r="BS49" s="93"/>
      <c r="BT49" s="92"/>
      <c r="BU49" s="93"/>
      <c r="BV49" s="92"/>
      <c r="BW49" s="93"/>
      <c r="BX49" s="92"/>
      <c r="BY49" s="94"/>
      <c r="BZ49" s="182"/>
      <c r="CA49" s="183"/>
      <c r="CB49" s="184"/>
      <c r="CC49" s="182"/>
      <c r="CD49" s="183"/>
      <c r="CE49" s="184"/>
    </row>
    <row r="50" spans="1:83" ht="84.95" customHeight="1" x14ac:dyDescent="0.2">
      <c r="A50" s="261" t="s">
        <v>0</v>
      </c>
      <c r="B50" s="262">
        <v>2017</v>
      </c>
      <c r="C50" s="262" t="s">
        <v>2</v>
      </c>
      <c r="D50" s="262" t="s">
        <v>20</v>
      </c>
      <c r="E50" s="262" t="s">
        <v>1918</v>
      </c>
      <c r="F50" s="263" t="s">
        <v>22</v>
      </c>
      <c r="G50" s="247" t="s">
        <v>1447</v>
      </c>
      <c r="H50" s="247" t="s">
        <v>1455</v>
      </c>
      <c r="I50" s="264" t="s">
        <v>2323</v>
      </c>
      <c r="J50" s="247" t="s">
        <v>2326</v>
      </c>
      <c r="K50" s="247"/>
      <c r="L50" s="247"/>
      <c r="M50" s="265">
        <v>3</v>
      </c>
      <c r="N50" s="246">
        <v>1</v>
      </c>
      <c r="O50" s="247" t="s">
        <v>2327</v>
      </c>
      <c r="P50" s="247" t="s">
        <v>1466</v>
      </c>
      <c r="Q50" s="246" t="s">
        <v>2328</v>
      </c>
      <c r="R50" s="282">
        <v>74600000</v>
      </c>
      <c r="S50" s="282"/>
      <c r="T50" s="87"/>
      <c r="U50" s="87"/>
      <c r="V50" s="87"/>
      <c r="W50" s="87"/>
      <c r="X50" s="87"/>
      <c r="Y50" s="87"/>
      <c r="Z50" s="87"/>
      <c r="AA50" s="87"/>
      <c r="AB50" s="87"/>
      <c r="AC50" s="88"/>
      <c r="AD50" s="162" t="s">
        <v>195</v>
      </c>
      <c r="AE50" s="162" t="s">
        <v>195</v>
      </c>
      <c r="AF50" s="162" t="s">
        <v>195</v>
      </c>
      <c r="AG50" s="162" t="s">
        <v>195</v>
      </c>
      <c r="AH50" s="162" t="s">
        <v>195</v>
      </c>
      <c r="AI50" s="162" t="s">
        <v>195</v>
      </c>
      <c r="AJ50" s="162" t="s">
        <v>3879</v>
      </c>
      <c r="AK50" s="162" t="s">
        <v>195</v>
      </c>
      <c r="AL50" s="162" t="str">
        <f>+AK50</f>
        <v>NO APLICA</v>
      </c>
      <c r="AM50" s="162" t="s">
        <v>1834</v>
      </c>
      <c r="AN50" s="162" t="s">
        <v>2381</v>
      </c>
      <c r="AO50" s="162" t="s">
        <v>195</v>
      </c>
      <c r="AP50" s="162" t="s">
        <v>195</v>
      </c>
      <c r="AQ50" s="162" t="s">
        <v>262</v>
      </c>
      <c r="AR50" s="162" t="s">
        <v>195</v>
      </c>
      <c r="AS50" s="86"/>
      <c r="AT50" s="162" t="s">
        <v>195</v>
      </c>
      <c r="AU50" s="162" t="s">
        <v>195</v>
      </c>
      <c r="AV50" s="162" t="s">
        <v>195</v>
      </c>
      <c r="AW50" s="162" t="s">
        <v>195</v>
      </c>
      <c r="AX50" s="162" t="str">
        <f>+AW50</f>
        <v>NO APLICA</v>
      </c>
      <c r="AY50" s="164" t="str">
        <f>+AX50</f>
        <v>NO APLICA</v>
      </c>
      <c r="AZ50" s="162" t="s">
        <v>1834</v>
      </c>
      <c r="BA50" s="91" t="s">
        <v>2325</v>
      </c>
      <c r="BB50" s="92"/>
      <c r="BC50" s="93"/>
      <c r="BD50" s="92"/>
      <c r="BE50" s="93"/>
      <c r="BF50" s="92" t="s">
        <v>3880</v>
      </c>
      <c r="BG50" s="93">
        <v>25</v>
      </c>
      <c r="BH50" s="92"/>
      <c r="BI50" s="93"/>
      <c r="BJ50" s="92"/>
      <c r="BK50" s="93"/>
      <c r="BL50" s="92"/>
      <c r="BM50" s="93">
        <f>+BG50+25</f>
        <v>50</v>
      </c>
      <c r="BN50" s="92" t="str">
        <f>+BF50</f>
        <v xml:space="preserve">Avance Documento de Soporte para el proceso de formulación de la reglamentación sobre la gestión de sustancias químicas de uso industrial </v>
      </c>
      <c r="BO50" s="93"/>
      <c r="BP50" s="92"/>
      <c r="BQ50" s="93"/>
      <c r="BR50" s="92"/>
      <c r="BS50" s="93">
        <f>+BM50+25</f>
        <v>75</v>
      </c>
      <c r="BT50" s="92" t="str">
        <f>+BN50</f>
        <v xml:space="preserve">Avance Documento de Soporte para el proceso de formulación de la reglamentación sobre la gestión de sustancias químicas de uso industrial </v>
      </c>
      <c r="BU50" s="93"/>
      <c r="BV50" s="92"/>
      <c r="BW50" s="93"/>
      <c r="BX50" s="92" t="str">
        <f>+BT50</f>
        <v xml:space="preserve">Avance Documento de Soporte para el proceso de formulación de la reglamentación sobre la gestión de sustancias químicas de uso industrial </v>
      </c>
      <c r="BY50" s="94">
        <f>+BS50+25</f>
        <v>100</v>
      </c>
      <c r="BZ50" s="182"/>
      <c r="CA50" s="183"/>
      <c r="CB50" s="184"/>
      <c r="CC50" s="182"/>
      <c r="CD50" s="183"/>
      <c r="CE50" s="184"/>
    </row>
    <row r="51" spans="1:83" ht="82.5" customHeight="1" x14ac:dyDescent="0.2">
      <c r="A51" s="261" t="s">
        <v>0</v>
      </c>
      <c r="B51" s="262">
        <v>2017</v>
      </c>
      <c r="C51" s="262" t="s">
        <v>2</v>
      </c>
      <c r="D51" s="262" t="s">
        <v>20</v>
      </c>
      <c r="E51" s="262" t="s">
        <v>1918</v>
      </c>
      <c r="F51" s="263" t="s">
        <v>22</v>
      </c>
      <c r="G51" s="247" t="s">
        <v>1447</v>
      </c>
      <c r="H51" s="247" t="s">
        <v>1455</v>
      </c>
      <c r="I51" s="264" t="s">
        <v>2323</v>
      </c>
      <c r="J51" s="247" t="s">
        <v>2329</v>
      </c>
      <c r="K51" s="247"/>
      <c r="L51" s="247"/>
      <c r="M51" s="265">
        <v>3</v>
      </c>
      <c r="N51" s="246">
        <v>1</v>
      </c>
      <c r="O51" s="247" t="s">
        <v>3881</v>
      </c>
      <c r="P51" s="247" t="s">
        <v>1466</v>
      </c>
      <c r="Q51" s="246" t="s">
        <v>2330</v>
      </c>
      <c r="R51" s="282">
        <v>82500000</v>
      </c>
      <c r="S51" s="282"/>
      <c r="T51" s="87"/>
      <c r="U51" s="87"/>
      <c r="V51" s="87"/>
      <c r="W51" s="87"/>
      <c r="X51" s="87"/>
      <c r="Y51" s="87"/>
      <c r="Z51" s="87"/>
      <c r="AA51" s="87"/>
      <c r="AB51" s="87"/>
      <c r="AC51" s="88"/>
      <c r="AD51" s="162" t="s">
        <v>195</v>
      </c>
      <c r="AE51" s="162" t="s">
        <v>195</v>
      </c>
      <c r="AF51" s="162" t="s">
        <v>195</v>
      </c>
      <c r="AG51" s="162" t="s">
        <v>195</v>
      </c>
      <c r="AH51" s="162" t="s">
        <v>195</v>
      </c>
      <c r="AI51" s="162" t="s">
        <v>195</v>
      </c>
      <c r="AJ51" s="162" t="s">
        <v>3879</v>
      </c>
      <c r="AK51" s="162" t="s">
        <v>195</v>
      </c>
      <c r="AL51" s="162" t="str">
        <f>+AK51</f>
        <v>NO APLICA</v>
      </c>
      <c r="AM51" s="162" t="s">
        <v>1834</v>
      </c>
      <c r="AN51" s="162" t="s">
        <v>2381</v>
      </c>
      <c r="AO51" s="162" t="s">
        <v>195</v>
      </c>
      <c r="AP51" s="162" t="s">
        <v>195</v>
      </c>
      <c r="AQ51" s="162" t="s">
        <v>262</v>
      </c>
      <c r="AR51" s="162" t="s">
        <v>195</v>
      </c>
      <c r="AS51" s="86"/>
      <c r="AT51" s="162" t="s">
        <v>195</v>
      </c>
      <c r="AU51" s="162" t="s">
        <v>195</v>
      </c>
      <c r="AV51" s="162" t="s">
        <v>195</v>
      </c>
      <c r="AW51" s="162" t="s">
        <v>195</v>
      </c>
      <c r="AX51" s="162" t="str">
        <f>+AW51</f>
        <v>NO APLICA</v>
      </c>
      <c r="AY51" s="164" t="str">
        <f>+AX51</f>
        <v>NO APLICA</v>
      </c>
      <c r="AZ51" s="162" t="s">
        <v>1834</v>
      </c>
      <c r="BA51" s="91" t="s">
        <v>2325</v>
      </c>
      <c r="BB51" s="92"/>
      <c r="BC51" s="93"/>
      <c r="BD51" s="92"/>
      <c r="BE51" s="93"/>
      <c r="BF51" s="92" t="s">
        <v>3882</v>
      </c>
      <c r="BG51" s="93">
        <v>25</v>
      </c>
      <c r="BH51" s="92"/>
      <c r="BI51" s="93"/>
      <c r="BJ51" s="92"/>
      <c r="BK51" s="93"/>
      <c r="BL51" s="92"/>
      <c r="BM51" s="93">
        <f>+BG51+25</f>
        <v>50</v>
      </c>
      <c r="BN51" s="92" t="str">
        <f>+BF51</f>
        <v>Avance documento de soporte para el desarrollo técnico del registro de emisiones y transferencia de contaminantes (RETC)</v>
      </c>
      <c r="BO51" s="93"/>
      <c r="BP51" s="92"/>
      <c r="BQ51" s="93"/>
      <c r="BR51" s="92"/>
      <c r="BS51" s="93">
        <f>+BM51+25</f>
        <v>75</v>
      </c>
      <c r="BT51" s="92" t="str">
        <f>+BN51</f>
        <v>Avance documento de soporte para el desarrollo técnico del registro de emisiones y transferencia de contaminantes (RETC)</v>
      </c>
      <c r="BU51" s="93"/>
      <c r="BV51" s="92"/>
      <c r="BW51" s="93"/>
      <c r="BX51" s="92" t="str">
        <f>+BT51</f>
        <v>Avance documento de soporte para el desarrollo técnico del registro de emisiones y transferencia de contaminantes (RETC)</v>
      </c>
      <c r="BY51" s="94">
        <f>+BS51+25</f>
        <v>100</v>
      </c>
      <c r="BZ51" s="182"/>
      <c r="CA51" s="183"/>
      <c r="CB51" s="184"/>
      <c r="CC51" s="182"/>
      <c r="CD51" s="183"/>
      <c r="CE51" s="184"/>
    </row>
    <row r="52" spans="1:83" ht="84.95" customHeight="1" x14ac:dyDescent="0.2">
      <c r="A52" s="261" t="s">
        <v>0</v>
      </c>
      <c r="B52" s="262">
        <v>2017</v>
      </c>
      <c r="C52" s="262" t="s">
        <v>2</v>
      </c>
      <c r="D52" s="262" t="s">
        <v>20</v>
      </c>
      <c r="E52" s="262" t="s">
        <v>1918</v>
      </c>
      <c r="F52" s="263" t="s">
        <v>22</v>
      </c>
      <c r="G52" s="247" t="s">
        <v>1447</v>
      </c>
      <c r="H52" s="247" t="s">
        <v>1455</v>
      </c>
      <c r="I52" s="264" t="s">
        <v>2323</v>
      </c>
      <c r="J52" s="247" t="s">
        <v>2331</v>
      </c>
      <c r="K52" s="247"/>
      <c r="L52" s="247"/>
      <c r="M52" s="265">
        <v>3</v>
      </c>
      <c r="N52" s="246">
        <v>1</v>
      </c>
      <c r="O52" s="247" t="s">
        <v>2327</v>
      </c>
      <c r="P52" s="247" t="s">
        <v>1466</v>
      </c>
      <c r="Q52" s="246" t="s">
        <v>2332</v>
      </c>
      <c r="R52" s="282"/>
      <c r="S52" s="313">
        <f>34682799+20317201</f>
        <v>55000000</v>
      </c>
      <c r="T52" s="87"/>
      <c r="U52" s="87"/>
      <c r="V52" s="87"/>
      <c r="W52" s="87"/>
      <c r="X52" s="87"/>
      <c r="Y52" s="87"/>
      <c r="Z52" s="87"/>
      <c r="AA52" s="87"/>
      <c r="AB52" s="87"/>
      <c r="AC52" s="88"/>
      <c r="AD52" s="162"/>
      <c r="AE52" s="162"/>
      <c r="AF52" s="162"/>
      <c r="AG52" s="162"/>
      <c r="AH52" s="162"/>
      <c r="AI52" s="162"/>
      <c r="AJ52" s="162"/>
      <c r="AK52" s="162"/>
      <c r="AL52" s="162"/>
      <c r="AM52" s="162"/>
      <c r="AN52" s="162"/>
      <c r="AO52" s="162"/>
      <c r="AP52" s="162"/>
      <c r="AQ52" s="162"/>
      <c r="AR52" s="162"/>
      <c r="AS52" s="86"/>
      <c r="AT52" s="162"/>
      <c r="AU52" s="162"/>
      <c r="AV52" s="162"/>
      <c r="AW52" s="162"/>
      <c r="AX52" s="162"/>
      <c r="AY52" s="164"/>
      <c r="AZ52" s="162"/>
      <c r="BA52" s="91" t="s">
        <v>2325</v>
      </c>
      <c r="BB52" s="92"/>
      <c r="BC52" s="93"/>
      <c r="BD52" s="92"/>
      <c r="BE52" s="93"/>
      <c r="BF52" s="92"/>
      <c r="BG52" s="93"/>
      <c r="BH52" s="92"/>
      <c r="BI52" s="93"/>
      <c r="BJ52" s="92"/>
      <c r="BK52" s="93"/>
      <c r="BL52" s="92"/>
      <c r="BM52" s="93"/>
      <c r="BN52" s="92"/>
      <c r="BO52" s="93"/>
      <c r="BP52" s="92"/>
      <c r="BQ52" s="93"/>
      <c r="BR52" s="92"/>
      <c r="BS52" s="93"/>
      <c r="BT52" s="92"/>
      <c r="BU52" s="93"/>
      <c r="BV52" s="92"/>
      <c r="BW52" s="93"/>
      <c r="BX52" s="92"/>
      <c r="BY52" s="94"/>
      <c r="BZ52" s="182"/>
      <c r="CA52" s="183"/>
      <c r="CB52" s="184"/>
      <c r="CC52" s="182"/>
      <c r="CD52" s="183"/>
      <c r="CE52" s="184"/>
    </row>
    <row r="53" spans="1:83" ht="84.95" customHeight="1" x14ac:dyDescent="0.2">
      <c r="A53" s="261" t="s">
        <v>0</v>
      </c>
      <c r="B53" s="262">
        <v>2017</v>
      </c>
      <c r="C53" s="262" t="s">
        <v>2</v>
      </c>
      <c r="D53" s="262" t="s">
        <v>20</v>
      </c>
      <c r="E53" s="262" t="s">
        <v>1918</v>
      </c>
      <c r="F53" s="263" t="s">
        <v>22</v>
      </c>
      <c r="G53" s="247" t="s">
        <v>1447</v>
      </c>
      <c r="H53" s="247" t="s">
        <v>1455</v>
      </c>
      <c r="I53" s="264" t="s">
        <v>2323</v>
      </c>
      <c r="J53" s="247" t="s">
        <v>3883</v>
      </c>
      <c r="K53" s="247"/>
      <c r="L53" s="247"/>
      <c r="M53" s="265"/>
      <c r="N53" s="246">
        <v>1</v>
      </c>
      <c r="O53" s="247" t="s">
        <v>2327</v>
      </c>
      <c r="P53" s="247" t="s">
        <v>1466</v>
      </c>
      <c r="Q53" s="246" t="s">
        <v>2333</v>
      </c>
      <c r="R53" s="282"/>
      <c r="S53" s="313">
        <f>34682799+20317201</f>
        <v>55000000</v>
      </c>
      <c r="T53" s="87"/>
      <c r="U53" s="87"/>
      <c r="V53" s="87"/>
      <c r="W53" s="87"/>
      <c r="X53" s="87"/>
      <c r="Y53" s="87"/>
      <c r="Z53" s="87"/>
      <c r="AA53" s="87"/>
      <c r="AB53" s="87"/>
      <c r="AC53" s="88"/>
      <c r="AD53" s="162"/>
      <c r="AE53" s="162"/>
      <c r="AF53" s="162"/>
      <c r="AG53" s="162"/>
      <c r="AH53" s="162"/>
      <c r="AI53" s="162"/>
      <c r="AJ53" s="162"/>
      <c r="AK53" s="162"/>
      <c r="AL53" s="162"/>
      <c r="AM53" s="162"/>
      <c r="AN53" s="162"/>
      <c r="AO53" s="162"/>
      <c r="AP53" s="162"/>
      <c r="AQ53" s="162"/>
      <c r="AR53" s="162"/>
      <c r="AS53" s="86"/>
      <c r="AT53" s="162"/>
      <c r="AU53" s="162"/>
      <c r="AV53" s="162"/>
      <c r="AW53" s="162"/>
      <c r="AX53" s="162"/>
      <c r="AY53" s="164"/>
      <c r="AZ53" s="162"/>
      <c r="BA53" s="91" t="s">
        <v>2325</v>
      </c>
      <c r="BB53" s="92"/>
      <c r="BC53" s="93"/>
      <c r="BD53" s="92"/>
      <c r="BE53" s="93"/>
      <c r="BF53" s="92"/>
      <c r="BG53" s="93"/>
      <c r="BH53" s="92"/>
      <c r="BI53" s="93"/>
      <c r="BJ53" s="92"/>
      <c r="BK53" s="93"/>
      <c r="BL53" s="92"/>
      <c r="BM53" s="93"/>
      <c r="BN53" s="92"/>
      <c r="BO53" s="93"/>
      <c r="BP53" s="92"/>
      <c r="BQ53" s="93"/>
      <c r="BR53" s="92"/>
      <c r="BS53" s="93"/>
      <c r="BT53" s="92"/>
      <c r="BU53" s="93"/>
      <c r="BV53" s="92"/>
      <c r="BW53" s="93"/>
      <c r="BX53" s="92"/>
      <c r="BY53" s="94"/>
      <c r="BZ53" s="182"/>
      <c r="CA53" s="183"/>
      <c r="CB53" s="184"/>
      <c r="CC53" s="182"/>
      <c r="CD53" s="183"/>
      <c r="CE53" s="184"/>
    </row>
    <row r="54" spans="1:83" ht="84.95" customHeight="1" x14ac:dyDescent="0.2">
      <c r="A54" s="261" t="s">
        <v>0</v>
      </c>
      <c r="B54" s="262">
        <v>2017</v>
      </c>
      <c r="C54" s="262" t="s">
        <v>2</v>
      </c>
      <c r="D54" s="262" t="s">
        <v>20</v>
      </c>
      <c r="E54" s="262" t="s">
        <v>1918</v>
      </c>
      <c r="F54" s="263" t="s">
        <v>22</v>
      </c>
      <c r="G54" s="247" t="s">
        <v>1447</v>
      </c>
      <c r="H54" s="247" t="s">
        <v>1455</v>
      </c>
      <c r="I54" s="264" t="s">
        <v>2323</v>
      </c>
      <c r="J54" s="247" t="s">
        <v>3884</v>
      </c>
      <c r="K54" s="247"/>
      <c r="L54" s="247"/>
      <c r="M54" s="265">
        <v>3</v>
      </c>
      <c r="N54" s="246">
        <v>1</v>
      </c>
      <c r="O54" s="247" t="s">
        <v>2334</v>
      </c>
      <c r="P54" s="247" t="s">
        <v>2035</v>
      </c>
      <c r="Q54" s="246"/>
      <c r="R54" s="282"/>
      <c r="S54" s="282">
        <v>92000000</v>
      </c>
      <c r="T54" s="87"/>
      <c r="U54" s="87"/>
      <c r="V54" s="87"/>
      <c r="W54" s="87"/>
      <c r="X54" s="87"/>
      <c r="Y54" s="87"/>
      <c r="Z54" s="87"/>
      <c r="AA54" s="87"/>
      <c r="AB54" s="87"/>
      <c r="AC54" s="88"/>
      <c r="AD54" s="162" t="s">
        <v>195</v>
      </c>
      <c r="AE54" s="162" t="s">
        <v>195</v>
      </c>
      <c r="AF54" s="162" t="s">
        <v>195</v>
      </c>
      <c r="AG54" s="162" t="s">
        <v>195</v>
      </c>
      <c r="AH54" s="162" t="s">
        <v>195</v>
      </c>
      <c r="AI54" s="162" t="s">
        <v>195</v>
      </c>
      <c r="AJ54" s="162" t="s">
        <v>3879</v>
      </c>
      <c r="AK54" s="162" t="s">
        <v>195</v>
      </c>
      <c r="AL54" s="162" t="str">
        <f t="shared" ref="AL54:AL60" si="0">+AK54</f>
        <v>NO APLICA</v>
      </c>
      <c r="AM54" s="162" t="s">
        <v>1834</v>
      </c>
      <c r="AN54" s="162" t="s">
        <v>2381</v>
      </c>
      <c r="AO54" s="162" t="s">
        <v>195</v>
      </c>
      <c r="AP54" s="162" t="s">
        <v>195</v>
      </c>
      <c r="AQ54" s="162" t="s">
        <v>262</v>
      </c>
      <c r="AR54" s="162" t="s">
        <v>195</v>
      </c>
      <c r="AS54" s="86"/>
      <c r="AT54" s="162" t="s">
        <v>195</v>
      </c>
      <c r="AU54" s="162" t="s">
        <v>195</v>
      </c>
      <c r="AV54" s="162" t="s">
        <v>195</v>
      </c>
      <c r="AW54" s="162" t="s">
        <v>195</v>
      </c>
      <c r="AX54" s="162" t="str">
        <f t="shared" ref="AX54:AY60" si="1">+AW54</f>
        <v>NO APLICA</v>
      </c>
      <c r="AY54" s="164" t="str">
        <f t="shared" si="1"/>
        <v>NO APLICA</v>
      </c>
      <c r="AZ54" s="162" t="s">
        <v>1834</v>
      </c>
      <c r="BA54" s="91" t="s">
        <v>2325</v>
      </c>
      <c r="BB54" s="92"/>
      <c r="BC54" s="93"/>
      <c r="BD54" s="92"/>
      <c r="BE54" s="93"/>
      <c r="BF54" s="92"/>
      <c r="BG54" s="93"/>
      <c r="BH54" s="92" t="s">
        <v>3885</v>
      </c>
      <c r="BI54" s="93">
        <v>10</v>
      </c>
      <c r="BJ54" s="92"/>
      <c r="BK54" s="93"/>
      <c r="BL54" s="92"/>
      <c r="BM54" s="93">
        <f>+BI54+25</f>
        <v>35</v>
      </c>
      <c r="BN54" s="92" t="s">
        <v>3886</v>
      </c>
      <c r="BO54" s="93"/>
      <c r="BP54" s="92"/>
      <c r="BQ54" s="93"/>
      <c r="BR54" s="92"/>
      <c r="BS54" s="93">
        <f>+BM54+35</f>
        <v>70</v>
      </c>
      <c r="BT54" s="92" t="str">
        <f>+BN54</f>
        <v>Avance Contenido temático del curso virtual del GHS</v>
      </c>
      <c r="BU54" s="93"/>
      <c r="BV54" s="92"/>
      <c r="BW54" s="93"/>
      <c r="BX54" s="92" t="s">
        <v>3887</v>
      </c>
      <c r="BY54" s="94">
        <f>+BS54+30</f>
        <v>100</v>
      </c>
      <c r="BZ54" s="182"/>
      <c r="CA54" s="183"/>
      <c r="CB54" s="184"/>
      <c r="CC54" s="182"/>
      <c r="CD54" s="183"/>
      <c r="CE54" s="184"/>
    </row>
    <row r="55" spans="1:83" ht="84.95" customHeight="1" x14ac:dyDescent="0.2">
      <c r="A55" s="261" t="s">
        <v>0</v>
      </c>
      <c r="B55" s="262">
        <v>2017</v>
      </c>
      <c r="C55" s="262" t="s">
        <v>2</v>
      </c>
      <c r="D55" s="262" t="s">
        <v>20</v>
      </c>
      <c r="E55" s="262" t="s">
        <v>1918</v>
      </c>
      <c r="F55" s="263" t="s">
        <v>22</v>
      </c>
      <c r="G55" s="247" t="s">
        <v>1447</v>
      </c>
      <c r="H55" s="247" t="s">
        <v>1455</v>
      </c>
      <c r="I55" s="264" t="s">
        <v>2323</v>
      </c>
      <c r="J55" s="247" t="s">
        <v>3888</v>
      </c>
      <c r="K55" s="247"/>
      <c r="L55" s="247"/>
      <c r="M55" s="265">
        <v>3</v>
      </c>
      <c r="N55" s="246">
        <v>2</v>
      </c>
      <c r="O55" s="247" t="s">
        <v>2335</v>
      </c>
      <c r="P55" s="247" t="s">
        <v>2035</v>
      </c>
      <c r="Q55" s="246"/>
      <c r="R55" s="282"/>
      <c r="S55" s="282">
        <v>60000000</v>
      </c>
      <c r="T55" s="87"/>
      <c r="U55" s="87"/>
      <c r="V55" s="87"/>
      <c r="W55" s="87"/>
      <c r="X55" s="87"/>
      <c r="Y55" s="87"/>
      <c r="Z55" s="87"/>
      <c r="AA55" s="87"/>
      <c r="AB55" s="87"/>
      <c r="AC55" s="88"/>
      <c r="AD55" s="162" t="s">
        <v>195</v>
      </c>
      <c r="AE55" s="162" t="s">
        <v>195</v>
      </c>
      <c r="AF55" s="162" t="s">
        <v>195</v>
      </c>
      <c r="AG55" s="162" t="s">
        <v>195</v>
      </c>
      <c r="AH55" s="162" t="s">
        <v>195</v>
      </c>
      <c r="AI55" s="162" t="s">
        <v>195</v>
      </c>
      <c r="AJ55" s="162" t="s">
        <v>3879</v>
      </c>
      <c r="AK55" s="162" t="s">
        <v>195</v>
      </c>
      <c r="AL55" s="162" t="str">
        <f t="shared" si="0"/>
        <v>NO APLICA</v>
      </c>
      <c r="AM55" s="162" t="s">
        <v>1834</v>
      </c>
      <c r="AN55" s="162" t="s">
        <v>2381</v>
      </c>
      <c r="AO55" s="162" t="s">
        <v>195</v>
      </c>
      <c r="AP55" s="162" t="s">
        <v>195</v>
      </c>
      <c r="AQ55" s="162" t="s">
        <v>262</v>
      </c>
      <c r="AR55" s="162" t="s">
        <v>195</v>
      </c>
      <c r="AS55" s="86"/>
      <c r="AT55" s="162" t="s">
        <v>195</v>
      </c>
      <c r="AU55" s="162" t="s">
        <v>195</v>
      </c>
      <c r="AV55" s="162" t="s">
        <v>195</v>
      </c>
      <c r="AW55" s="162" t="s">
        <v>195</v>
      </c>
      <c r="AX55" s="162" t="str">
        <f t="shared" si="1"/>
        <v>NO APLICA</v>
      </c>
      <c r="AY55" s="164" t="str">
        <f t="shared" si="1"/>
        <v>NO APLICA</v>
      </c>
      <c r="AZ55" s="162" t="s">
        <v>1834</v>
      </c>
      <c r="BA55" s="91" t="s">
        <v>2325</v>
      </c>
      <c r="BB55" s="92"/>
      <c r="BC55" s="93"/>
      <c r="BD55" s="92"/>
      <c r="BE55" s="93"/>
      <c r="BF55" s="92"/>
      <c r="BG55" s="93"/>
      <c r="BH55" s="92"/>
      <c r="BI55" s="93"/>
      <c r="BJ55" s="92" t="s">
        <v>3889</v>
      </c>
      <c r="BK55" s="93">
        <v>25</v>
      </c>
      <c r="BL55" s="92"/>
      <c r="BM55" s="93"/>
      <c r="BN55" s="92"/>
      <c r="BO55" s="93"/>
      <c r="BP55" s="92" t="str">
        <f>+BJ55</f>
        <v>Avance de documento con insumos técnicos del programa de Sustancias Químicas</v>
      </c>
      <c r="BQ55" s="93">
        <f>+BK55+25</f>
        <v>50</v>
      </c>
      <c r="BR55" s="92"/>
      <c r="BS55" s="93"/>
      <c r="BT55" s="92" t="str">
        <f>+BP55</f>
        <v>Avance de documento con insumos técnicos del programa de Sustancias Químicas</v>
      </c>
      <c r="BU55" s="93">
        <f>+BQ55+25</f>
        <v>75</v>
      </c>
      <c r="BV55" s="92"/>
      <c r="BW55" s="93"/>
      <c r="BX55" s="92" t="s">
        <v>3890</v>
      </c>
      <c r="BY55" s="94">
        <f>+BU55+25</f>
        <v>100</v>
      </c>
      <c r="BZ55" s="182"/>
      <c r="CA55" s="183"/>
      <c r="CB55" s="184"/>
      <c r="CC55" s="182"/>
      <c r="CD55" s="183"/>
      <c r="CE55" s="184"/>
    </row>
    <row r="56" spans="1:83" ht="84.95" customHeight="1" x14ac:dyDescent="0.2">
      <c r="A56" s="261" t="s">
        <v>0</v>
      </c>
      <c r="B56" s="262">
        <v>2017</v>
      </c>
      <c r="C56" s="262" t="s">
        <v>2</v>
      </c>
      <c r="D56" s="262" t="s">
        <v>20</v>
      </c>
      <c r="E56" s="262" t="s">
        <v>1918</v>
      </c>
      <c r="F56" s="263" t="s">
        <v>22</v>
      </c>
      <c r="G56" s="247" t="s">
        <v>1447</v>
      </c>
      <c r="H56" s="247" t="s">
        <v>1455</v>
      </c>
      <c r="I56" s="264" t="s">
        <v>2323</v>
      </c>
      <c r="J56" s="247" t="s">
        <v>3891</v>
      </c>
      <c r="K56" s="247"/>
      <c r="L56" s="247"/>
      <c r="M56" s="265">
        <v>3</v>
      </c>
      <c r="N56" s="246">
        <v>2</v>
      </c>
      <c r="O56" s="247" t="s">
        <v>2336</v>
      </c>
      <c r="P56" s="247" t="s">
        <v>2035</v>
      </c>
      <c r="Q56" s="246"/>
      <c r="R56" s="282"/>
      <c r="S56" s="282">
        <v>60000000</v>
      </c>
      <c r="T56" s="87"/>
      <c r="U56" s="87"/>
      <c r="V56" s="87"/>
      <c r="W56" s="87"/>
      <c r="X56" s="87"/>
      <c r="Y56" s="87"/>
      <c r="Z56" s="87"/>
      <c r="AA56" s="87"/>
      <c r="AB56" s="87"/>
      <c r="AC56" s="88"/>
      <c r="AD56" s="162" t="s">
        <v>195</v>
      </c>
      <c r="AE56" s="162" t="s">
        <v>195</v>
      </c>
      <c r="AF56" s="162" t="s">
        <v>195</v>
      </c>
      <c r="AG56" s="162" t="s">
        <v>195</v>
      </c>
      <c r="AH56" s="162" t="s">
        <v>195</v>
      </c>
      <c r="AI56" s="162" t="s">
        <v>195</v>
      </c>
      <c r="AJ56" s="162" t="s">
        <v>3879</v>
      </c>
      <c r="AK56" s="162" t="s">
        <v>195</v>
      </c>
      <c r="AL56" s="162" t="str">
        <f t="shared" si="0"/>
        <v>NO APLICA</v>
      </c>
      <c r="AM56" s="162" t="s">
        <v>1834</v>
      </c>
      <c r="AN56" s="162" t="s">
        <v>2381</v>
      </c>
      <c r="AO56" s="162" t="s">
        <v>195</v>
      </c>
      <c r="AP56" s="162" t="s">
        <v>195</v>
      </c>
      <c r="AQ56" s="162" t="s">
        <v>262</v>
      </c>
      <c r="AR56" s="162" t="s">
        <v>195</v>
      </c>
      <c r="AS56" s="86"/>
      <c r="AT56" s="162" t="s">
        <v>195</v>
      </c>
      <c r="AU56" s="162" t="s">
        <v>195</v>
      </c>
      <c r="AV56" s="162" t="s">
        <v>195</v>
      </c>
      <c r="AW56" s="162" t="s">
        <v>195</v>
      </c>
      <c r="AX56" s="162" t="str">
        <f t="shared" si="1"/>
        <v>NO APLICA</v>
      </c>
      <c r="AY56" s="164" t="str">
        <f t="shared" si="1"/>
        <v>NO APLICA</v>
      </c>
      <c r="AZ56" s="162" t="s">
        <v>1834</v>
      </c>
      <c r="BA56" s="91" t="s">
        <v>2325</v>
      </c>
      <c r="BB56" s="92"/>
      <c r="BC56" s="93"/>
      <c r="BD56" s="92"/>
      <c r="BE56" s="93"/>
      <c r="BF56" s="92"/>
      <c r="BG56" s="93"/>
      <c r="BH56" s="92"/>
      <c r="BI56" s="93"/>
      <c r="BJ56" s="92" t="s">
        <v>3892</v>
      </c>
      <c r="BK56" s="93">
        <v>25</v>
      </c>
      <c r="BL56" s="92"/>
      <c r="BM56" s="93"/>
      <c r="BN56" s="92"/>
      <c r="BO56" s="93"/>
      <c r="BP56" s="92" t="str">
        <f>+BJ56</f>
        <v>Avance documento esqueña de diseño elaborado</v>
      </c>
      <c r="BQ56" s="93">
        <f>+BK56+25</f>
        <v>50</v>
      </c>
      <c r="BR56" s="92"/>
      <c r="BS56" s="93"/>
      <c r="BT56" s="92" t="str">
        <f>+BP56</f>
        <v>Avance documento esqueña de diseño elaborado</v>
      </c>
      <c r="BU56" s="93">
        <f>+BQ56+25</f>
        <v>75</v>
      </c>
      <c r="BV56" s="92"/>
      <c r="BW56" s="93"/>
      <c r="BX56" s="92" t="s">
        <v>3893</v>
      </c>
      <c r="BY56" s="94">
        <f>+BU56+25</f>
        <v>100</v>
      </c>
      <c r="BZ56" s="182"/>
      <c r="CA56" s="183"/>
      <c r="CB56" s="184"/>
      <c r="CC56" s="182"/>
      <c r="CD56" s="183"/>
      <c r="CE56" s="184"/>
    </row>
    <row r="57" spans="1:83" ht="84.95" customHeight="1" x14ac:dyDescent="0.2">
      <c r="A57" s="261" t="s">
        <v>0</v>
      </c>
      <c r="B57" s="262">
        <v>2017</v>
      </c>
      <c r="C57" s="262" t="s">
        <v>2</v>
      </c>
      <c r="D57" s="262" t="s">
        <v>20</v>
      </c>
      <c r="E57" s="262" t="s">
        <v>1918</v>
      </c>
      <c r="F57" s="263" t="s">
        <v>22</v>
      </c>
      <c r="G57" s="247" t="s">
        <v>1447</v>
      </c>
      <c r="H57" s="247" t="s">
        <v>1455</v>
      </c>
      <c r="I57" s="264" t="s">
        <v>2323</v>
      </c>
      <c r="J57" s="247" t="s">
        <v>3894</v>
      </c>
      <c r="K57" s="247"/>
      <c r="L57" s="247"/>
      <c r="M57" s="265">
        <v>3</v>
      </c>
      <c r="N57" s="246">
        <v>1</v>
      </c>
      <c r="O57" s="247" t="s">
        <v>2337</v>
      </c>
      <c r="P57" s="247" t="s">
        <v>2035</v>
      </c>
      <c r="Q57" s="246"/>
      <c r="R57" s="282"/>
      <c r="S57" s="282">
        <v>70000000</v>
      </c>
      <c r="T57" s="87"/>
      <c r="U57" s="87"/>
      <c r="V57" s="87"/>
      <c r="W57" s="87"/>
      <c r="X57" s="87"/>
      <c r="Y57" s="87"/>
      <c r="Z57" s="87"/>
      <c r="AA57" s="87"/>
      <c r="AB57" s="87"/>
      <c r="AC57" s="88"/>
      <c r="AD57" s="162" t="s">
        <v>195</v>
      </c>
      <c r="AE57" s="162" t="s">
        <v>195</v>
      </c>
      <c r="AF57" s="162" t="s">
        <v>195</v>
      </c>
      <c r="AG57" s="162" t="s">
        <v>195</v>
      </c>
      <c r="AH57" s="162" t="s">
        <v>195</v>
      </c>
      <c r="AI57" s="162" t="s">
        <v>195</v>
      </c>
      <c r="AJ57" s="162" t="s">
        <v>3879</v>
      </c>
      <c r="AK57" s="162" t="s">
        <v>195</v>
      </c>
      <c r="AL57" s="162" t="str">
        <f t="shared" si="0"/>
        <v>NO APLICA</v>
      </c>
      <c r="AM57" s="162" t="s">
        <v>1834</v>
      </c>
      <c r="AN57" s="162" t="s">
        <v>2381</v>
      </c>
      <c r="AO57" s="162" t="s">
        <v>195</v>
      </c>
      <c r="AP57" s="162" t="s">
        <v>195</v>
      </c>
      <c r="AQ57" s="162" t="s">
        <v>262</v>
      </c>
      <c r="AR57" s="162" t="s">
        <v>195</v>
      </c>
      <c r="AS57" s="86"/>
      <c r="AT57" s="162" t="s">
        <v>195</v>
      </c>
      <c r="AU57" s="162" t="s">
        <v>195</v>
      </c>
      <c r="AV57" s="162" t="s">
        <v>195</v>
      </c>
      <c r="AW57" s="162" t="s">
        <v>195</v>
      </c>
      <c r="AX57" s="162" t="str">
        <f t="shared" si="1"/>
        <v>NO APLICA</v>
      </c>
      <c r="AY57" s="164" t="str">
        <f t="shared" si="1"/>
        <v>NO APLICA</v>
      </c>
      <c r="AZ57" s="162" t="s">
        <v>1834</v>
      </c>
      <c r="BA57" s="91" t="s">
        <v>2325</v>
      </c>
      <c r="BB57" s="92"/>
      <c r="BC57" s="93"/>
      <c r="BD57" s="92"/>
      <c r="BE57" s="93"/>
      <c r="BF57" s="92"/>
      <c r="BG57" s="93"/>
      <c r="BH57" s="92"/>
      <c r="BI57" s="93"/>
      <c r="BJ57" s="92" t="s">
        <v>3895</v>
      </c>
      <c r="BK57" s="93">
        <v>25</v>
      </c>
      <c r="BL57" s="92"/>
      <c r="BM57" s="93"/>
      <c r="BN57" s="92"/>
      <c r="BO57" s="93"/>
      <c r="BP57" s="92" t="str">
        <f>+BJ57</f>
        <v>Avance de documento de soporte normativo elaborado</v>
      </c>
      <c r="BQ57" s="93">
        <f>+BK57+25</f>
        <v>50</v>
      </c>
      <c r="BR57" s="92"/>
      <c r="BS57" s="93"/>
      <c r="BT57" s="92" t="str">
        <f>+BP57</f>
        <v>Avance de documento de soporte normativo elaborado</v>
      </c>
      <c r="BU57" s="93">
        <f>+BQ57+25</f>
        <v>75</v>
      </c>
      <c r="BV57" s="92"/>
      <c r="BW57" s="93"/>
      <c r="BX57" s="92" t="s">
        <v>3896</v>
      </c>
      <c r="BY57" s="94">
        <f>+BU57+25</f>
        <v>100</v>
      </c>
      <c r="BZ57" s="182"/>
      <c r="CA57" s="183"/>
      <c r="CB57" s="184"/>
      <c r="CC57" s="182"/>
      <c r="CD57" s="183"/>
      <c r="CE57" s="184"/>
    </row>
    <row r="58" spans="1:83" ht="84.95" customHeight="1" x14ac:dyDescent="0.2">
      <c r="A58" s="261" t="s">
        <v>0</v>
      </c>
      <c r="B58" s="262">
        <v>2017</v>
      </c>
      <c r="C58" s="262" t="s">
        <v>2</v>
      </c>
      <c r="D58" s="262" t="s">
        <v>20</v>
      </c>
      <c r="E58" s="262" t="s">
        <v>1918</v>
      </c>
      <c r="F58" s="263" t="s">
        <v>22</v>
      </c>
      <c r="G58" s="247" t="s">
        <v>1447</v>
      </c>
      <c r="H58" s="247" t="s">
        <v>1455</v>
      </c>
      <c r="I58" s="264" t="s">
        <v>2323</v>
      </c>
      <c r="J58" s="247" t="s">
        <v>3897</v>
      </c>
      <c r="K58" s="247"/>
      <c r="L58" s="247"/>
      <c r="M58" s="265">
        <v>3</v>
      </c>
      <c r="N58" s="246">
        <v>1</v>
      </c>
      <c r="O58" s="247" t="s">
        <v>2338</v>
      </c>
      <c r="P58" s="247" t="s">
        <v>2035</v>
      </c>
      <c r="Q58" s="246"/>
      <c r="R58" s="282"/>
      <c r="S58" s="282">
        <f>267000000-10634402</f>
        <v>256365598</v>
      </c>
      <c r="T58" s="87"/>
      <c r="U58" s="87"/>
      <c r="V58" s="87"/>
      <c r="W58" s="87"/>
      <c r="X58" s="87"/>
      <c r="Y58" s="87"/>
      <c r="Z58" s="87"/>
      <c r="AA58" s="87"/>
      <c r="AB58" s="87"/>
      <c r="AC58" s="88"/>
      <c r="AD58" s="162" t="s">
        <v>195</v>
      </c>
      <c r="AE58" s="162" t="s">
        <v>195</v>
      </c>
      <c r="AF58" s="162" t="s">
        <v>195</v>
      </c>
      <c r="AG58" s="162" t="s">
        <v>195</v>
      </c>
      <c r="AH58" s="162" t="s">
        <v>195</v>
      </c>
      <c r="AI58" s="162" t="s">
        <v>195</v>
      </c>
      <c r="AJ58" s="162" t="s">
        <v>3879</v>
      </c>
      <c r="AK58" s="162" t="s">
        <v>195</v>
      </c>
      <c r="AL58" s="162" t="str">
        <f t="shared" si="0"/>
        <v>NO APLICA</v>
      </c>
      <c r="AM58" s="162" t="s">
        <v>1834</v>
      </c>
      <c r="AN58" s="162" t="s">
        <v>2381</v>
      </c>
      <c r="AO58" s="162" t="s">
        <v>195</v>
      </c>
      <c r="AP58" s="162" t="s">
        <v>195</v>
      </c>
      <c r="AQ58" s="162" t="s">
        <v>262</v>
      </c>
      <c r="AR58" s="162" t="s">
        <v>195</v>
      </c>
      <c r="AS58" s="86"/>
      <c r="AT58" s="162" t="s">
        <v>195</v>
      </c>
      <c r="AU58" s="162" t="s">
        <v>195</v>
      </c>
      <c r="AV58" s="162" t="s">
        <v>195</v>
      </c>
      <c r="AW58" s="162" t="s">
        <v>195</v>
      </c>
      <c r="AX58" s="162" t="str">
        <f t="shared" si="1"/>
        <v>NO APLICA</v>
      </c>
      <c r="AY58" s="164" t="str">
        <f t="shared" si="1"/>
        <v>NO APLICA</v>
      </c>
      <c r="AZ58" s="162" t="s">
        <v>1834</v>
      </c>
      <c r="BA58" s="91" t="s">
        <v>2325</v>
      </c>
      <c r="BB58" s="92"/>
      <c r="BC58" s="93"/>
      <c r="BD58" s="92"/>
      <c r="BE58" s="93"/>
      <c r="BF58" s="92"/>
      <c r="BG58" s="93"/>
      <c r="BH58" s="93" t="str">
        <f>+BH54</f>
        <v xml:space="preserve">Adjudicación de contrato </v>
      </c>
      <c r="BI58" s="93">
        <f>+BI54</f>
        <v>10</v>
      </c>
      <c r="BJ58" s="92"/>
      <c r="BK58" s="93"/>
      <c r="BL58" s="92"/>
      <c r="BM58" s="93">
        <f>+BI58+25</f>
        <v>35</v>
      </c>
      <c r="BN58" s="92" t="s">
        <v>3898</v>
      </c>
      <c r="BO58" s="93"/>
      <c r="BP58" s="92"/>
      <c r="BQ58" s="93"/>
      <c r="BR58" s="92"/>
      <c r="BS58" s="93">
        <f>+BM58+35</f>
        <v>70</v>
      </c>
      <c r="BT58" s="92" t="str">
        <f>+BN58</f>
        <v>Avance Diagnostico de Pinturas</v>
      </c>
      <c r="BU58" s="93"/>
      <c r="BV58" s="92"/>
      <c r="BW58" s="93"/>
      <c r="BX58" s="92" t="s">
        <v>3899</v>
      </c>
      <c r="BY58" s="94">
        <f>+BS58+30</f>
        <v>100</v>
      </c>
      <c r="BZ58" s="182"/>
      <c r="CA58" s="183"/>
      <c r="CB58" s="184"/>
      <c r="CC58" s="182"/>
      <c r="CD58" s="183"/>
      <c r="CE58" s="184"/>
    </row>
    <row r="59" spans="1:83" ht="84.95" customHeight="1" x14ac:dyDescent="0.2">
      <c r="A59" s="261" t="s">
        <v>0</v>
      </c>
      <c r="B59" s="262">
        <v>2017</v>
      </c>
      <c r="C59" s="262" t="s">
        <v>2</v>
      </c>
      <c r="D59" s="262" t="s">
        <v>20</v>
      </c>
      <c r="E59" s="262" t="s">
        <v>1918</v>
      </c>
      <c r="F59" s="263" t="s">
        <v>22</v>
      </c>
      <c r="G59" s="247" t="s">
        <v>1447</v>
      </c>
      <c r="H59" s="247" t="s">
        <v>1455</v>
      </c>
      <c r="I59" s="264" t="s">
        <v>2323</v>
      </c>
      <c r="J59" s="247" t="s">
        <v>3900</v>
      </c>
      <c r="K59" s="247"/>
      <c r="L59" s="247"/>
      <c r="M59" s="265">
        <v>3</v>
      </c>
      <c r="N59" s="246">
        <v>1</v>
      </c>
      <c r="O59" s="247" t="s">
        <v>2339</v>
      </c>
      <c r="P59" s="247" t="s">
        <v>2035</v>
      </c>
      <c r="Q59" s="246"/>
      <c r="R59" s="282"/>
      <c r="S59" s="282">
        <v>30500000</v>
      </c>
      <c r="T59" s="87"/>
      <c r="U59" s="87"/>
      <c r="V59" s="87"/>
      <c r="W59" s="87"/>
      <c r="X59" s="87"/>
      <c r="Y59" s="87"/>
      <c r="Z59" s="87"/>
      <c r="AA59" s="87"/>
      <c r="AB59" s="87"/>
      <c r="AC59" s="88"/>
      <c r="AD59" s="162" t="s">
        <v>195</v>
      </c>
      <c r="AE59" s="162" t="s">
        <v>195</v>
      </c>
      <c r="AF59" s="162" t="s">
        <v>195</v>
      </c>
      <c r="AG59" s="162" t="s">
        <v>195</v>
      </c>
      <c r="AH59" s="162" t="s">
        <v>195</v>
      </c>
      <c r="AI59" s="162" t="s">
        <v>195</v>
      </c>
      <c r="AJ59" s="162" t="s">
        <v>3879</v>
      </c>
      <c r="AK59" s="162" t="s">
        <v>195</v>
      </c>
      <c r="AL59" s="162" t="str">
        <f t="shared" si="0"/>
        <v>NO APLICA</v>
      </c>
      <c r="AM59" s="162" t="s">
        <v>1834</v>
      </c>
      <c r="AN59" s="162" t="s">
        <v>2381</v>
      </c>
      <c r="AO59" s="162" t="s">
        <v>195</v>
      </c>
      <c r="AP59" s="162" t="s">
        <v>195</v>
      </c>
      <c r="AQ59" s="162" t="s">
        <v>262</v>
      </c>
      <c r="AR59" s="162" t="s">
        <v>195</v>
      </c>
      <c r="AS59" s="86"/>
      <c r="AT59" s="162" t="s">
        <v>195</v>
      </c>
      <c r="AU59" s="162" t="s">
        <v>195</v>
      </c>
      <c r="AV59" s="162" t="s">
        <v>195</v>
      </c>
      <c r="AW59" s="162" t="s">
        <v>195</v>
      </c>
      <c r="AX59" s="162" t="str">
        <f t="shared" si="1"/>
        <v>NO APLICA</v>
      </c>
      <c r="AY59" s="164" t="str">
        <f t="shared" si="1"/>
        <v>NO APLICA</v>
      </c>
      <c r="AZ59" s="162" t="s">
        <v>1834</v>
      </c>
      <c r="BA59" s="91" t="s">
        <v>2325</v>
      </c>
      <c r="BB59" s="92"/>
      <c r="BC59" s="93"/>
      <c r="BD59" s="92"/>
      <c r="BE59" s="93"/>
      <c r="BF59" s="92"/>
      <c r="BG59" s="93"/>
      <c r="BH59" s="92"/>
      <c r="BI59" s="93"/>
      <c r="BJ59" s="92" t="s">
        <v>3901</v>
      </c>
      <c r="BK59" s="93">
        <v>25</v>
      </c>
      <c r="BL59" s="92"/>
      <c r="BM59" s="93"/>
      <c r="BN59" s="92"/>
      <c r="BO59" s="93"/>
      <c r="BP59" s="92" t="s">
        <v>3902</v>
      </c>
      <c r="BQ59" s="93">
        <f>+BK59+25</f>
        <v>50</v>
      </c>
      <c r="BR59" s="92"/>
      <c r="BS59" s="93"/>
      <c r="BT59" s="92" t="str">
        <f>+BP59</f>
        <v>Avance documento de Guia Plomo en Pintura</v>
      </c>
      <c r="BU59" s="93">
        <f>+BQ59+25</f>
        <v>75</v>
      </c>
      <c r="BV59" s="92"/>
      <c r="BW59" s="94"/>
      <c r="BX59" s="92" t="s">
        <v>3903</v>
      </c>
      <c r="BY59" s="94">
        <v>100</v>
      </c>
      <c r="BZ59" s="182"/>
      <c r="CA59" s="183"/>
      <c r="CB59" s="184"/>
      <c r="CC59" s="182"/>
      <c r="CD59" s="183"/>
      <c r="CE59" s="184"/>
    </row>
    <row r="60" spans="1:83" ht="84.95" customHeight="1" x14ac:dyDescent="0.2">
      <c r="A60" s="261" t="s">
        <v>0</v>
      </c>
      <c r="B60" s="262">
        <v>2017</v>
      </c>
      <c r="C60" s="262" t="s">
        <v>2</v>
      </c>
      <c r="D60" s="262" t="s">
        <v>20</v>
      </c>
      <c r="E60" s="262" t="s">
        <v>1918</v>
      </c>
      <c r="F60" s="263" t="s">
        <v>22</v>
      </c>
      <c r="G60" s="247" t="s">
        <v>1447</v>
      </c>
      <c r="H60" s="247" t="s">
        <v>1455</v>
      </c>
      <c r="I60" s="264" t="s">
        <v>2323</v>
      </c>
      <c r="J60" s="247" t="s">
        <v>3904</v>
      </c>
      <c r="K60" s="247"/>
      <c r="L60" s="247"/>
      <c r="M60" s="265">
        <v>3</v>
      </c>
      <c r="N60" s="246">
        <v>9</v>
      </c>
      <c r="O60" s="247" t="s">
        <v>2340</v>
      </c>
      <c r="P60" s="247" t="s">
        <v>2035</v>
      </c>
      <c r="Q60" s="246"/>
      <c r="R60" s="282"/>
      <c r="S60" s="282">
        <f>142000000</f>
        <v>142000000</v>
      </c>
      <c r="T60" s="87"/>
      <c r="U60" s="87"/>
      <c r="V60" s="87"/>
      <c r="W60" s="87"/>
      <c r="X60" s="87"/>
      <c r="Y60" s="87"/>
      <c r="Z60" s="87"/>
      <c r="AA60" s="87"/>
      <c r="AB60" s="87"/>
      <c r="AC60" s="88"/>
      <c r="AD60" s="162" t="s">
        <v>195</v>
      </c>
      <c r="AE60" s="162" t="s">
        <v>195</v>
      </c>
      <c r="AF60" s="162" t="s">
        <v>195</v>
      </c>
      <c r="AG60" s="162" t="s">
        <v>195</v>
      </c>
      <c r="AH60" s="162" t="s">
        <v>195</v>
      </c>
      <c r="AI60" s="162" t="s">
        <v>195</v>
      </c>
      <c r="AJ60" s="162" t="s">
        <v>3879</v>
      </c>
      <c r="AK60" s="162" t="s">
        <v>195</v>
      </c>
      <c r="AL60" s="162" t="str">
        <f t="shared" si="0"/>
        <v>NO APLICA</v>
      </c>
      <c r="AM60" s="162" t="s">
        <v>1834</v>
      </c>
      <c r="AN60" s="162" t="s">
        <v>2381</v>
      </c>
      <c r="AO60" s="162" t="s">
        <v>195</v>
      </c>
      <c r="AP60" s="162" t="s">
        <v>195</v>
      </c>
      <c r="AQ60" s="162" t="s">
        <v>262</v>
      </c>
      <c r="AR60" s="162" t="s">
        <v>195</v>
      </c>
      <c r="AS60" s="86"/>
      <c r="AT60" s="162" t="s">
        <v>195</v>
      </c>
      <c r="AU60" s="162" t="s">
        <v>195</v>
      </c>
      <c r="AV60" s="162" t="s">
        <v>195</v>
      </c>
      <c r="AW60" s="162" t="s">
        <v>195</v>
      </c>
      <c r="AX60" s="162" t="str">
        <f t="shared" si="1"/>
        <v>NO APLICA</v>
      </c>
      <c r="AY60" s="164" t="str">
        <f t="shared" si="1"/>
        <v>NO APLICA</v>
      </c>
      <c r="AZ60" s="162" t="s">
        <v>1834</v>
      </c>
      <c r="BA60" s="91" t="s">
        <v>2325</v>
      </c>
      <c r="BB60" s="92"/>
      <c r="BC60" s="93"/>
      <c r="BD60" s="92"/>
      <c r="BE60" s="93"/>
      <c r="BF60" s="92"/>
      <c r="BG60" s="93"/>
      <c r="BH60" s="92"/>
      <c r="BI60" s="93"/>
      <c r="BJ60" s="92" t="s">
        <v>3905</v>
      </c>
      <c r="BK60" s="93">
        <v>25</v>
      </c>
      <c r="BL60" s="92"/>
      <c r="BM60" s="93"/>
      <c r="BN60" s="92"/>
      <c r="BO60" s="93">
        <v>50</v>
      </c>
      <c r="BP60" s="92" t="str">
        <f>+BJ60</f>
        <v>Talleres de socialización realizados</v>
      </c>
      <c r="BQ60" s="93"/>
      <c r="BR60" s="92"/>
      <c r="BS60" s="93">
        <v>75</v>
      </c>
      <c r="BT60" s="92" t="str">
        <f>+BP60</f>
        <v>Talleres de socialización realizados</v>
      </c>
      <c r="BU60" s="93"/>
      <c r="BV60" s="92"/>
      <c r="BW60" s="93"/>
      <c r="BX60" s="92" t="str">
        <f>+BT60</f>
        <v>Talleres de socialización realizados</v>
      </c>
      <c r="BY60" s="94">
        <v>100</v>
      </c>
      <c r="BZ60" s="182"/>
      <c r="CA60" s="183"/>
      <c r="CB60" s="184"/>
      <c r="CC60" s="182"/>
      <c r="CD60" s="183"/>
      <c r="CE60" s="184"/>
    </row>
    <row r="61" spans="1:83" ht="57.75" customHeight="1" x14ac:dyDescent="0.2">
      <c r="A61" s="261" t="s">
        <v>0</v>
      </c>
      <c r="B61" s="262">
        <v>2017</v>
      </c>
      <c r="C61" s="262" t="s">
        <v>2</v>
      </c>
      <c r="D61" s="262" t="s">
        <v>20</v>
      </c>
      <c r="E61" s="262" t="s">
        <v>1918</v>
      </c>
      <c r="F61" s="263" t="s">
        <v>22</v>
      </c>
      <c r="G61" s="247" t="s">
        <v>1447</v>
      </c>
      <c r="H61" s="247" t="s">
        <v>1455</v>
      </c>
      <c r="I61" s="292" t="s">
        <v>2341</v>
      </c>
      <c r="J61" s="247"/>
      <c r="K61" s="247"/>
      <c r="L61" s="247"/>
      <c r="M61" s="265">
        <v>2</v>
      </c>
      <c r="N61" s="246">
        <v>3</v>
      </c>
      <c r="O61" s="247" t="s">
        <v>3906</v>
      </c>
      <c r="P61" s="247" t="s">
        <v>2035</v>
      </c>
      <c r="Q61" s="246" t="s">
        <v>2342</v>
      </c>
      <c r="R61" s="282"/>
      <c r="S61" s="282"/>
      <c r="T61" s="87"/>
      <c r="U61" s="87"/>
      <c r="V61" s="87"/>
      <c r="W61" s="87"/>
      <c r="X61" s="87"/>
      <c r="Y61" s="87"/>
      <c r="Z61" s="87"/>
      <c r="AA61" s="87"/>
      <c r="AB61" s="87"/>
      <c r="AC61" s="88"/>
      <c r="AD61" s="162"/>
      <c r="AE61" s="162"/>
      <c r="AF61" s="162"/>
      <c r="AG61" s="162"/>
      <c r="AH61" s="162"/>
      <c r="AI61" s="162"/>
      <c r="AJ61" s="162"/>
      <c r="AK61" s="162"/>
      <c r="AL61" s="162"/>
      <c r="AM61" s="162"/>
      <c r="AN61" s="162"/>
      <c r="AO61" s="162"/>
      <c r="AP61" s="162"/>
      <c r="AQ61" s="162"/>
      <c r="AR61" s="162"/>
      <c r="AS61" s="86"/>
      <c r="AT61" s="162"/>
      <c r="AU61" s="162"/>
      <c r="AV61" s="162"/>
      <c r="AW61" s="162"/>
      <c r="AX61" s="162"/>
      <c r="AY61" s="164"/>
      <c r="AZ61" s="162"/>
      <c r="BA61" s="91"/>
      <c r="BB61" s="92"/>
      <c r="BC61" s="93"/>
      <c r="BD61" s="92"/>
      <c r="BE61" s="93"/>
      <c r="BF61" s="92"/>
      <c r="BG61" s="93"/>
      <c r="BH61" s="92"/>
      <c r="BI61" s="93"/>
      <c r="BJ61" s="92"/>
      <c r="BK61" s="93"/>
      <c r="BL61" s="92"/>
      <c r="BM61" s="93"/>
      <c r="BN61" s="92"/>
      <c r="BO61" s="93"/>
      <c r="BP61" s="92"/>
      <c r="BQ61" s="93"/>
      <c r="BR61" s="92"/>
      <c r="BS61" s="93"/>
      <c r="BT61" s="92"/>
      <c r="BU61" s="93"/>
      <c r="BV61" s="92"/>
      <c r="BW61" s="93"/>
      <c r="BX61" s="92"/>
      <c r="BY61" s="94"/>
      <c r="BZ61" s="182"/>
      <c r="CA61" s="183"/>
      <c r="CB61" s="184"/>
      <c r="CC61" s="182"/>
      <c r="CD61" s="183"/>
      <c r="CE61" s="184"/>
    </row>
    <row r="62" spans="1:83" ht="60.75" customHeight="1" x14ac:dyDescent="0.2">
      <c r="A62" s="261" t="s">
        <v>0</v>
      </c>
      <c r="B62" s="262">
        <v>2017</v>
      </c>
      <c r="C62" s="262" t="s">
        <v>2</v>
      </c>
      <c r="D62" s="262" t="s">
        <v>20</v>
      </c>
      <c r="E62" s="262" t="s">
        <v>1918</v>
      </c>
      <c r="F62" s="263" t="s">
        <v>22</v>
      </c>
      <c r="G62" s="247" t="s">
        <v>1447</v>
      </c>
      <c r="H62" s="247" t="s">
        <v>1455</v>
      </c>
      <c r="I62" s="264" t="s">
        <v>2341</v>
      </c>
      <c r="J62" s="247" t="s">
        <v>3907</v>
      </c>
      <c r="K62" s="247"/>
      <c r="L62" s="247"/>
      <c r="M62" s="265" t="s">
        <v>2343</v>
      </c>
      <c r="N62" s="246">
        <v>1</v>
      </c>
      <c r="O62" s="247" t="s">
        <v>3908</v>
      </c>
      <c r="P62" s="247" t="s">
        <v>2035</v>
      </c>
      <c r="Q62" s="246" t="s">
        <v>2344</v>
      </c>
      <c r="R62" s="282">
        <v>0</v>
      </c>
      <c r="S62" s="282"/>
      <c r="T62" s="87"/>
      <c r="U62" s="87"/>
      <c r="V62" s="87"/>
      <c r="W62" s="87"/>
      <c r="X62" s="87"/>
      <c r="Y62" s="87"/>
      <c r="Z62" s="87"/>
      <c r="AA62" s="87"/>
      <c r="AB62" s="87"/>
      <c r="AC62" s="88"/>
      <c r="AD62" s="162"/>
      <c r="AE62" s="162"/>
      <c r="AF62" s="162" t="s">
        <v>195</v>
      </c>
      <c r="AG62" s="162" t="s">
        <v>195</v>
      </c>
      <c r="AH62" s="162" t="s">
        <v>195</v>
      </c>
      <c r="AI62" s="162" t="s">
        <v>195</v>
      </c>
      <c r="AJ62" s="162" t="s">
        <v>252</v>
      </c>
      <c r="AK62" s="162"/>
      <c r="AL62" s="162" t="s">
        <v>1834</v>
      </c>
      <c r="AM62" s="162" t="s">
        <v>1834</v>
      </c>
      <c r="AN62" s="162" t="s">
        <v>1834</v>
      </c>
      <c r="AO62" s="162" t="s">
        <v>195</v>
      </c>
      <c r="AP62" s="162" t="s">
        <v>195</v>
      </c>
      <c r="AQ62" s="162" t="s">
        <v>262</v>
      </c>
      <c r="AR62" s="162" t="s">
        <v>195</v>
      </c>
      <c r="AS62" s="86"/>
      <c r="AT62" s="162" t="s">
        <v>278</v>
      </c>
      <c r="AU62" s="162" t="s">
        <v>285</v>
      </c>
      <c r="AV62" s="162"/>
      <c r="AW62" s="162"/>
      <c r="AX62" s="162"/>
      <c r="AY62" s="164" t="s">
        <v>1378</v>
      </c>
      <c r="AZ62" s="162"/>
      <c r="BA62" s="91" t="s">
        <v>2345</v>
      </c>
      <c r="BB62" s="92" t="s">
        <v>3909</v>
      </c>
      <c r="BC62" s="93">
        <v>20</v>
      </c>
      <c r="BD62" s="92" t="s">
        <v>3909</v>
      </c>
      <c r="BE62" s="93">
        <v>40</v>
      </c>
      <c r="BF62" s="92" t="s">
        <v>3553</v>
      </c>
      <c r="BG62" s="93">
        <v>60</v>
      </c>
      <c r="BH62" s="92" t="s">
        <v>3909</v>
      </c>
      <c r="BI62" s="93">
        <v>80</v>
      </c>
      <c r="BJ62" s="92"/>
      <c r="BK62" s="93"/>
      <c r="BL62" s="92" t="s">
        <v>3910</v>
      </c>
      <c r="BM62" s="93">
        <v>100</v>
      </c>
      <c r="BN62" s="92"/>
      <c r="BO62" s="93"/>
      <c r="BP62" s="92"/>
      <c r="BQ62" s="93"/>
      <c r="BR62" s="92"/>
      <c r="BS62" s="93"/>
      <c r="BT62" s="92"/>
      <c r="BU62" s="93"/>
      <c r="BV62" s="92"/>
      <c r="BW62" s="93"/>
      <c r="BX62" s="92"/>
      <c r="BY62" s="94"/>
      <c r="BZ62" s="182"/>
      <c r="CA62" s="183"/>
      <c r="CB62" s="184"/>
      <c r="CC62" s="182"/>
      <c r="CD62" s="183"/>
      <c r="CE62" s="184"/>
    </row>
    <row r="63" spans="1:83" ht="84.95" customHeight="1" x14ac:dyDescent="0.2">
      <c r="A63" s="261" t="s">
        <v>0</v>
      </c>
      <c r="B63" s="262">
        <v>2017</v>
      </c>
      <c r="C63" s="262" t="s">
        <v>2</v>
      </c>
      <c r="D63" s="262" t="s">
        <v>20</v>
      </c>
      <c r="E63" s="262" t="s">
        <v>1918</v>
      </c>
      <c r="F63" s="263" t="s">
        <v>22</v>
      </c>
      <c r="G63" s="247" t="s">
        <v>1447</v>
      </c>
      <c r="H63" s="247" t="s">
        <v>1455</v>
      </c>
      <c r="I63" s="264" t="s">
        <v>2341</v>
      </c>
      <c r="J63" s="247" t="s">
        <v>3911</v>
      </c>
      <c r="K63" s="247"/>
      <c r="L63" s="247"/>
      <c r="M63" s="265" t="s">
        <v>2343</v>
      </c>
      <c r="N63" s="246">
        <v>20</v>
      </c>
      <c r="O63" s="314" t="s">
        <v>3912</v>
      </c>
      <c r="P63" s="247" t="s">
        <v>2035</v>
      </c>
      <c r="Q63" s="246" t="s">
        <v>2346</v>
      </c>
      <c r="R63" s="285">
        <f>180000000+6000000</f>
        <v>186000000</v>
      </c>
      <c r="S63" s="282"/>
      <c r="T63" s="87"/>
      <c r="U63" s="87"/>
      <c r="V63" s="87"/>
      <c r="W63" s="87"/>
      <c r="X63" s="87"/>
      <c r="Y63" s="87"/>
      <c r="Z63" s="87"/>
      <c r="AA63" s="87"/>
      <c r="AB63" s="87"/>
      <c r="AC63" s="88"/>
      <c r="AD63" s="162"/>
      <c r="AE63" s="162"/>
      <c r="AF63" s="162" t="s">
        <v>195</v>
      </c>
      <c r="AG63" s="162" t="s">
        <v>195</v>
      </c>
      <c r="AH63" s="162" t="s">
        <v>195</v>
      </c>
      <c r="AI63" s="162" t="s">
        <v>195</v>
      </c>
      <c r="AJ63" s="162" t="s">
        <v>252</v>
      </c>
      <c r="AK63" s="162"/>
      <c r="AL63" s="162" t="s">
        <v>1834</v>
      </c>
      <c r="AM63" s="162" t="s">
        <v>2381</v>
      </c>
      <c r="AN63" s="162" t="s">
        <v>1834</v>
      </c>
      <c r="AO63" s="162" t="s">
        <v>195</v>
      </c>
      <c r="AP63" s="162" t="s">
        <v>195</v>
      </c>
      <c r="AQ63" s="162" t="s">
        <v>262</v>
      </c>
      <c r="AR63" s="162" t="s">
        <v>195</v>
      </c>
      <c r="AS63" s="86"/>
      <c r="AT63" s="162" t="s">
        <v>278</v>
      </c>
      <c r="AU63" s="162"/>
      <c r="AV63" s="162"/>
      <c r="AW63" s="162"/>
      <c r="AX63" s="162"/>
      <c r="AY63" s="164" t="s">
        <v>1378</v>
      </c>
      <c r="AZ63" s="162"/>
      <c r="BA63" s="91" t="s">
        <v>2345</v>
      </c>
      <c r="BB63" s="92"/>
      <c r="BC63" s="93"/>
      <c r="BD63" s="92" t="s">
        <v>3913</v>
      </c>
      <c r="BE63" s="93">
        <v>15</v>
      </c>
      <c r="BF63" s="92"/>
      <c r="BG63" s="93"/>
      <c r="BH63" s="92" t="s">
        <v>3553</v>
      </c>
      <c r="BI63" s="93">
        <v>35</v>
      </c>
      <c r="BJ63" s="92"/>
      <c r="BK63" s="93"/>
      <c r="BL63" s="92" t="s">
        <v>3553</v>
      </c>
      <c r="BM63" s="93">
        <v>55</v>
      </c>
      <c r="BN63" s="92"/>
      <c r="BO63" s="93"/>
      <c r="BP63" s="92" t="s">
        <v>3553</v>
      </c>
      <c r="BQ63" s="93">
        <v>75</v>
      </c>
      <c r="BR63" s="92"/>
      <c r="BS63" s="93"/>
      <c r="BT63" s="92" t="s">
        <v>3553</v>
      </c>
      <c r="BU63" s="93">
        <v>95</v>
      </c>
      <c r="BV63" s="92"/>
      <c r="BW63" s="93"/>
      <c r="BX63" s="92" t="s">
        <v>3914</v>
      </c>
      <c r="BY63" s="94">
        <v>100</v>
      </c>
      <c r="BZ63" s="182"/>
      <c r="CA63" s="183"/>
      <c r="CB63" s="184"/>
      <c r="CC63" s="182"/>
      <c r="CD63" s="183"/>
      <c r="CE63" s="184"/>
    </row>
    <row r="64" spans="1:83" ht="67.5" customHeight="1" x14ac:dyDescent="0.2">
      <c r="A64" s="261" t="s">
        <v>0</v>
      </c>
      <c r="B64" s="262">
        <v>2017</v>
      </c>
      <c r="C64" s="262" t="s">
        <v>2</v>
      </c>
      <c r="D64" s="262" t="s">
        <v>20</v>
      </c>
      <c r="E64" s="262" t="s">
        <v>1918</v>
      </c>
      <c r="F64" s="263" t="s">
        <v>22</v>
      </c>
      <c r="G64" s="247" t="s">
        <v>1447</v>
      </c>
      <c r="H64" s="247" t="s">
        <v>1455</v>
      </c>
      <c r="I64" s="264" t="s">
        <v>2341</v>
      </c>
      <c r="J64" s="247" t="s">
        <v>3915</v>
      </c>
      <c r="K64" s="247"/>
      <c r="L64" s="247"/>
      <c r="M64" s="265" t="s">
        <v>2259</v>
      </c>
      <c r="N64" s="246">
        <v>1</v>
      </c>
      <c r="O64" s="314" t="s">
        <v>3916</v>
      </c>
      <c r="P64" s="247" t="s">
        <v>2144</v>
      </c>
      <c r="Q64" s="246" t="s">
        <v>2347</v>
      </c>
      <c r="R64" s="285">
        <f>80000000-3000000</f>
        <v>77000000</v>
      </c>
      <c r="S64" s="282"/>
      <c r="T64" s="87"/>
      <c r="U64" s="87"/>
      <c r="V64" s="87"/>
      <c r="W64" s="87"/>
      <c r="X64" s="87"/>
      <c r="Y64" s="87"/>
      <c r="Z64" s="87"/>
      <c r="AA64" s="87"/>
      <c r="AB64" s="87"/>
      <c r="AC64" s="88"/>
      <c r="AD64" s="162"/>
      <c r="AE64" s="162"/>
      <c r="AF64" s="162" t="s">
        <v>195</v>
      </c>
      <c r="AG64" s="162" t="s">
        <v>195</v>
      </c>
      <c r="AH64" s="162" t="s">
        <v>195</v>
      </c>
      <c r="AI64" s="162" t="s">
        <v>195</v>
      </c>
      <c r="AJ64" s="162" t="s">
        <v>252</v>
      </c>
      <c r="AK64" s="162"/>
      <c r="AL64" s="162" t="s">
        <v>1834</v>
      </c>
      <c r="AM64" s="162" t="s">
        <v>1834</v>
      </c>
      <c r="AN64" s="162" t="s">
        <v>1834</v>
      </c>
      <c r="AO64" s="162" t="s">
        <v>195</v>
      </c>
      <c r="AP64" s="162" t="s">
        <v>195</v>
      </c>
      <c r="AQ64" s="162" t="s">
        <v>262</v>
      </c>
      <c r="AR64" s="162" t="s">
        <v>195</v>
      </c>
      <c r="AS64" s="86"/>
      <c r="AT64" s="162" t="s">
        <v>278</v>
      </c>
      <c r="AU64" s="162"/>
      <c r="AV64" s="162"/>
      <c r="AW64" s="162"/>
      <c r="AX64" s="162"/>
      <c r="AY64" s="164" t="s">
        <v>1378</v>
      </c>
      <c r="AZ64" s="162"/>
      <c r="BA64" s="91" t="s">
        <v>2345</v>
      </c>
      <c r="BB64" s="92"/>
      <c r="BC64" s="93"/>
      <c r="BD64" s="92" t="s">
        <v>3913</v>
      </c>
      <c r="BE64" s="93">
        <v>10</v>
      </c>
      <c r="BF64" s="92"/>
      <c r="BG64" s="93"/>
      <c r="BH64" s="92" t="s">
        <v>3553</v>
      </c>
      <c r="BI64" s="93">
        <v>35</v>
      </c>
      <c r="BJ64" s="92"/>
      <c r="BK64" s="93"/>
      <c r="BL64" s="92" t="s">
        <v>3553</v>
      </c>
      <c r="BM64" s="93">
        <v>55</v>
      </c>
      <c r="BN64" s="92"/>
      <c r="BO64" s="93"/>
      <c r="BP64" s="92" t="s">
        <v>3553</v>
      </c>
      <c r="BQ64" s="93">
        <v>75</v>
      </c>
      <c r="BR64" s="92"/>
      <c r="BS64" s="93"/>
      <c r="BT64" s="92" t="s">
        <v>3553</v>
      </c>
      <c r="BU64" s="93">
        <v>95</v>
      </c>
      <c r="BV64" s="92"/>
      <c r="BW64" s="93"/>
      <c r="BX64" s="92" t="s">
        <v>3914</v>
      </c>
      <c r="BY64" s="94">
        <v>100</v>
      </c>
      <c r="BZ64" s="182"/>
      <c r="CA64" s="183"/>
      <c r="CB64" s="184"/>
      <c r="CC64" s="182"/>
      <c r="CD64" s="183"/>
      <c r="CE64" s="184"/>
    </row>
    <row r="65" spans="1:83" ht="84.95" customHeight="1" x14ac:dyDescent="0.2">
      <c r="A65" s="261" t="s">
        <v>0</v>
      </c>
      <c r="B65" s="262">
        <v>2017</v>
      </c>
      <c r="C65" s="262" t="s">
        <v>2</v>
      </c>
      <c r="D65" s="262" t="s">
        <v>20</v>
      </c>
      <c r="E65" s="262" t="s">
        <v>1918</v>
      </c>
      <c r="F65" s="263" t="s">
        <v>22</v>
      </c>
      <c r="G65" s="247" t="s">
        <v>1447</v>
      </c>
      <c r="H65" s="247" t="s">
        <v>1455</v>
      </c>
      <c r="I65" s="264" t="s">
        <v>2341</v>
      </c>
      <c r="J65" s="247" t="s">
        <v>3917</v>
      </c>
      <c r="K65" s="247"/>
      <c r="L65" s="247"/>
      <c r="M65" s="265" t="s">
        <v>2259</v>
      </c>
      <c r="N65" s="246">
        <v>1</v>
      </c>
      <c r="O65" s="314" t="s">
        <v>2348</v>
      </c>
      <c r="P65" s="247" t="s">
        <v>2144</v>
      </c>
      <c r="Q65" s="246" t="s">
        <v>2349</v>
      </c>
      <c r="R65" s="282">
        <v>60000000</v>
      </c>
      <c r="S65" s="282"/>
      <c r="T65" s="87"/>
      <c r="U65" s="87"/>
      <c r="V65" s="87"/>
      <c r="W65" s="87"/>
      <c r="X65" s="87"/>
      <c r="Y65" s="87"/>
      <c r="Z65" s="87"/>
      <c r="AA65" s="87"/>
      <c r="AB65" s="87"/>
      <c r="AC65" s="88"/>
      <c r="AD65" s="162"/>
      <c r="AE65" s="162"/>
      <c r="AF65" s="162" t="s">
        <v>195</v>
      </c>
      <c r="AG65" s="162" t="s">
        <v>195</v>
      </c>
      <c r="AH65" s="162" t="s">
        <v>195</v>
      </c>
      <c r="AI65" s="162" t="s">
        <v>195</v>
      </c>
      <c r="AJ65" s="162" t="s">
        <v>252</v>
      </c>
      <c r="AK65" s="162"/>
      <c r="AL65" s="162" t="s">
        <v>1834</v>
      </c>
      <c r="AM65" s="162" t="s">
        <v>1834</v>
      </c>
      <c r="AN65" s="162" t="s">
        <v>1834</v>
      </c>
      <c r="AO65" s="162" t="s">
        <v>195</v>
      </c>
      <c r="AP65" s="162" t="s">
        <v>195</v>
      </c>
      <c r="AQ65" s="162" t="s">
        <v>262</v>
      </c>
      <c r="AR65" s="162" t="s">
        <v>195</v>
      </c>
      <c r="AS65" s="86"/>
      <c r="AT65" s="162" t="s">
        <v>278</v>
      </c>
      <c r="AU65" s="162"/>
      <c r="AV65" s="162"/>
      <c r="AW65" s="162"/>
      <c r="AX65" s="162"/>
      <c r="AY65" s="164" t="s">
        <v>1378</v>
      </c>
      <c r="AZ65" s="162"/>
      <c r="BA65" s="91" t="s">
        <v>2345</v>
      </c>
      <c r="BB65" s="92"/>
      <c r="BC65" s="93"/>
      <c r="BD65" s="92" t="s">
        <v>3913</v>
      </c>
      <c r="BE65" s="93">
        <v>10</v>
      </c>
      <c r="BF65" s="92"/>
      <c r="BG65" s="93"/>
      <c r="BH65" s="92" t="s">
        <v>3553</v>
      </c>
      <c r="BI65" s="93">
        <v>35</v>
      </c>
      <c r="BJ65" s="92"/>
      <c r="BK65" s="93"/>
      <c r="BL65" s="92" t="s">
        <v>3553</v>
      </c>
      <c r="BM65" s="93">
        <v>55</v>
      </c>
      <c r="BN65" s="92"/>
      <c r="BO65" s="93"/>
      <c r="BP65" s="92" t="s">
        <v>3553</v>
      </c>
      <c r="BQ65" s="93">
        <v>75</v>
      </c>
      <c r="BR65" s="92"/>
      <c r="BS65" s="93"/>
      <c r="BT65" s="92" t="s">
        <v>3553</v>
      </c>
      <c r="BU65" s="93">
        <v>95</v>
      </c>
      <c r="BV65" s="92"/>
      <c r="BW65" s="93"/>
      <c r="BX65" s="92" t="s">
        <v>3914</v>
      </c>
      <c r="BY65" s="94">
        <v>100</v>
      </c>
      <c r="BZ65" s="182"/>
      <c r="CA65" s="183"/>
      <c r="CB65" s="184"/>
      <c r="CC65" s="182"/>
      <c r="CD65" s="183"/>
      <c r="CE65" s="184"/>
    </row>
    <row r="66" spans="1:83" ht="84.95" customHeight="1" x14ac:dyDescent="0.2">
      <c r="A66" s="261" t="s">
        <v>0</v>
      </c>
      <c r="B66" s="262">
        <v>2017</v>
      </c>
      <c r="C66" s="262" t="s">
        <v>2</v>
      </c>
      <c r="D66" s="262" t="s">
        <v>20</v>
      </c>
      <c r="E66" s="262" t="s">
        <v>1918</v>
      </c>
      <c r="F66" s="263" t="s">
        <v>22</v>
      </c>
      <c r="G66" s="247" t="s">
        <v>1447</v>
      </c>
      <c r="H66" s="247" t="s">
        <v>1455</v>
      </c>
      <c r="I66" s="264" t="s">
        <v>2341</v>
      </c>
      <c r="J66" s="247" t="s">
        <v>3918</v>
      </c>
      <c r="K66" s="247"/>
      <c r="L66" s="247"/>
      <c r="M66" s="265" t="s">
        <v>2259</v>
      </c>
      <c r="N66" s="246">
        <v>1</v>
      </c>
      <c r="O66" s="314" t="s">
        <v>2350</v>
      </c>
      <c r="P66" s="247" t="s">
        <v>2144</v>
      </c>
      <c r="Q66" s="246" t="s">
        <v>2351</v>
      </c>
      <c r="R66" s="285">
        <f>80000000-3000000</f>
        <v>77000000</v>
      </c>
      <c r="S66" s="282"/>
      <c r="T66" s="87"/>
      <c r="U66" s="87"/>
      <c r="V66" s="87"/>
      <c r="W66" s="87"/>
      <c r="X66" s="87"/>
      <c r="Y66" s="87"/>
      <c r="Z66" s="87"/>
      <c r="AA66" s="87"/>
      <c r="AB66" s="87"/>
      <c r="AC66" s="88"/>
      <c r="AD66" s="162"/>
      <c r="AE66" s="162"/>
      <c r="AF66" s="162" t="s">
        <v>195</v>
      </c>
      <c r="AG66" s="162" t="s">
        <v>195</v>
      </c>
      <c r="AH66" s="162" t="s">
        <v>195</v>
      </c>
      <c r="AI66" s="162" t="s">
        <v>195</v>
      </c>
      <c r="AJ66" s="162" t="s">
        <v>252</v>
      </c>
      <c r="AK66" s="162"/>
      <c r="AL66" s="162" t="s">
        <v>1834</v>
      </c>
      <c r="AM66" s="162" t="s">
        <v>1834</v>
      </c>
      <c r="AN66" s="162" t="s">
        <v>1834</v>
      </c>
      <c r="AO66" s="162" t="s">
        <v>195</v>
      </c>
      <c r="AP66" s="162" t="s">
        <v>195</v>
      </c>
      <c r="AQ66" s="162" t="s">
        <v>262</v>
      </c>
      <c r="AR66" s="162" t="s">
        <v>195</v>
      </c>
      <c r="AS66" s="86"/>
      <c r="AT66" s="162" t="s">
        <v>278</v>
      </c>
      <c r="AU66" s="162"/>
      <c r="AV66" s="162"/>
      <c r="AW66" s="162"/>
      <c r="AX66" s="162"/>
      <c r="AY66" s="164" t="s">
        <v>1378</v>
      </c>
      <c r="AZ66" s="162"/>
      <c r="BA66" s="91" t="s">
        <v>2345</v>
      </c>
      <c r="BB66" s="92"/>
      <c r="BC66" s="93"/>
      <c r="BD66" s="92" t="s">
        <v>3913</v>
      </c>
      <c r="BE66" s="93">
        <v>10</v>
      </c>
      <c r="BF66" s="92"/>
      <c r="BG66" s="93"/>
      <c r="BH66" s="92" t="s">
        <v>3553</v>
      </c>
      <c r="BI66" s="93">
        <v>35</v>
      </c>
      <c r="BJ66" s="92"/>
      <c r="BK66" s="93"/>
      <c r="BL66" s="92" t="s">
        <v>3553</v>
      </c>
      <c r="BM66" s="93">
        <v>55</v>
      </c>
      <c r="BN66" s="92"/>
      <c r="BO66" s="93"/>
      <c r="BP66" s="92" t="s">
        <v>3553</v>
      </c>
      <c r="BQ66" s="93">
        <v>75</v>
      </c>
      <c r="BR66" s="92"/>
      <c r="BS66" s="93"/>
      <c r="BT66" s="92" t="s">
        <v>3553</v>
      </c>
      <c r="BU66" s="93">
        <v>95</v>
      </c>
      <c r="BV66" s="92"/>
      <c r="BW66" s="93"/>
      <c r="BX66" s="92" t="s">
        <v>3914</v>
      </c>
      <c r="BY66" s="94">
        <v>100</v>
      </c>
      <c r="BZ66" s="182"/>
      <c r="CA66" s="183"/>
      <c r="CB66" s="184"/>
      <c r="CC66" s="182"/>
      <c r="CD66" s="183"/>
      <c r="CE66" s="184"/>
    </row>
    <row r="67" spans="1:83" ht="120.75" customHeight="1" x14ac:dyDescent="0.2">
      <c r="A67" s="261" t="s">
        <v>0</v>
      </c>
      <c r="B67" s="262">
        <v>2017</v>
      </c>
      <c r="C67" s="262" t="s">
        <v>2</v>
      </c>
      <c r="D67" s="262" t="s">
        <v>20</v>
      </c>
      <c r="E67" s="262" t="s">
        <v>1918</v>
      </c>
      <c r="F67" s="263" t="s">
        <v>22</v>
      </c>
      <c r="G67" s="247" t="s">
        <v>1447</v>
      </c>
      <c r="H67" s="247" t="s">
        <v>1455</v>
      </c>
      <c r="I67" s="292" t="s">
        <v>2352</v>
      </c>
      <c r="J67" s="247"/>
      <c r="K67" s="247" t="s">
        <v>32</v>
      </c>
      <c r="L67" s="247" t="s">
        <v>1953</v>
      </c>
      <c r="M67" s="265">
        <v>1</v>
      </c>
      <c r="N67" s="246">
        <v>6</v>
      </c>
      <c r="O67" s="247" t="s">
        <v>2353</v>
      </c>
      <c r="P67" s="247" t="s">
        <v>2144</v>
      </c>
      <c r="Q67" s="246" t="s">
        <v>3919</v>
      </c>
      <c r="R67" s="282"/>
      <c r="S67" s="282"/>
      <c r="T67" s="87"/>
      <c r="U67" s="87"/>
      <c r="V67" s="87"/>
      <c r="W67" s="87"/>
      <c r="X67" s="87"/>
      <c r="Y67" s="87"/>
      <c r="Z67" s="87"/>
      <c r="AA67" s="87"/>
      <c r="AB67" s="87"/>
      <c r="AC67" s="88"/>
      <c r="AD67" s="162" t="s">
        <v>82</v>
      </c>
      <c r="AE67" s="162" t="s">
        <v>1834</v>
      </c>
      <c r="AF67" s="162" t="s">
        <v>3028</v>
      </c>
      <c r="AG67" s="162" t="s">
        <v>195</v>
      </c>
      <c r="AH67" s="162" t="s">
        <v>195</v>
      </c>
      <c r="AI67" s="162" t="s">
        <v>195</v>
      </c>
      <c r="AJ67" s="162" t="s">
        <v>250</v>
      </c>
      <c r="AK67" s="162" t="s">
        <v>3920</v>
      </c>
      <c r="AL67" s="162" t="s">
        <v>3921</v>
      </c>
      <c r="AM67" s="162" t="s">
        <v>1834</v>
      </c>
      <c r="AN67" s="162" t="s">
        <v>2381</v>
      </c>
      <c r="AO67" s="162" t="s">
        <v>262</v>
      </c>
      <c r="AP67" s="162" t="s">
        <v>195</v>
      </c>
      <c r="AQ67" s="162" t="s">
        <v>262</v>
      </c>
      <c r="AR67" s="162" t="s">
        <v>195</v>
      </c>
      <c r="AS67" s="86">
        <v>100</v>
      </c>
      <c r="AT67" s="162" t="s">
        <v>278</v>
      </c>
      <c r="AU67" s="162" t="s">
        <v>278</v>
      </c>
      <c r="AV67" s="162"/>
      <c r="AW67" s="162"/>
      <c r="AX67" s="162"/>
      <c r="AY67" s="164"/>
      <c r="AZ67" s="162" t="s">
        <v>3922</v>
      </c>
      <c r="BA67" s="91" t="s">
        <v>2354</v>
      </c>
      <c r="BB67" s="92" t="s">
        <v>3923</v>
      </c>
      <c r="BC67" s="93">
        <v>5</v>
      </c>
      <c r="BD67" s="92" t="s">
        <v>3924</v>
      </c>
      <c r="BE67" s="93">
        <v>10</v>
      </c>
      <c r="BF67" s="92" t="s">
        <v>3925</v>
      </c>
      <c r="BG67" s="93">
        <v>15</v>
      </c>
      <c r="BH67" s="92" t="s">
        <v>3926</v>
      </c>
      <c r="BI67" s="93">
        <v>20</v>
      </c>
      <c r="BJ67" s="92" t="s">
        <v>3925</v>
      </c>
      <c r="BK67" s="93">
        <v>30</v>
      </c>
      <c r="BL67" s="92" t="s">
        <v>3925</v>
      </c>
      <c r="BM67" s="93">
        <v>40</v>
      </c>
      <c r="BN67" s="92" t="s">
        <v>3927</v>
      </c>
      <c r="BO67" s="93">
        <v>50</v>
      </c>
      <c r="BP67" s="92" t="s">
        <v>3925</v>
      </c>
      <c r="BQ67" s="93">
        <v>60</v>
      </c>
      <c r="BR67" s="92" t="s">
        <v>3925</v>
      </c>
      <c r="BS67" s="93">
        <v>70</v>
      </c>
      <c r="BT67" s="92" t="s">
        <v>3925</v>
      </c>
      <c r="BU67" s="93">
        <v>80</v>
      </c>
      <c r="BV67" s="92" t="s">
        <v>3925</v>
      </c>
      <c r="BW67" s="93">
        <v>90</v>
      </c>
      <c r="BX67" s="92" t="s">
        <v>3928</v>
      </c>
      <c r="BY67" s="94">
        <v>100</v>
      </c>
      <c r="BZ67" s="182"/>
      <c r="CA67" s="183"/>
      <c r="CB67" s="184"/>
      <c r="CC67" s="182"/>
      <c r="CD67" s="183"/>
      <c r="CE67" s="184"/>
    </row>
    <row r="68" spans="1:83" ht="121.5" customHeight="1" x14ac:dyDescent="0.2">
      <c r="A68" s="261" t="s">
        <v>0</v>
      </c>
      <c r="B68" s="262">
        <v>2017</v>
      </c>
      <c r="C68" s="262" t="s">
        <v>2</v>
      </c>
      <c r="D68" s="262" t="s">
        <v>20</v>
      </c>
      <c r="E68" s="262" t="s">
        <v>1918</v>
      </c>
      <c r="F68" s="263" t="s">
        <v>22</v>
      </c>
      <c r="G68" s="247" t="s">
        <v>1447</v>
      </c>
      <c r="H68" s="247" t="s">
        <v>1455</v>
      </c>
      <c r="I68" s="264" t="s">
        <v>2352</v>
      </c>
      <c r="J68" s="247" t="s">
        <v>3929</v>
      </c>
      <c r="K68" s="247" t="s">
        <v>32</v>
      </c>
      <c r="L68" s="247"/>
      <c r="M68" s="265">
        <v>2</v>
      </c>
      <c r="N68" s="246">
        <v>2</v>
      </c>
      <c r="O68" s="247" t="s">
        <v>2355</v>
      </c>
      <c r="P68" s="247" t="s">
        <v>2144</v>
      </c>
      <c r="Q68" s="246" t="s">
        <v>3930</v>
      </c>
      <c r="R68" s="282">
        <v>303000000</v>
      </c>
      <c r="S68" s="282"/>
      <c r="T68" s="87"/>
      <c r="U68" s="87"/>
      <c r="V68" s="87"/>
      <c r="W68" s="87"/>
      <c r="X68" s="87"/>
      <c r="Y68" s="87"/>
      <c r="Z68" s="87"/>
      <c r="AA68" s="87"/>
      <c r="AB68" s="87"/>
      <c r="AC68" s="88"/>
      <c r="AD68" s="162" t="s">
        <v>82</v>
      </c>
      <c r="AE68" s="162" t="s">
        <v>1834</v>
      </c>
      <c r="AF68" s="162" t="s">
        <v>3028</v>
      </c>
      <c r="AG68" s="162" t="s">
        <v>195</v>
      </c>
      <c r="AH68" s="162" t="s">
        <v>195</v>
      </c>
      <c r="AI68" s="162" t="s">
        <v>195</v>
      </c>
      <c r="AJ68" s="162" t="s">
        <v>250</v>
      </c>
      <c r="AK68" s="162" t="s">
        <v>3920</v>
      </c>
      <c r="AL68" s="162" t="s">
        <v>3921</v>
      </c>
      <c r="AM68" s="162" t="s">
        <v>1834</v>
      </c>
      <c r="AN68" s="162" t="s">
        <v>2381</v>
      </c>
      <c r="AO68" s="162" t="s">
        <v>262</v>
      </c>
      <c r="AP68" s="162" t="s">
        <v>195</v>
      </c>
      <c r="AQ68" s="162" t="s">
        <v>262</v>
      </c>
      <c r="AR68" s="162" t="s">
        <v>195</v>
      </c>
      <c r="AS68" s="86">
        <v>100</v>
      </c>
      <c r="AT68" s="162" t="s">
        <v>278</v>
      </c>
      <c r="AU68" s="162" t="s">
        <v>278</v>
      </c>
      <c r="AV68" s="162"/>
      <c r="AW68" s="162"/>
      <c r="AX68" s="162"/>
      <c r="AY68" s="164"/>
      <c r="AZ68" s="162" t="s">
        <v>3922</v>
      </c>
      <c r="BA68" s="91" t="s">
        <v>2354</v>
      </c>
      <c r="BB68" s="92" t="s">
        <v>3923</v>
      </c>
      <c r="BC68" s="93">
        <v>5</v>
      </c>
      <c r="BD68" s="92" t="s">
        <v>3924</v>
      </c>
      <c r="BE68" s="93">
        <v>10</v>
      </c>
      <c r="BF68" s="92" t="s">
        <v>3925</v>
      </c>
      <c r="BG68" s="93">
        <v>15</v>
      </c>
      <c r="BH68" s="92" t="s">
        <v>3926</v>
      </c>
      <c r="BI68" s="93">
        <v>20</v>
      </c>
      <c r="BJ68" s="92" t="s">
        <v>3925</v>
      </c>
      <c r="BK68" s="93">
        <v>30</v>
      </c>
      <c r="BL68" s="92" t="s">
        <v>3925</v>
      </c>
      <c r="BM68" s="93">
        <v>40</v>
      </c>
      <c r="BN68" s="92" t="s">
        <v>3927</v>
      </c>
      <c r="BO68" s="93">
        <v>50</v>
      </c>
      <c r="BP68" s="92" t="s">
        <v>3925</v>
      </c>
      <c r="BQ68" s="93">
        <v>60</v>
      </c>
      <c r="BR68" s="92" t="s">
        <v>3925</v>
      </c>
      <c r="BS68" s="93">
        <v>70</v>
      </c>
      <c r="BT68" s="92" t="s">
        <v>3925</v>
      </c>
      <c r="BU68" s="93">
        <v>80</v>
      </c>
      <c r="BV68" s="92" t="s">
        <v>3925</v>
      </c>
      <c r="BW68" s="93">
        <v>90</v>
      </c>
      <c r="BX68" s="92" t="s">
        <v>3928</v>
      </c>
      <c r="BY68" s="94">
        <v>100</v>
      </c>
      <c r="BZ68" s="182"/>
      <c r="CA68" s="183"/>
      <c r="CB68" s="184"/>
      <c r="CC68" s="182"/>
      <c r="CD68" s="183"/>
      <c r="CE68" s="184"/>
    </row>
    <row r="69" spans="1:83" ht="66.75" customHeight="1" x14ac:dyDescent="0.2">
      <c r="A69" s="261" t="s">
        <v>0</v>
      </c>
      <c r="B69" s="262">
        <v>2017</v>
      </c>
      <c r="C69" s="262" t="s">
        <v>2</v>
      </c>
      <c r="D69" s="262" t="s">
        <v>20</v>
      </c>
      <c r="E69" s="262" t="s">
        <v>1918</v>
      </c>
      <c r="F69" s="263" t="s">
        <v>22</v>
      </c>
      <c r="G69" s="247" t="s">
        <v>1447</v>
      </c>
      <c r="H69" s="247" t="s">
        <v>1455</v>
      </c>
      <c r="I69" s="292" t="s">
        <v>2997</v>
      </c>
      <c r="J69" s="247"/>
      <c r="K69" s="247" t="s">
        <v>1416</v>
      </c>
      <c r="L69" s="247" t="s">
        <v>3549</v>
      </c>
      <c r="M69" s="265">
        <v>2</v>
      </c>
      <c r="N69" s="246">
        <v>27</v>
      </c>
      <c r="O69" s="247" t="s">
        <v>2357</v>
      </c>
      <c r="P69" s="247" t="s">
        <v>1374</v>
      </c>
      <c r="Q69" s="246" t="s">
        <v>2358</v>
      </c>
      <c r="R69" s="282"/>
      <c r="S69" s="282"/>
      <c r="T69" s="87"/>
      <c r="U69" s="87"/>
      <c r="V69" s="87"/>
      <c r="W69" s="87"/>
      <c r="X69" s="87"/>
      <c r="Y69" s="87"/>
      <c r="Z69" s="87"/>
      <c r="AA69" s="87"/>
      <c r="AB69" s="87"/>
      <c r="AC69" s="88"/>
      <c r="AD69" s="162" t="s">
        <v>195</v>
      </c>
      <c r="AE69" s="162" t="s">
        <v>1834</v>
      </c>
      <c r="AF69" s="162" t="s">
        <v>195</v>
      </c>
      <c r="AG69" s="162" t="s">
        <v>195</v>
      </c>
      <c r="AH69" s="162" t="s">
        <v>195</v>
      </c>
      <c r="AI69" s="162" t="s">
        <v>195</v>
      </c>
      <c r="AJ69" s="162" t="s">
        <v>221</v>
      </c>
      <c r="AK69" s="162" t="s">
        <v>195</v>
      </c>
      <c r="AL69" s="162" t="s">
        <v>1834</v>
      </c>
      <c r="AM69" s="162" t="s">
        <v>1834</v>
      </c>
      <c r="AN69" s="162" t="s">
        <v>1834</v>
      </c>
      <c r="AO69" s="162" t="s">
        <v>262</v>
      </c>
      <c r="AP69" s="162" t="s">
        <v>195</v>
      </c>
      <c r="AQ69" s="162" t="s">
        <v>262</v>
      </c>
      <c r="AR69" s="162" t="s">
        <v>195</v>
      </c>
      <c r="AS69" s="86"/>
      <c r="AT69" s="162" t="s">
        <v>278</v>
      </c>
      <c r="AU69" s="162" t="s">
        <v>278</v>
      </c>
      <c r="AV69" s="162"/>
      <c r="AW69" s="162" t="s">
        <v>278</v>
      </c>
      <c r="AX69" s="162"/>
      <c r="AY69" s="164" t="s">
        <v>1378</v>
      </c>
      <c r="AZ69" s="162" t="s">
        <v>1834</v>
      </c>
      <c r="BA69" s="91" t="s">
        <v>2359</v>
      </c>
      <c r="BB69" s="92" t="s">
        <v>3931</v>
      </c>
      <c r="BC69" s="93">
        <v>5</v>
      </c>
      <c r="BD69" s="92" t="s">
        <v>3932</v>
      </c>
      <c r="BE69" s="93">
        <v>10</v>
      </c>
      <c r="BF69" s="92"/>
      <c r="BG69" s="93">
        <v>15</v>
      </c>
      <c r="BH69" s="92" t="s">
        <v>3933</v>
      </c>
      <c r="BI69" s="93">
        <v>25</v>
      </c>
      <c r="BJ69" s="92"/>
      <c r="BK69" s="93">
        <v>30</v>
      </c>
      <c r="BL69" s="92" t="s">
        <v>3934</v>
      </c>
      <c r="BM69" s="93">
        <v>45</v>
      </c>
      <c r="BN69" s="92" t="s">
        <v>3935</v>
      </c>
      <c r="BO69" s="93">
        <v>50</v>
      </c>
      <c r="BP69" s="92"/>
      <c r="BQ69" s="93">
        <v>60</v>
      </c>
      <c r="BR69" s="92" t="s">
        <v>3936</v>
      </c>
      <c r="BS69" s="93">
        <v>65</v>
      </c>
      <c r="BT69" s="92" t="s">
        <v>3937</v>
      </c>
      <c r="BU69" s="93">
        <v>75</v>
      </c>
      <c r="BV69" s="92" t="s">
        <v>3938</v>
      </c>
      <c r="BW69" s="93">
        <v>80</v>
      </c>
      <c r="BX69" s="92" t="s">
        <v>3939</v>
      </c>
      <c r="BY69" s="94">
        <v>100</v>
      </c>
      <c r="BZ69" s="182"/>
      <c r="CA69" s="183"/>
      <c r="CB69" s="184"/>
      <c r="CC69" s="182"/>
      <c r="CD69" s="183"/>
      <c r="CE69" s="184"/>
    </row>
    <row r="70" spans="1:83" ht="67.5" customHeight="1" x14ac:dyDescent="0.2">
      <c r="A70" s="261" t="s">
        <v>0</v>
      </c>
      <c r="B70" s="262">
        <v>2017</v>
      </c>
      <c r="C70" s="262" t="s">
        <v>2</v>
      </c>
      <c r="D70" s="262" t="s">
        <v>20</v>
      </c>
      <c r="E70" s="262" t="s">
        <v>1918</v>
      </c>
      <c r="F70" s="263" t="s">
        <v>22</v>
      </c>
      <c r="G70" s="247" t="s">
        <v>1447</v>
      </c>
      <c r="H70" s="247" t="s">
        <v>1455</v>
      </c>
      <c r="I70" s="264" t="s">
        <v>2356</v>
      </c>
      <c r="J70" s="247" t="s">
        <v>3940</v>
      </c>
      <c r="K70" s="247" t="s">
        <v>1416</v>
      </c>
      <c r="L70" s="247" t="s">
        <v>3549</v>
      </c>
      <c r="M70" s="265">
        <v>1</v>
      </c>
      <c r="N70" s="246">
        <v>1</v>
      </c>
      <c r="O70" s="247" t="s">
        <v>2360</v>
      </c>
      <c r="P70" s="247" t="s">
        <v>2361</v>
      </c>
      <c r="Q70" s="246" t="s">
        <v>3941</v>
      </c>
      <c r="R70" s="282">
        <v>75800000</v>
      </c>
      <c r="S70" s="282"/>
      <c r="T70" s="87"/>
      <c r="U70" s="87"/>
      <c r="V70" s="87"/>
      <c r="W70" s="87"/>
      <c r="X70" s="87"/>
      <c r="Y70" s="87"/>
      <c r="Z70" s="87"/>
      <c r="AA70" s="87"/>
      <c r="AB70" s="87"/>
      <c r="AC70" s="88"/>
      <c r="AD70" s="162" t="s">
        <v>195</v>
      </c>
      <c r="AE70" s="162" t="s">
        <v>1834</v>
      </c>
      <c r="AF70" s="162" t="s">
        <v>195</v>
      </c>
      <c r="AG70" s="162" t="s">
        <v>195</v>
      </c>
      <c r="AH70" s="162" t="s">
        <v>195</v>
      </c>
      <c r="AI70" s="162" t="s">
        <v>195</v>
      </c>
      <c r="AJ70" s="162" t="s">
        <v>221</v>
      </c>
      <c r="AK70" s="162" t="s">
        <v>195</v>
      </c>
      <c r="AL70" s="162" t="s">
        <v>1834</v>
      </c>
      <c r="AM70" s="162" t="s">
        <v>1834</v>
      </c>
      <c r="AN70" s="162" t="s">
        <v>1834</v>
      </c>
      <c r="AO70" s="162" t="s">
        <v>262</v>
      </c>
      <c r="AP70" s="162" t="s">
        <v>195</v>
      </c>
      <c r="AQ70" s="162" t="s">
        <v>262</v>
      </c>
      <c r="AR70" s="162" t="s">
        <v>195</v>
      </c>
      <c r="AS70" s="86"/>
      <c r="AT70" s="162" t="s">
        <v>278</v>
      </c>
      <c r="AU70" s="162" t="s">
        <v>278</v>
      </c>
      <c r="AV70" s="162"/>
      <c r="AW70" s="162" t="s">
        <v>278</v>
      </c>
      <c r="AX70" s="162"/>
      <c r="AY70" s="164" t="s">
        <v>1378</v>
      </c>
      <c r="AZ70" s="162" t="s">
        <v>1834</v>
      </c>
      <c r="BA70" s="91" t="s">
        <v>2359</v>
      </c>
      <c r="BB70" s="92" t="s">
        <v>3931</v>
      </c>
      <c r="BC70" s="93">
        <v>5</v>
      </c>
      <c r="BD70" s="92" t="s">
        <v>3942</v>
      </c>
      <c r="BE70" s="93">
        <v>10</v>
      </c>
      <c r="BF70" s="92"/>
      <c r="BG70" s="93">
        <v>15</v>
      </c>
      <c r="BH70" s="92" t="s">
        <v>3943</v>
      </c>
      <c r="BI70" s="93">
        <v>22</v>
      </c>
      <c r="BJ70" s="92"/>
      <c r="BK70" s="93">
        <v>25</v>
      </c>
      <c r="BL70" s="92" t="s">
        <v>3944</v>
      </c>
      <c r="BM70" s="93">
        <v>30</v>
      </c>
      <c r="BN70" s="92" t="s">
        <v>3945</v>
      </c>
      <c r="BO70" s="93">
        <v>34</v>
      </c>
      <c r="BP70" s="92"/>
      <c r="BQ70" s="93">
        <v>38</v>
      </c>
      <c r="BR70" s="92" t="s">
        <v>3936</v>
      </c>
      <c r="BS70" s="93">
        <v>40</v>
      </c>
      <c r="BT70" s="92" t="s">
        <v>3937</v>
      </c>
      <c r="BU70" s="93">
        <v>45</v>
      </c>
      <c r="BV70" s="92" t="s">
        <v>3946</v>
      </c>
      <c r="BW70" s="93">
        <v>48</v>
      </c>
      <c r="BX70" s="92" t="s">
        <v>3947</v>
      </c>
      <c r="BY70" s="94">
        <v>50</v>
      </c>
      <c r="BZ70" s="182"/>
      <c r="CA70" s="183"/>
      <c r="CB70" s="184"/>
      <c r="CC70" s="182"/>
      <c r="CD70" s="183"/>
      <c r="CE70" s="184"/>
    </row>
    <row r="71" spans="1:83" ht="69" customHeight="1" x14ac:dyDescent="0.2">
      <c r="A71" s="261" t="s">
        <v>0</v>
      </c>
      <c r="B71" s="262">
        <v>2017</v>
      </c>
      <c r="C71" s="262" t="s">
        <v>2</v>
      </c>
      <c r="D71" s="262" t="s">
        <v>20</v>
      </c>
      <c r="E71" s="262" t="s">
        <v>1918</v>
      </c>
      <c r="F71" s="263" t="s">
        <v>22</v>
      </c>
      <c r="G71" s="247" t="s">
        <v>1447</v>
      </c>
      <c r="H71" s="247" t="s">
        <v>1455</v>
      </c>
      <c r="I71" s="264" t="s">
        <v>2356</v>
      </c>
      <c r="J71" s="247" t="s">
        <v>3948</v>
      </c>
      <c r="K71" s="247" t="s">
        <v>1416</v>
      </c>
      <c r="L71" s="247" t="s">
        <v>3549</v>
      </c>
      <c r="M71" s="265">
        <v>2</v>
      </c>
      <c r="N71" s="246">
        <v>1</v>
      </c>
      <c r="O71" s="247" t="s">
        <v>2362</v>
      </c>
      <c r="P71" s="247" t="s">
        <v>2361</v>
      </c>
      <c r="Q71" s="246" t="s">
        <v>3949</v>
      </c>
      <c r="R71" s="282">
        <v>10000000</v>
      </c>
      <c r="S71" s="282"/>
      <c r="T71" s="87"/>
      <c r="U71" s="87"/>
      <c r="V71" s="87"/>
      <c r="W71" s="87"/>
      <c r="X71" s="87"/>
      <c r="Y71" s="87"/>
      <c r="Z71" s="87"/>
      <c r="AA71" s="87"/>
      <c r="AB71" s="87"/>
      <c r="AC71" s="88"/>
      <c r="AD71" s="162" t="s">
        <v>195</v>
      </c>
      <c r="AE71" s="162" t="s">
        <v>1834</v>
      </c>
      <c r="AF71" s="162" t="s">
        <v>195</v>
      </c>
      <c r="AG71" s="162" t="s">
        <v>195</v>
      </c>
      <c r="AH71" s="162" t="s">
        <v>195</v>
      </c>
      <c r="AI71" s="162" t="s">
        <v>195</v>
      </c>
      <c r="AJ71" s="162" t="s">
        <v>221</v>
      </c>
      <c r="AK71" s="162" t="s">
        <v>195</v>
      </c>
      <c r="AL71" s="162" t="s">
        <v>1834</v>
      </c>
      <c r="AM71" s="162" t="s">
        <v>1834</v>
      </c>
      <c r="AN71" s="162" t="s">
        <v>1834</v>
      </c>
      <c r="AO71" s="162" t="s">
        <v>262</v>
      </c>
      <c r="AP71" s="162" t="s">
        <v>195</v>
      </c>
      <c r="AQ71" s="162" t="s">
        <v>262</v>
      </c>
      <c r="AR71" s="162" t="s">
        <v>195</v>
      </c>
      <c r="AS71" s="86"/>
      <c r="AT71" s="162" t="s">
        <v>278</v>
      </c>
      <c r="AU71" s="162" t="s">
        <v>278</v>
      </c>
      <c r="AV71" s="162"/>
      <c r="AW71" s="162" t="s">
        <v>278</v>
      </c>
      <c r="AX71" s="162"/>
      <c r="AY71" s="164" t="s">
        <v>1378</v>
      </c>
      <c r="AZ71" s="162" t="s">
        <v>1834</v>
      </c>
      <c r="BA71" s="91" t="s">
        <v>2359</v>
      </c>
      <c r="BB71" s="92"/>
      <c r="BC71" s="93"/>
      <c r="BD71" s="92"/>
      <c r="BE71" s="93"/>
      <c r="BF71" s="92"/>
      <c r="BG71" s="93"/>
      <c r="BH71" s="92" t="s">
        <v>3950</v>
      </c>
      <c r="BI71" s="93">
        <v>3</v>
      </c>
      <c r="BJ71" s="92"/>
      <c r="BK71" s="93">
        <v>5</v>
      </c>
      <c r="BL71" s="92" t="s">
        <v>3951</v>
      </c>
      <c r="BM71" s="93">
        <v>15</v>
      </c>
      <c r="BN71" s="92"/>
      <c r="BO71" s="93">
        <v>16</v>
      </c>
      <c r="BP71" s="92" t="s">
        <v>3952</v>
      </c>
      <c r="BQ71" s="93">
        <v>22</v>
      </c>
      <c r="BR71" s="92"/>
      <c r="BS71" s="93">
        <v>25</v>
      </c>
      <c r="BT71" s="92" t="s">
        <v>3951</v>
      </c>
      <c r="BU71" s="93">
        <v>30</v>
      </c>
      <c r="BV71" s="92"/>
      <c r="BW71" s="93">
        <v>32</v>
      </c>
      <c r="BX71" s="92" t="s">
        <v>3953</v>
      </c>
      <c r="BY71" s="94">
        <v>50</v>
      </c>
      <c r="BZ71" s="182"/>
      <c r="CA71" s="183"/>
      <c r="CB71" s="184"/>
      <c r="CC71" s="182"/>
      <c r="CD71" s="183"/>
      <c r="CE71" s="184"/>
    </row>
    <row r="72" spans="1:83" ht="51" customHeight="1" x14ac:dyDescent="0.2">
      <c r="A72" s="261" t="s">
        <v>0</v>
      </c>
      <c r="B72" s="262">
        <v>2017</v>
      </c>
      <c r="C72" s="262" t="s">
        <v>2</v>
      </c>
      <c r="D72" s="262" t="s">
        <v>20</v>
      </c>
      <c r="E72" s="262" t="s">
        <v>1918</v>
      </c>
      <c r="F72" s="263" t="s">
        <v>22</v>
      </c>
      <c r="G72" s="247" t="s">
        <v>1447</v>
      </c>
      <c r="H72" s="247" t="s">
        <v>1455</v>
      </c>
      <c r="I72" s="292" t="s">
        <v>2363</v>
      </c>
      <c r="J72" s="247"/>
      <c r="K72" s="247"/>
      <c r="L72" s="247"/>
      <c r="M72" s="265">
        <v>3</v>
      </c>
      <c r="N72" s="246">
        <v>1</v>
      </c>
      <c r="O72" s="247" t="s">
        <v>2364</v>
      </c>
      <c r="P72" s="247" t="s">
        <v>2365</v>
      </c>
      <c r="Q72" s="246"/>
      <c r="R72" s="282"/>
      <c r="S72" s="282"/>
      <c r="T72" s="87"/>
      <c r="U72" s="87"/>
      <c r="V72" s="87"/>
      <c r="W72" s="87"/>
      <c r="X72" s="87"/>
      <c r="Y72" s="87"/>
      <c r="Z72" s="87"/>
      <c r="AA72" s="87"/>
      <c r="AB72" s="87"/>
      <c r="AC72" s="88"/>
      <c r="AD72" s="162"/>
      <c r="AE72" s="162"/>
      <c r="AF72" s="162"/>
      <c r="AG72" s="162"/>
      <c r="AH72" s="162"/>
      <c r="AI72" s="162"/>
      <c r="AJ72" s="162"/>
      <c r="AK72" s="162"/>
      <c r="AL72" s="162"/>
      <c r="AM72" s="162"/>
      <c r="AN72" s="162"/>
      <c r="AO72" s="162"/>
      <c r="AP72" s="162"/>
      <c r="AQ72" s="162"/>
      <c r="AR72" s="162"/>
      <c r="AS72" s="86"/>
      <c r="AT72" s="162"/>
      <c r="AU72" s="162"/>
      <c r="AV72" s="162"/>
      <c r="AW72" s="162"/>
      <c r="AX72" s="162"/>
      <c r="AY72" s="164"/>
      <c r="AZ72" s="162"/>
      <c r="BA72" s="91" t="s">
        <v>2325</v>
      </c>
      <c r="BB72" s="92"/>
      <c r="BC72" s="93"/>
      <c r="BD72" s="92"/>
      <c r="BE72" s="93"/>
      <c r="BF72" s="92"/>
      <c r="BG72" s="93"/>
      <c r="BH72" s="92"/>
      <c r="BI72" s="93"/>
      <c r="BJ72" s="92"/>
      <c r="BK72" s="93"/>
      <c r="BL72" s="92"/>
      <c r="BM72" s="93"/>
      <c r="BN72" s="92"/>
      <c r="BO72" s="93"/>
      <c r="BP72" s="92"/>
      <c r="BQ72" s="93"/>
      <c r="BR72" s="92"/>
      <c r="BS72" s="93"/>
      <c r="BT72" s="92"/>
      <c r="BU72" s="93"/>
      <c r="BV72" s="92"/>
      <c r="BW72" s="93"/>
      <c r="BX72" s="92"/>
      <c r="BY72" s="94"/>
      <c r="BZ72" s="182"/>
      <c r="CA72" s="183"/>
      <c r="CB72" s="184"/>
      <c r="CC72" s="182"/>
      <c r="CD72" s="183"/>
      <c r="CE72" s="184"/>
    </row>
    <row r="73" spans="1:83" ht="63" customHeight="1" x14ac:dyDescent="0.2">
      <c r="A73" s="261" t="s">
        <v>0</v>
      </c>
      <c r="B73" s="262">
        <v>2017</v>
      </c>
      <c r="C73" s="262" t="s">
        <v>2</v>
      </c>
      <c r="D73" s="262" t="s">
        <v>20</v>
      </c>
      <c r="E73" s="262" t="s">
        <v>1918</v>
      </c>
      <c r="F73" s="263" t="s">
        <v>22</v>
      </c>
      <c r="G73" s="247" t="s">
        <v>1447</v>
      </c>
      <c r="H73" s="247" t="s">
        <v>1455</v>
      </c>
      <c r="I73" s="264" t="s">
        <v>2363</v>
      </c>
      <c r="J73" s="247" t="s">
        <v>3954</v>
      </c>
      <c r="K73" s="247"/>
      <c r="L73" s="247"/>
      <c r="M73" s="265">
        <v>3</v>
      </c>
      <c r="N73" s="246">
        <v>1</v>
      </c>
      <c r="O73" s="247" t="s">
        <v>2327</v>
      </c>
      <c r="P73" s="247" t="s">
        <v>2366</v>
      </c>
      <c r="Q73" s="246" t="s">
        <v>2367</v>
      </c>
      <c r="R73" s="282">
        <v>82400000</v>
      </c>
      <c r="S73" s="282"/>
      <c r="T73" s="87"/>
      <c r="U73" s="87"/>
      <c r="V73" s="87"/>
      <c r="W73" s="87"/>
      <c r="X73" s="87"/>
      <c r="Y73" s="87"/>
      <c r="Z73" s="87"/>
      <c r="AA73" s="87"/>
      <c r="AB73" s="87"/>
      <c r="AC73" s="88"/>
      <c r="AD73" s="162" t="s">
        <v>3955</v>
      </c>
      <c r="AE73" s="162" t="s">
        <v>195</v>
      </c>
      <c r="AF73" s="162" t="s">
        <v>195</v>
      </c>
      <c r="AG73" s="162" t="s">
        <v>195</v>
      </c>
      <c r="AH73" s="162" t="s">
        <v>195</v>
      </c>
      <c r="AI73" s="162" t="s">
        <v>195</v>
      </c>
      <c r="AJ73" s="162" t="s">
        <v>195</v>
      </c>
      <c r="AK73" s="162" t="s">
        <v>195</v>
      </c>
      <c r="AL73" s="162" t="str">
        <f>+AK73</f>
        <v>NO APLICA</v>
      </c>
      <c r="AM73" s="162" t="s">
        <v>1834</v>
      </c>
      <c r="AN73" s="162" t="s">
        <v>2381</v>
      </c>
      <c r="AO73" s="162" t="s">
        <v>195</v>
      </c>
      <c r="AP73" s="162" t="s">
        <v>195</v>
      </c>
      <c r="AQ73" s="162" t="s">
        <v>262</v>
      </c>
      <c r="AR73" s="162" t="s">
        <v>195</v>
      </c>
      <c r="AS73" s="86"/>
      <c r="AT73" s="162" t="s">
        <v>195</v>
      </c>
      <c r="AU73" s="162" t="s">
        <v>195</v>
      </c>
      <c r="AV73" s="162" t="s">
        <v>195</v>
      </c>
      <c r="AW73" s="162" t="s">
        <v>195</v>
      </c>
      <c r="AX73" s="162" t="str">
        <f>+AW73</f>
        <v>NO APLICA</v>
      </c>
      <c r="AY73" s="164" t="str">
        <f>+AX73</f>
        <v>NO APLICA</v>
      </c>
      <c r="AZ73" s="162" t="s">
        <v>1834</v>
      </c>
      <c r="BA73" s="91" t="s">
        <v>2325</v>
      </c>
      <c r="BB73" s="92"/>
      <c r="BC73" s="93"/>
      <c r="BD73" s="92"/>
      <c r="BE73" s="93"/>
      <c r="BF73" s="92" t="s">
        <v>3956</v>
      </c>
      <c r="BG73" s="93">
        <v>25</v>
      </c>
      <c r="BH73" s="92"/>
      <c r="BI73" s="93"/>
      <c r="BJ73" s="92"/>
      <c r="BK73" s="93"/>
      <c r="BL73" s="92" t="str">
        <f>+BF73</f>
        <v>Avance Documento de soporte para reglamentación RAEE</v>
      </c>
      <c r="BM73" s="93">
        <v>50</v>
      </c>
      <c r="BN73" s="92"/>
      <c r="BO73" s="93"/>
      <c r="BP73" s="92"/>
      <c r="BQ73" s="93"/>
      <c r="BR73" s="92" t="str">
        <f>+BL73</f>
        <v>Avance Documento de soporte para reglamentación RAEE</v>
      </c>
      <c r="BS73" s="93">
        <v>75</v>
      </c>
      <c r="BT73" s="92"/>
      <c r="BU73" s="93"/>
      <c r="BV73" s="92"/>
      <c r="BW73" s="93"/>
      <c r="BX73" s="92" t="s">
        <v>3957</v>
      </c>
      <c r="BY73" s="94">
        <v>100</v>
      </c>
      <c r="BZ73" s="182"/>
      <c r="CA73" s="183"/>
      <c r="CB73" s="184"/>
      <c r="CC73" s="182"/>
      <c r="CD73" s="183"/>
      <c r="CE73" s="184"/>
    </row>
    <row r="74" spans="1:83" ht="84.95" customHeight="1" x14ac:dyDescent="0.2">
      <c r="A74" s="261" t="s">
        <v>0</v>
      </c>
      <c r="B74" s="262">
        <v>2017</v>
      </c>
      <c r="C74" s="262" t="s">
        <v>2</v>
      </c>
      <c r="D74" s="262" t="s">
        <v>20</v>
      </c>
      <c r="E74" s="262" t="s">
        <v>1918</v>
      </c>
      <c r="F74" s="263" t="s">
        <v>22</v>
      </c>
      <c r="G74" s="247" t="s">
        <v>1447</v>
      </c>
      <c r="H74" s="247" t="s">
        <v>1455</v>
      </c>
      <c r="I74" s="292" t="s">
        <v>2998</v>
      </c>
      <c r="J74" s="247"/>
      <c r="K74" s="247"/>
      <c r="L74" s="247"/>
      <c r="M74" s="265"/>
      <c r="N74" s="246"/>
      <c r="O74" s="247"/>
      <c r="P74" s="247"/>
      <c r="Q74" s="246"/>
      <c r="R74" s="282"/>
      <c r="S74" s="282"/>
      <c r="T74" s="87"/>
      <c r="U74" s="87"/>
      <c r="V74" s="87"/>
      <c r="W74" s="87"/>
      <c r="X74" s="87"/>
      <c r="Y74" s="87"/>
      <c r="Z74" s="87"/>
      <c r="AA74" s="87"/>
      <c r="AB74" s="87"/>
      <c r="AC74" s="88"/>
      <c r="AD74" s="162" t="s">
        <v>195</v>
      </c>
      <c r="AE74" s="162" t="s">
        <v>1834</v>
      </c>
      <c r="AF74" s="162"/>
      <c r="AG74" s="162" t="s">
        <v>195</v>
      </c>
      <c r="AH74" s="162" t="s">
        <v>195</v>
      </c>
      <c r="AI74" s="162" t="s">
        <v>195</v>
      </c>
      <c r="AJ74" s="162" t="s">
        <v>195</v>
      </c>
      <c r="AK74" s="162"/>
      <c r="AL74" s="162" t="s">
        <v>1834</v>
      </c>
      <c r="AM74" s="162" t="s">
        <v>1834</v>
      </c>
      <c r="AN74" s="162" t="s">
        <v>1834</v>
      </c>
      <c r="AO74" s="162" t="s">
        <v>195</v>
      </c>
      <c r="AP74" s="162" t="s">
        <v>195</v>
      </c>
      <c r="AQ74" s="162" t="s">
        <v>262</v>
      </c>
      <c r="AR74" s="162" t="s">
        <v>195</v>
      </c>
      <c r="AS74" s="86"/>
      <c r="AT74" s="162" t="s">
        <v>195</v>
      </c>
      <c r="AU74" s="162" t="s">
        <v>278</v>
      </c>
      <c r="AV74" s="162"/>
      <c r="AW74" s="162" t="s">
        <v>278</v>
      </c>
      <c r="AX74" s="162"/>
      <c r="AY74" s="164"/>
      <c r="AZ74" s="162"/>
      <c r="BA74" s="91" t="s">
        <v>2371</v>
      </c>
      <c r="BB74" s="92" t="s">
        <v>3958</v>
      </c>
      <c r="BC74" s="93">
        <v>5</v>
      </c>
      <c r="BD74" s="92" t="s">
        <v>3959</v>
      </c>
      <c r="BE74" s="93">
        <v>10</v>
      </c>
      <c r="BF74" s="93"/>
      <c r="BG74" s="93">
        <v>15</v>
      </c>
      <c r="BH74" s="92" t="s">
        <v>3960</v>
      </c>
      <c r="BI74" s="93">
        <v>25</v>
      </c>
      <c r="BJ74" s="92"/>
      <c r="BK74" s="93">
        <v>30</v>
      </c>
      <c r="BL74" s="92" t="s">
        <v>3961</v>
      </c>
      <c r="BM74" s="93">
        <v>40</v>
      </c>
      <c r="BN74" s="92" t="s">
        <v>3962</v>
      </c>
      <c r="BO74" s="93">
        <v>50</v>
      </c>
      <c r="BP74" s="92"/>
      <c r="BQ74" s="93">
        <v>50</v>
      </c>
      <c r="BR74" s="92" t="s">
        <v>3963</v>
      </c>
      <c r="BS74" s="93">
        <v>70</v>
      </c>
      <c r="BT74" s="92"/>
      <c r="BU74" s="93">
        <v>80</v>
      </c>
      <c r="BV74" s="92" t="s">
        <v>3964</v>
      </c>
      <c r="BW74" s="93">
        <v>100</v>
      </c>
      <c r="BX74" s="92"/>
      <c r="BY74" s="94">
        <v>100</v>
      </c>
      <c r="BZ74" s="182"/>
      <c r="CA74" s="183"/>
      <c r="CB74" s="184"/>
      <c r="CC74" s="182"/>
      <c r="CD74" s="183"/>
      <c r="CE74" s="184"/>
    </row>
    <row r="75" spans="1:83" ht="84.95" customHeight="1" x14ac:dyDescent="0.2">
      <c r="A75" s="261" t="s">
        <v>0</v>
      </c>
      <c r="B75" s="262">
        <v>2018</v>
      </c>
      <c r="C75" s="262" t="s">
        <v>2</v>
      </c>
      <c r="D75" s="262" t="s">
        <v>20</v>
      </c>
      <c r="E75" s="262" t="s">
        <v>1918</v>
      </c>
      <c r="F75" s="263" t="s">
        <v>22</v>
      </c>
      <c r="G75" s="247"/>
      <c r="H75" s="247"/>
      <c r="I75" s="264" t="s">
        <v>2998</v>
      </c>
      <c r="J75" s="247" t="s">
        <v>3965</v>
      </c>
      <c r="K75" s="247" t="s">
        <v>1402</v>
      </c>
      <c r="L75" s="247" t="s">
        <v>3549</v>
      </c>
      <c r="M75" s="265">
        <v>2</v>
      </c>
      <c r="N75" s="246">
        <v>1</v>
      </c>
      <c r="O75" s="247" t="s">
        <v>2368</v>
      </c>
      <c r="P75" s="247" t="s">
        <v>2369</v>
      </c>
      <c r="Q75" s="246" t="s">
        <v>2370</v>
      </c>
      <c r="R75" s="282">
        <v>254200000</v>
      </c>
      <c r="S75" s="282"/>
      <c r="T75" s="87"/>
      <c r="U75" s="87"/>
      <c r="V75" s="87"/>
      <c r="W75" s="87"/>
      <c r="X75" s="87"/>
      <c r="Y75" s="87"/>
      <c r="Z75" s="87"/>
      <c r="AA75" s="87"/>
      <c r="AB75" s="87"/>
      <c r="AC75" s="88"/>
      <c r="AD75" s="162"/>
      <c r="AE75" s="162"/>
      <c r="AF75" s="162"/>
      <c r="AG75" s="162"/>
      <c r="AH75" s="162"/>
      <c r="AI75" s="162"/>
      <c r="AJ75" s="162"/>
      <c r="AK75" s="162"/>
      <c r="AL75" s="162"/>
      <c r="AM75" s="162"/>
      <c r="AN75" s="162"/>
      <c r="AO75" s="162"/>
      <c r="AP75" s="162"/>
      <c r="AQ75" s="162"/>
      <c r="AR75" s="162"/>
      <c r="AS75" s="86"/>
      <c r="AT75" s="162"/>
      <c r="AU75" s="162"/>
      <c r="AV75" s="162"/>
      <c r="AW75" s="162"/>
      <c r="AX75" s="162"/>
      <c r="AY75" s="164"/>
      <c r="AZ75" s="162"/>
      <c r="BA75" s="91"/>
      <c r="BB75" s="92"/>
      <c r="BC75" s="93"/>
      <c r="BD75" s="92"/>
      <c r="BE75" s="93"/>
      <c r="BF75" s="93"/>
      <c r="BG75" s="93"/>
      <c r="BH75" s="92"/>
      <c r="BI75" s="93"/>
      <c r="BJ75" s="92"/>
      <c r="BK75" s="93"/>
      <c r="BL75" s="92"/>
      <c r="BM75" s="93"/>
      <c r="BN75" s="92"/>
      <c r="BO75" s="93"/>
      <c r="BP75" s="92"/>
      <c r="BQ75" s="93"/>
      <c r="BR75" s="92"/>
      <c r="BS75" s="93"/>
      <c r="BT75" s="92"/>
      <c r="BU75" s="93"/>
      <c r="BV75" s="92"/>
      <c r="BW75" s="93"/>
      <c r="BX75" s="92"/>
      <c r="BY75" s="94"/>
      <c r="BZ75" s="182"/>
      <c r="CA75" s="183"/>
      <c r="CB75" s="184"/>
      <c r="CC75" s="182"/>
      <c r="CD75" s="183"/>
      <c r="CE75" s="184"/>
    </row>
    <row r="76" spans="1:83" ht="84.95" customHeight="1" x14ac:dyDescent="0.2">
      <c r="A76" s="261" t="s">
        <v>0</v>
      </c>
      <c r="B76" s="262">
        <v>2017</v>
      </c>
      <c r="C76" s="262" t="s">
        <v>2</v>
      </c>
      <c r="D76" s="262" t="s">
        <v>20</v>
      </c>
      <c r="E76" s="262" t="s">
        <v>1918</v>
      </c>
      <c r="F76" s="263" t="s">
        <v>22</v>
      </c>
      <c r="G76" s="247" t="s">
        <v>1447</v>
      </c>
      <c r="H76" s="247" t="s">
        <v>1455</v>
      </c>
      <c r="I76" s="264" t="s">
        <v>2998</v>
      </c>
      <c r="J76" s="247" t="s">
        <v>3966</v>
      </c>
      <c r="K76" s="247" t="s">
        <v>30</v>
      </c>
      <c r="L76" s="247" t="s">
        <v>1948</v>
      </c>
      <c r="M76" s="265">
        <v>3</v>
      </c>
      <c r="N76" s="246">
        <v>1</v>
      </c>
      <c r="O76" s="247" t="s">
        <v>2372</v>
      </c>
      <c r="P76" s="247" t="s">
        <v>2144</v>
      </c>
      <c r="Q76" s="246" t="s">
        <v>2373</v>
      </c>
      <c r="R76" s="282">
        <v>200000000</v>
      </c>
      <c r="S76" s="282"/>
      <c r="T76" s="87"/>
      <c r="U76" s="87"/>
      <c r="V76" s="87"/>
      <c r="W76" s="87"/>
      <c r="X76" s="87"/>
      <c r="Y76" s="87"/>
      <c r="Z76" s="87"/>
      <c r="AA76" s="87"/>
      <c r="AB76" s="87"/>
      <c r="AC76" s="88"/>
      <c r="AD76" s="162" t="s">
        <v>69</v>
      </c>
      <c r="AE76" s="162" t="s">
        <v>1834</v>
      </c>
      <c r="AF76" s="162" t="s">
        <v>3028</v>
      </c>
      <c r="AG76" s="162" t="s">
        <v>195</v>
      </c>
      <c r="AH76" s="162" t="s">
        <v>195</v>
      </c>
      <c r="AI76" s="162" t="s">
        <v>195</v>
      </c>
      <c r="AJ76" s="162" t="s">
        <v>195</v>
      </c>
      <c r="AK76" s="162"/>
      <c r="AL76" s="162"/>
      <c r="AM76" s="162"/>
      <c r="AN76" s="162" t="s">
        <v>2381</v>
      </c>
      <c r="AO76" s="162" t="s">
        <v>195</v>
      </c>
      <c r="AP76" s="162" t="s">
        <v>195</v>
      </c>
      <c r="AQ76" s="162" t="s">
        <v>262</v>
      </c>
      <c r="AR76" s="162" t="s">
        <v>195</v>
      </c>
      <c r="AS76" s="86">
        <v>100</v>
      </c>
      <c r="AT76" s="162" t="s">
        <v>278</v>
      </c>
      <c r="AU76" s="162" t="s">
        <v>278</v>
      </c>
      <c r="AV76" s="162"/>
      <c r="AW76" s="162" t="s">
        <v>278</v>
      </c>
      <c r="AX76" s="162"/>
      <c r="AY76" s="164"/>
      <c r="AZ76" s="162" t="s">
        <v>3967</v>
      </c>
      <c r="BA76" s="91" t="s">
        <v>3968</v>
      </c>
      <c r="BB76" s="92" t="s">
        <v>3969</v>
      </c>
      <c r="BC76" s="93">
        <v>5</v>
      </c>
      <c r="BD76" s="92" t="s">
        <v>3969</v>
      </c>
      <c r="BE76" s="93">
        <v>10</v>
      </c>
      <c r="BF76" s="92" t="s">
        <v>3969</v>
      </c>
      <c r="BG76" s="93">
        <v>15</v>
      </c>
      <c r="BH76" s="92" t="s">
        <v>3969</v>
      </c>
      <c r="BI76" s="93">
        <v>20</v>
      </c>
      <c r="BJ76" s="92" t="s">
        <v>3970</v>
      </c>
      <c r="BK76" s="93">
        <v>25</v>
      </c>
      <c r="BL76" s="92" t="s">
        <v>3913</v>
      </c>
      <c r="BM76" s="93">
        <v>30</v>
      </c>
      <c r="BN76" s="92" t="s">
        <v>3971</v>
      </c>
      <c r="BO76" s="93">
        <v>50</v>
      </c>
      <c r="BP76" s="92" t="s">
        <v>3971</v>
      </c>
      <c r="BQ76" s="93">
        <v>60</v>
      </c>
      <c r="BR76" s="92" t="s">
        <v>3971</v>
      </c>
      <c r="BS76" s="93">
        <v>70</v>
      </c>
      <c r="BT76" s="92" t="s">
        <v>3972</v>
      </c>
      <c r="BU76" s="93">
        <v>80</v>
      </c>
      <c r="BV76" s="92" t="s">
        <v>3972</v>
      </c>
      <c r="BW76" s="93">
        <v>90</v>
      </c>
      <c r="BX76" s="92" t="s">
        <v>3973</v>
      </c>
      <c r="BY76" s="94">
        <v>100</v>
      </c>
      <c r="BZ76" s="182"/>
      <c r="CA76" s="183"/>
      <c r="CB76" s="184"/>
      <c r="CC76" s="182"/>
      <c r="CD76" s="183"/>
      <c r="CE76" s="184"/>
    </row>
    <row r="77" spans="1:83" ht="84.95" hidden="1" customHeight="1" x14ac:dyDescent="0.2">
      <c r="A77" s="261" t="s">
        <v>0</v>
      </c>
      <c r="B77" s="262">
        <v>2017</v>
      </c>
      <c r="C77" s="262" t="s">
        <v>2</v>
      </c>
      <c r="D77" s="262" t="s">
        <v>20</v>
      </c>
      <c r="E77" s="262" t="s">
        <v>1918</v>
      </c>
      <c r="F77" s="263" t="s">
        <v>22</v>
      </c>
      <c r="G77" s="247" t="s">
        <v>2245</v>
      </c>
      <c r="H77" s="247" t="s">
        <v>2245</v>
      </c>
      <c r="I77" s="247" t="s">
        <v>2245</v>
      </c>
      <c r="J77" s="247" t="s">
        <v>2245</v>
      </c>
      <c r="K77" s="247"/>
      <c r="L77" s="247"/>
      <c r="M77" s="265" t="s">
        <v>2245</v>
      </c>
      <c r="N77" s="246" t="s">
        <v>2245</v>
      </c>
      <c r="O77" s="247" t="s">
        <v>2245</v>
      </c>
      <c r="P77" s="247" t="s">
        <v>2245</v>
      </c>
      <c r="Q77" s="246" t="s">
        <v>2245</v>
      </c>
      <c r="R77" s="282" t="s">
        <v>2245</v>
      </c>
      <c r="S77" s="282" t="s">
        <v>2245</v>
      </c>
      <c r="T77" s="87"/>
      <c r="U77" s="87"/>
      <c r="V77" s="87"/>
      <c r="W77" s="87"/>
      <c r="X77" s="87"/>
      <c r="Y77" s="87"/>
      <c r="Z77" s="87"/>
      <c r="AA77" s="87"/>
      <c r="AB77" s="87"/>
      <c r="AC77" s="88"/>
      <c r="AD77" s="162"/>
      <c r="AE77" s="162"/>
      <c r="AF77" s="162"/>
      <c r="AG77" s="162"/>
      <c r="AH77" s="162"/>
      <c r="AI77" s="162"/>
      <c r="AJ77" s="162"/>
      <c r="AK77" s="162"/>
      <c r="AL77" s="162"/>
      <c r="AM77" s="162"/>
      <c r="AN77" s="162"/>
      <c r="AO77" s="162"/>
      <c r="AP77" s="162"/>
      <c r="AQ77" s="162"/>
      <c r="AR77" s="162"/>
      <c r="AS77" s="86"/>
      <c r="AT77" s="162"/>
      <c r="AU77" s="162"/>
      <c r="AV77" s="162"/>
      <c r="AW77" s="162"/>
      <c r="AX77" s="162"/>
      <c r="AY77" s="164"/>
      <c r="AZ77" s="162"/>
      <c r="BA77" s="91" t="s">
        <v>2245</v>
      </c>
      <c r="BB77" s="91"/>
      <c r="BC77" s="86"/>
      <c r="BD77" s="91"/>
      <c r="BE77" s="86"/>
      <c r="BF77" s="91"/>
      <c r="BG77" s="86"/>
      <c r="BH77" s="91"/>
      <c r="BI77" s="86"/>
      <c r="BJ77" s="91"/>
      <c r="BK77" s="86"/>
      <c r="BL77" s="91"/>
      <c r="BM77" s="86"/>
      <c r="BN77" s="91"/>
      <c r="BO77" s="86"/>
      <c r="BP77" s="91"/>
      <c r="BQ77" s="86"/>
      <c r="BR77" s="91"/>
      <c r="BS77" s="86"/>
      <c r="BT77" s="91"/>
      <c r="BU77" s="86"/>
      <c r="BV77" s="91"/>
      <c r="BW77" s="86"/>
      <c r="BX77" s="91"/>
      <c r="BY77" s="101"/>
    </row>
    <row r="78" spans="1:83" ht="26.25" customHeight="1" x14ac:dyDescent="0.4">
      <c r="A78" s="610" t="s">
        <v>1956</v>
      </c>
      <c r="B78" s="610"/>
      <c r="C78" s="610"/>
      <c r="D78" s="610"/>
      <c r="E78" s="610"/>
      <c r="F78" s="610"/>
      <c r="G78" s="610"/>
      <c r="H78" s="610"/>
      <c r="I78" s="610"/>
      <c r="J78" s="610"/>
      <c r="K78" s="610"/>
      <c r="L78" s="610"/>
      <c r="M78" s="610"/>
      <c r="N78" s="610"/>
      <c r="O78" s="610"/>
      <c r="P78" s="610"/>
      <c r="Q78" s="610"/>
      <c r="R78" s="251">
        <f t="shared" ref="R78:AC78" si="2">+SUM(R6:R77)</f>
        <v>5755000000</v>
      </c>
      <c r="S78" s="251">
        <f t="shared" si="2"/>
        <v>2213365598</v>
      </c>
      <c r="T78" s="186">
        <f t="shared" si="2"/>
        <v>0</v>
      </c>
      <c r="U78" s="186">
        <f t="shared" si="2"/>
        <v>0</v>
      </c>
      <c r="V78" s="186">
        <f t="shared" si="2"/>
        <v>0</v>
      </c>
      <c r="W78" s="186">
        <f t="shared" si="2"/>
        <v>0</v>
      </c>
      <c r="X78" s="186">
        <f t="shared" si="2"/>
        <v>0</v>
      </c>
      <c r="Y78" s="186">
        <f t="shared" si="2"/>
        <v>0</v>
      </c>
      <c r="Z78" s="186">
        <f t="shared" si="2"/>
        <v>0</v>
      </c>
      <c r="AA78" s="186">
        <f t="shared" si="2"/>
        <v>0</v>
      </c>
      <c r="AB78" s="186">
        <f t="shared" si="2"/>
        <v>0</v>
      </c>
      <c r="AC78" s="186">
        <f t="shared" si="2"/>
        <v>0</v>
      </c>
    </row>
    <row r="79" spans="1:83" x14ac:dyDescent="0.2">
      <c r="A79" s="252"/>
      <c r="B79" s="252"/>
      <c r="C79" s="252"/>
      <c r="D79" s="252"/>
      <c r="E79" s="252"/>
      <c r="F79" s="252"/>
      <c r="G79" s="252"/>
      <c r="H79" s="252"/>
      <c r="I79" s="252"/>
      <c r="J79" s="252"/>
      <c r="K79" s="252"/>
      <c r="L79" s="252"/>
      <c r="M79" s="252"/>
      <c r="N79" s="252"/>
      <c r="O79" s="252"/>
      <c r="P79" s="252"/>
      <c r="Q79" s="252"/>
      <c r="R79" s="252"/>
      <c r="S79" s="252"/>
    </row>
    <row r="80" spans="1:83" x14ac:dyDescent="0.2">
      <c r="A80" s="252"/>
      <c r="B80" s="252"/>
      <c r="C80" s="252"/>
      <c r="D80" s="252"/>
      <c r="E80" s="252"/>
      <c r="F80" s="252"/>
      <c r="G80" s="252"/>
      <c r="H80" s="252"/>
      <c r="I80" s="252"/>
      <c r="J80" s="252"/>
      <c r="K80" s="252"/>
      <c r="L80" s="252"/>
      <c r="M80" s="252"/>
      <c r="N80" s="252"/>
      <c r="O80" s="252"/>
      <c r="P80" s="252"/>
      <c r="Q80" s="252"/>
      <c r="R80" s="252"/>
      <c r="S80" s="252"/>
    </row>
    <row r="81" spans="1:19" x14ac:dyDescent="0.2">
      <c r="A81" s="252"/>
      <c r="B81" s="252"/>
      <c r="C81" s="252"/>
      <c r="D81" s="252"/>
      <c r="E81" s="252"/>
      <c r="F81" s="252"/>
      <c r="G81" s="252"/>
      <c r="H81" s="252"/>
      <c r="I81" s="252"/>
      <c r="J81" s="252"/>
      <c r="K81" s="252"/>
      <c r="L81" s="252"/>
      <c r="M81" s="252"/>
      <c r="N81" s="252"/>
      <c r="O81" s="252"/>
      <c r="P81" s="252"/>
      <c r="Q81" s="252"/>
      <c r="R81" s="252"/>
      <c r="S81" s="252"/>
    </row>
    <row r="82" spans="1:19" ht="18.75" x14ac:dyDescent="0.2">
      <c r="A82" s="252"/>
      <c r="B82" s="252"/>
      <c r="C82" s="252"/>
      <c r="D82" s="252"/>
      <c r="E82" s="252"/>
      <c r="F82" s="252"/>
      <c r="G82" s="252"/>
      <c r="H82" s="252"/>
      <c r="I82" s="252"/>
      <c r="J82" s="252"/>
      <c r="K82" s="252"/>
      <c r="L82" s="252"/>
      <c r="M82" s="252"/>
      <c r="N82" s="252"/>
      <c r="O82" s="252"/>
      <c r="P82" s="252"/>
      <c r="Q82" s="252"/>
      <c r="R82" s="288" t="s">
        <v>22</v>
      </c>
      <c r="S82" s="282">
        <f>2144000000+69365598</f>
        <v>2213365598</v>
      </c>
    </row>
    <row r="83" spans="1:19" ht="24.75" customHeight="1" x14ac:dyDescent="0.2">
      <c r="A83" s="252"/>
      <c r="B83" s="252"/>
      <c r="C83" s="252"/>
      <c r="D83" s="252"/>
      <c r="E83" s="252"/>
      <c r="F83" s="252"/>
      <c r="G83" s="252"/>
      <c r="H83" s="252"/>
      <c r="I83" s="252"/>
      <c r="J83" s="252"/>
      <c r="K83" s="252"/>
      <c r="L83" s="252"/>
      <c r="M83" s="252"/>
      <c r="N83" s="252"/>
      <c r="O83" s="252"/>
      <c r="P83" s="252"/>
      <c r="Q83" s="252"/>
      <c r="R83" s="288" t="s">
        <v>3055</v>
      </c>
      <c r="S83" s="282">
        <v>1730000000</v>
      </c>
    </row>
    <row r="84" spans="1:19" ht="24.75" customHeight="1" x14ac:dyDescent="0.2">
      <c r="A84" s="252"/>
      <c r="B84" s="252"/>
      <c r="C84" s="252"/>
      <c r="D84" s="252"/>
      <c r="E84" s="252"/>
      <c r="F84" s="252"/>
      <c r="G84" s="252"/>
      <c r="H84" s="252"/>
      <c r="I84" s="252"/>
      <c r="J84" s="252"/>
      <c r="K84" s="252"/>
      <c r="L84" s="252"/>
      <c r="M84" s="252"/>
      <c r="N84" s="252"/>
      <c r="O84" s="252"/>
      <c r="P84" s="252"/>
      <c r="Q84" s="252"/>
      <c r="R84" s="288" t="s">
        <v>3049</v>
      </c>
      <c r="S84" s="282">
        <f>126000000-69365598</f>
        <v>56634402</v>
      </c>
    </row>
    <row r="85" spans="1:19" x14ac:dyDescent="0.2">
      <c r="A85" s="252"/>
      <c r="B85" s="252"/>
      <c r="C85" s="252"/>
      <c r="D85" s="252"/>
      <c r="E85" s="252"/>
      <c r="F85" s="252"/>
      <c r="G85" s="252"/>
      <c r="H85" s="252"/>
      <c r="I85" s="252"/>
      <c r="J85" s="252"/>
      <c r="K85" s="252"/>
      <c r="L85" s="252"/>
      <c r="M85" s="252"/>
      <c r="N85" s="252"/>
      <c r="O85" s="252"/>
      <c r="P85" s="252"/>
      <c r="Q85" s="252"/>
      <c r="R85" s="252"/>
      <c r="S85" s="252"/>
    </row>
    <row r="86" spans="1:19" ht="15.75" x14ac:dyDescent="0.2">
      <c r="A86" s="252"/>
      <c r="B86" s="252"/>
      <c r="C86" s="252"/>
      <c r="D86" s="252"/>
      <c r="E86" s="252"/>
      <c r="F86" s="252"/>
      <c r="G86" s="252"/>
      <c r="H86" s="252"/>
      <c r="I86" s="252"/>
      <c r="J86" s="252"/>
      <c r="K86" s="252"/>
      <c r="L86" s="252"/>
      <c r="M86" s="252"/>
      <c r="N86" s="252"/>
      <c r="O86" s="252"/>
      <c r="P86" s="252"/>
      <c r="Q86" s="252"/>
      <c r="R86" s="315">
        <v>5755000000</v>
      </c>
      <c r="S86" s="315">
        <v>4000000000</v>
      </c>
    </row>
    <row r="87" spans="1:19" x14ac:dyDescent="0.2">
      <c r="A87" s="252"/>
      <c r="B87" s="252"/>
      <c r="C87" s="252"/>
      <c r="D87" s="252"/>
      <c r="E87" s="252"/>
      <c r="F87" s="252"/>
      <c r="G87" s="252"/>
      <c r="H87" s="252"/>
      <c r="I87" s="252"/>
      <c r="J87" s="252"/>
      <c r="K87" s="252"/>
      <c r="L87" s="252"/>
      <c r="M87" s="252"/>
      <c r="N87" s="252"/>
      <c r="O87" s="252"/>
      <c r="P87" s="252"/>
      <c r="Q87" s="252"/>
      <c r="R87" s="252"/>
      <c r="S87" s="252"/>
    </row>
    <row r="88" spans="1:19" x14ac:dyDescent="0.2">
      <c r="A88" s="252"/>
      <c r="B88" s="252"/>
      <c r="C88" s="252"/>
      <c r="D88" s="252"/>
      <c r="E88" s="252"/>
      <c r="F88" s="252"/>
      <c r="G88" s="252"/>
      <c r="H88" s="252"/>
      <c r="I88" s="252"/>
      <c r="J88" s="252"/>
      <c r="K88" s="252"/>
      <c r="L88" s="252"/>
      <c r="M88" s="252"/>
      <c r="N88" s="252"/>
      <c r="O88" s="252"/>
      <c r="P88" s="252"/>
      <c r="Q88" s="252"/>
      <c r="R88" s="252"/>
      <c r="S88" s="252"/>
    </row>
    <row r="89" spans="1:19" x14ac:dyDescent="0.2">
      <c r="A89" s="252"/>
      <c r="B89" s="252"/>
      <c r="C89" s="252"/>
      <c r="D89" s="252"/>
      <c r="E89" s="252"/>
      <c r="F89" s="252"/>
      <c r="G89" s="252"/>
      <c r="H89" s="252"/>
      <c r="I89" s="252"/>
      <c r="J89" s="252"/>
      <c r="K89" s="252"/>
      <c r="L89" s="252"/>
      <c r="M89" s="252"/>
      <c r="N89" s="252"/>
      <c r="O89" s="252"/>
      <c r="P89" s="252"/>
      <c r="Q89" s="252"/>
      <c r="R89" s="252"/>
      <c r="S89" s="252"/>
    </row>
    <row r="90" spans="1:19" x14ac:dyDescent="0.2">
      <c r="A90" s="252"/>
      <c r="B90" s="252"/>
      <c r="C90" s="252"/>
      <c r="D90" s="252"/>
      <c r="E90" s="252"/>
      <c r="F90" s="252"/>
      <c r="G90" s="252"/>
      <c r="H90" s="252"/>
      <c r="I90" s="252"/>
      <c r="J90" s="252"/>
      <c r="K90" s="252"/>
      <c r="L90" s="252"/>
      <c r="M90" s="252"/>
      <c r="N90" s="252"/>
      <c r="O90" s="252"/>
      <c r="P90" s="252"/>
      <c r="Q90" s="252"/>
      <c r="R90" s="296"/>
      <c r="S90" s="252"/>
    </row>
    <row r="91" spans="1:19" x14ac:dyDescent="0.2">
      <c r="A91" s="252"/>
      <c r="B91" s="252"/>
      <c r="C91" s="252"/>
      <c r="D91" s="252"/>
      <c r="E91" s="252"/>
      <c r="F91" s="252"/>
      <c r="G91" s="252"/>
      <c r="H91" s="252"/>
      <c r="I91" s="252"/>
      <c r="J91" s="252"/>
      <c r="K91" s="252"/>
      <c r="L91" s="252"/>
      <c r="M91" s="252"/>
      <c r="N91" s="252"/>
      <c r="O91" s="252"/>
      <c r="P91" s="252"/>
      <c r="Q91" s="252"/>
      <c r="R91" s="252"/>
      <c r="S91" s="252"/>
    </row>
    <row r="92" spans="1:19" x14ac:dyDescent="0.2">
      <c r="A92" s="252"/>
      <c r="B92" s="252"/>
      <c r="C92" s="252"/>
      <c r="D92" s="252"/>
      <c r="E92" s="252"/>
      <c r="F92" s="252"/>
      <c r="G92" s="252"/>
      <c r="H92" s="252"/>
      <c r="I92" s="252"/>
      <c r="J92" s="252"/>
      <c r="K92" s="252"/>
      <c r="L92" s="252"/>
      <c r="M92" s="252"/>
      <c r="N92" s="252"/>
      <c r="O92" s="252"/>
      <c r="P92" s="252"/>
      <c r="Q92" s="252"/>
      <c r="R92" s="252"/>
      <c r="S92" s="252"/>
    </row>
    <row r="93" spans="1:19" x14ac:dyDescent="0.2">
      <c r="A93" s="252"/>
      <c r="B93" s="252"/>
      <c r="C93" s="252"/>
      <c r="D93" s="252"/>
      <c r="E93" s="252"/>
      <c r="F93" s="252"/>
      <c r="G93" s="252"/>
      <c r="H93" s="252"/>
      <c r="I93" s="252"/>
      <c r="J93" s="252"/>
      <c r="K93" s="252"/>
      <c r="L93" s="252"/>
      <c r="M93" s="252"/>
      <c r="N93" s="252"/>
      <c r="O93" s="252"/>
      <c r="P93" s="252"/>
      <c r="Q93" s="252"/>
      <c r="R93" s="252"/>
      <c r="S93" s="252"/>
    </row>
    <row r="94" spans="1:19" x14ac:dyDescent="0.2">
      <c r="A94" s="252"/>
      <c r="B94" s="252"/>
      <c r="C94" s="252"/>
      <c r="D94" s="252"/>
      <c r="E94" s="252"/>
      <c r="F94" s="252"/>
      <c r="G94" s="252"/>
      <c r="H94" s="252"/>
      <c r="I94" s="252"/>
      <c r="J94" s="252"/>
      <c r="K94" s="252"/>
      <c r="L94" s="252"/>
      <c r="M94" s="252"/>
      <c r="N94" s="252"/>
      <c r="O94" s="252"/>
      <c r="P94" s="252"/>
      <c r="Q94" s="252"/>
      <c r="R94" s="252"/>
      <c r="S94" s="252"/>
    </row>
    <row r="95" spans="1:19" x14ac:dyDescent="0.2">
      <c r="A95" s="252"/>
      <c r="B95" s="252"/>
      <c r="C95" s="252"/>
      <c r="D95" s="252"/>
      <c r="E95" s="252"/>
      <c r="F95" s="252"/>
      <c r="G95" s="252"/>
      <c r="H95" s="252"/>
      <c r="I95" s="252"/>
      <c r="J95" s="252"/>
      <c r="K95" s="252"/>
      <c r="L95" s="252"/>
      <c r="M95" s="252"/>
      <c r="N95" s="252"/>
      <c r="O95" s="252"/>
      <c r="P95" s="252"/>
      <c r="Q95" s="252"/>
      <c r="R95" s="252"/>
      <c r="S95" s="252"/>
    </row>
    <row r="96" spans="1:19" x14ac:dyDescent="0.2">
      <c r="A96" s="252"/>
      <c r="B96" s="252"/>
      <c r="C96" s="252"/>
      <c r="D96" s="252"/>
      <c r="E96" s="252"/>
      <c r="F96" s="252"/>
      <c r="G96" s="252"/>
      <c r="H96" s="252"/>
      <c r="I96" s="252"/>
      <c r="J96" s="252"/>
      <c r="K96" s="252"/>
      <c r="L96" s="252"/>
      <c r="M96" s="252"/>
      <c r="N96" s="252"/>
      <c r="O96" s="252"/>
      <c r="P96" s="252"/>
      <c r="Q96" s="252"/>
      <c r="R96" s="252"/>
      <c r="S96" s="252"/>
    </row>
    <row r="97" spans="1:19" x14ac:dyDescent="0.2">
      <c r="A97" s="252"/>
      <c r="B97" s="252"/>
      <c r="C97" s="252"/>
      <c r="D97" s="252"/>
      <c r="E97" s="252"/>
      <c r="F97" s="252"/>
      <c r="G97" s="252"/>
      <c r="H97" s="252"/>
      <c r="I97" s="252"/>
      <c r="J97" s="252"/>
      <c r="K97" s="252"/>
      <c r="L97" s="252"/>
      <c r="M97" s="252"/>
      <c r="N97" s="252"/>
      <c r="O97" s="252"/>
      <c r="P97" s="252"/>
      <c r="Q97" s="252"/>
      <c r="R97" s="252"/>
      <c r="S97" s="252"/>
    </row>
    <row r="98" spans="1:19" x14ac:dyDescent="0.2">
      <c r="A98" s="252"/>
      <c r="B98" s="252"/>
      <c r="C98" s="252"/>
      <c r="D98" s="252"/>
      <c r="E98" s="252"/>
      <c r="F98" s="252"/>
      <c r="G98" s="252"/>
      <c r="H98" s="252"/>
      <c r="I98" s="252"/>
      <c r="J98" s="252"/>
      <c r="K98" s="252"/>
      <c r="L98" s="252"/>
      <c r="M98" s="252"/>
      <c r="N98" s="252"/>
      <c r="O98" s="252"/>
      <c r="P98" s="252"/>
      <c r="Q98" s="252"/>
      <c r="R98" s="252"/>
      <c r="S98" s="252"/>
    </row>
    <row r="99" spans="1:19" x14ac:dyDescent="0.2">
      <c r="A99" s="252"/>
      <c r="B99" s="252"/>
      <c r="C99" s="252"/>
      <c r="D99" s="252"/>
      <c r="E99" s="252"/>
      <c r="F99" s="252"/>
      <c r="G99" s="252"/>
      <c r="H99" s="252"/>
      <c r="I99" s="252"/>
      <c r="J99" s="252"/>
      <c r="K99" s="252"/>
      <c r="L99" s="252"/>
      <c r="M99" s="252"/>
      <c r="N99" s="252"/>
      <c r="O99" s="252"/>
      <c r="P99" s="252"/>
      <c r="Q99" s="252"/>
      <c r="R99" s="252"/>
      <c r="S99" s="252"/>
    </row>
    <row r="100" spans="1:19" x14ac:dyDescent="0.2">
      <c r="A100" s="252"/>
      <c r="B100" s="252"/>
      <c r="C100" s="252"/>
      <c r="D100" s="252"/>
      <c r="E100" s="252"/>
      <c r="F100" s="252"/>
      <c r="G100" s="252"/>
      <c r="H100" s="252"/>
      <c r="I100" s="252"/>
      <c r="J100" s="252"/>
      <c r="K100" s="252"/>
      <c r="L100" s="252"/>
      <c r="M100" s="252"/>
      <c r="N100" s="252"/>
      <c r="O100" s="252"/>
      <c r="P100" s="252"/>
      <c r="Q100" s="252"/>
      <c r="R100" s="252"/>
      <c r="S100" s="252"/>
    </row>
    <row r="101" spans="1:19" x14ac:dyDescent="0.2">
      <c r="A101" s="252"/>
      <c r="B101" s="252"/>
      <c r="C101" s="252"/>
      <c r="D101" s="252"/>
      <c r="E101" s="252"/>
      <c r="F101" s="252"/>
      <c r="G101" s="252"/>
      <c r="H101" s="252"/>
      <c r="I101" s="252"/>
      <c r="J101" s="252"/>
      <c r="K101" s="252"/>
      <c r="L101" s="252"/>
      <c r="M101" s="252"/>
      <c r="N101" s="252"/>
      <c r="O101" s="252"/>
      <c r="P101" s="252"/>
      <c r="Q101" s="252"/>
      <c r="R101" s="252"/>
      <c r="S101" s="252"/>
    </row>
    <row r="102" spans="1:19" x14ac:dyDescent="0.2">
      <c r="A102" s="252"/>
      <c r="B102" s="252"/>
      <c r="C102" s="252"/>
      <c r="D102" s="252"/>
      <c r="E102" s="252"/>
      <c r="F102" s="252"/>
      <c r="G102" s="252"/>
      <c r="H102" s="252"/>
      <c r="I102" s="252"/>
      <c r="J102" s="252"/>
      <c r="K102" s="252"/>
      <c r="L102" s="252"/>
      <c r="M102" s="252"/>
      <c r="N102" s="252"/>
      <c r="O102" s="252"/>
      <c r="P102" s="252"/>
      <c r="Q102" s="252"/>
      <c r="R102" s="252"/>
      <c r="S102" s="252"/>
    </row>
    <row r="103" spans="1:19" x14ac:dyDescent="0.2">
      <c r="A103" s="252"/>
      <c r="B103" s="252"/>
      <c r="C103" s="252"/>
      <c r="D103" s="252"/>
      <c r="E103" s="252"/>
      <c r="F103" s="252"/>
      <c r="G103" s="252"/>
      <c r="H103" s="252"/>
      <c r="I103" s="252"/>
      <c r="J103" s="252"/>
      <c r="K103" s="252"/>
      <c r="L103" s="252"/>
      <c r="M103" s="252"/>
      <c r="N103" s="252"/>
      <c r="O103" s="252"/>
      <c r="P103" s="252"/>
      <c r="Q103" s="252"/>
      <c r="R103" s="252"/>
      <c r="S103" s="252"/>
    </row>
    <row r="104" spans="1:19" x14ac:dyDescent="0.2">
      <c r="A104" s="252"/>
      <c r="B104" s="252"/>
      <c r="C104" s="252"/>
      <c r="D104" s="252"/>
      <c r="E104" s="252"/>
      <c r="F104" s="252"/>
      <c r="G104" s="252"/>
      <c r="H104" s="252"/>
      <c r="I104" s="252"/>
      <c r="J104" s="252"/>
      <c r="K104" s="252"/>
      <c r="L104" s="252"/>
      <c r="M104" s="252"/>
      <c r="N104" s="252"/>
      <c r="O104" s="252"/>
      <c r="P104" s="252"/>
      <c r="Q104" s="252"/>
      <c r="R104" s="252"/>
      <c r="S104" s="252"/>
    </row>
    <row r="105" spans="1:19" x14ac:dyDescent="0.2">
      <c r="A105" s="252"/>
      <c r="B105" s="252"/>
      <c r="C105" s="252"/>
      <c r="D105" s="252"/>
      <c r="E105" s="252"/>
      <c r="F105" s="252"/>
      <c r="G105" s="252"/>
      <c r="H105" s="252"/>
      <c r="I105" s="252"/>
      <c r="J105" s="252"/>
      <c r="K105" s="252"/>
      <c r="L105" s="252"/>
      <c r="M105" s="252"/>
      <c r="N105" s="252"/>
      <c r="O105" s="252"/>
      <c r="P105" s="252"/>
      <c r="Q105" s="252"/>
      <c r="R105" s="252"/>
      <c r="S105" s="252"/>
    </row>
    <row r="106" spans="1:19" x14ac:dyDescent="0.2">
      <c r="A106" s="252"/>
      <c r="B106" s="252"/>
      <c r="C106" s="252"/>
      <c r="D106" s="252"/>
      <c r="E106" s="252"/>
      <c r="F106" s="252"/>
      <c r="G106" s="252"/>
      <c r="H106" s="252"/>
      <c r="I106" s="252"/>
      <c r="J106" s="252"/>
      <c r="K106" s="252"/>
      <c r="L106" s="252"/>
      <c r="M106" s="252"/>
      <c r="N106" s="252"/>
      <c r="O106" s="252"/>
      <c r="P106" s="252"/>
      <c r="Q106" s="252"/>
      <c r="R106" s="252"/>
      <c r="S106" s="252"/>
    </row>
    <row r="107" spans="1:19" x14ac:dyDescent="0.2">
      <c r="A107" s="252"/>
      <c r="B107" s="252"/>
      <c r="C107" s="252"/>
      <c r="D107" s="252"/>
      <c r="E107" s="252"/>
      <c r="F107" s="252"/>
      <c r="G107" s="252"/>
      <c r="H107" s="252"/>
      <c r="I107" s="252"/>
      <c r="J107" s="252"/>
      <c r="K107" s="252"/>
      <c r="L107" s="252"/>
      <c r="M107" s="252"/>
      <c r="N107" s="252"/>
      <c r="O107" s="252"/>
      <c r="P107" s="252"/>
      <c r="Q107" s="252"/>
      <c r="R107" s="252"/>
      <c r="S107" s="252"/>
    </row>
    <row r="108" spans="1:19" x14ac:dyDescent="0.2">
      <c r="A108" s="252"/>
      <c r="B108" s="252"/>
      <c r="C108" s="252"/>
      <c r="D108" s="252"/>
      <c r="E108" s="252"/>
      <c r="F108" s="252"/>
      <c r="G108" s="252"/>
      <c r="H108" s="252"/>
      <c r="I108" s="252"/>
      <c r="J108" s="252"/>
      <c r="K108" s="252"/>
      <c r="L108" s="252"/>
      <c r="M108" s="252"/>
      <c r="N108" s="252"/>
      <c r="O108" s="252"/>
      <c r="P108" s="252"/>
      <c r="Q108" s="252"/>
      <c r="R108" s="252"/>
      <c r="S108" s="252"/>
    </row>
    <row r="109" spans="1:19" x14ac:dyDescent="0.2">
      <c r="A109" s="252"/>
      <c r="B109" s="252"/>
      <c r="C109" s="252"/>
      <c r="D109" s="252"/>
      <c r="E109" s="252"/>
      <c r="F109" s="252"/>
      <c r="G109" s="252"/>
      <c r="H109" s="252"/>
      <c r="I109" s="252"/>
      <c r="J109" s="252"/>
      <c r="K109" s="252"/>
      <c r="L109" s="252"/>
      <c r="M109" s="252"/>
      <c r="N109" s="252"/>
      <c r="O109" s="252"/>
      <c r="P109" s="252"/>
      <c r="Q109" s="252"/>
      <c r="R109" s="252"/>
      <c r="S109" s="252"/>
    </row>
    <row r="110" spans="1:19" x14ac:dyDescent="0.2">
      <c r="A110" s="252"/>
      <c r="B110" s="252"/>
      <c r="C110" s="252"/>
      <c r="D110" s="252"/>
      <c r="E110" s="252"/>
      <c r="F110" s="252"/>
      <c r="G110" s="252"/>
      <c r="H110" s="252"/>
      <c r="I110" s="252"/>
      <c r="J110" s="252"/>
      <c r="K110" s="252"/>
      <c r="L110" s="252"/>
      <c r="M110" s="252"/>
      <c r="N110" s="252"/>
      <c r="O110" s="252"/>
      <c r="P110" s="252"/>
      <c r="Q110" s="252"/>
      <c r="R110" s="252"/>
      <c r="S110" s="252"/>
    </row>
    <row r="111" spans="1:19" x14ac:dyDescent="0.2">
      <c r="A111" s="252"/>
      <c r="B111" s="252"/>
      <c r="C111" s="252"/>
      <c r="D111" s="252"/>
      <c r="E111" s="252"/>
      <c r="F111" s="252"/>
      <c r="G111" s="252"/>
      <c r="H111" s="252"/>
      <c r="I111" s="252"/>
      <c r="J111" s="252"/>
      <c r="K111" s="252"/>
      <c r="L111" s="252"/>
      <c r="M111" s="252"/>
      <c r="N111" s="252"/>
      <c r="O111" s="252"/>
      <c r="P111" s="252"/>
      <c r="Q111" s="252"/>
      <c r="R111" s="252"/>
      <c r="S111" s="252"/>
    </row>
    <row r="112" spans="1:19" x14ac:dyDescent="0.2">
      <c r="A112" s="252"/>
      <c r="B112" s="252"/>
      <c r="C112" s="252"/>
      <c r="D112" s="252"/>
      <c r="E112" s="252"/>
      <c r="F112" s="252"/>
      <c r="G112" s="252"/>
      <c r="H112" s="252"/>
      <c r="I112" s="252"/>
      <c r="J112" s="252"/>
      <c r="K112" s="252"/>
      <c r="L112" s="252"/>
      <c r="M112" s="252"/>
      <c r="N112" s="252"/>
      <c r="O112" s="252"/>
      <c r="P112" s="252"/>
      <c r="Q112" s="252"/>
      <c r="R112" s="252"/>
      <c r="S112" s="252"/>
    </row>
    <row r="113" spans="1:19" x14ac:dyDescent="0.2">
      <c r="A113" s="252"/>
      <c r="B113" s="252"/>
      <c r="C113" s="252"/>
      <c r="D113" s="252"/>
      <c r="E113" s="252"/>
      <c r="F113" s="252"/>
      <c r="G113" s="252"/>
      <c r="H113" s="252"/>
      <c r="I113" s="252"/>
      <c r="J113" s="252"/>
      <c r="K113" s="252"/>
      <c r="L113" s="252"/>
      <c r="M113" s="252"/>
      <c r="N113" s="252"/>
      <c r="O113" s="252"/>
      <c r="P113" s="252"/>
      <c r="Q113" s="252"/>
      <c r="R113" s="252"/>
      <c r="S113" s="252"/>
    </row>
    <row r="114" spans="1:19" x14ac:dyDescent="0.2">
      <c r="A114" s="252"/>
      <c r="B114" s="252"/>
      <c r="C114" s="252"/>
      <c r="D114" s="252"/>
      <c r="E114" s="252"/>
      <c r="F114" s="252"/>
      <c r="G114" s="252"/>
      <c r="H114" s="252"/>
      <c r="I114" s="252"/>
      <c r="J114" s="252"/>
      <c r="K114" s="252"/>
      <c r="L114" s="252"/>
      <c r="M114" s="252"/>
      <c r="N114" s="252"/>
      <c r="O114" s="252"/>
      <c r="P114" s="252"/>
      <c r="Q114" s="252"/>
      <c r="R114" s="252"/>
      <c r="S114" s="252"/>
    </row>
    <row r="115" spans="1:19" x14ac:dyDescent="0.2">
      <c r="A115" s="252"/>
      <c r="B115" s="252"/>
      <c r="C115" s="252"/>
      <c r="D115" s="252"/>
      <c r="E115" s="252"/>
      <c r="F115" s="252"/>
      <c r="G115" s="252"/>
      <c r="H115" s="252"/>
      <c r="I115" s="252"/>
      <c r="J115" s="252"/>
      <c r="K115" s="252"/>
      <c r="L115" s="252"/>
      <c r="M115" s="252"/>
      <c r="N115" s="252"/>
      <c r="O115" s="252"/>
      <c r="P115" s="252"/>
      <c r="Q115" s="252"/>
      <c r="R115" s="252"/>
      <c r="S115" s="252"/>
    </row>
    <row r="116" spans="1:19" x14ac:dyDescent="0.2">
      <c r="A116" s="252"/>
      <c r="B116" s="252"/>
      <c r="C116" s="252"/>
      <c r="D116" s="252"/>
      <c r="E116" s="252"/>
      <c r="F116" s="252"/>
      <c r="G116" s="252"/>
      <c r="H116" s="252"/>
      <c r="I116" s="252"/>
      <c r="J116" s="252"/>
      <c r="K116" s="252"/>
      <c r="L116" s="252"/>
      <c r="M116" s="252"/>
      <c r="N116" s="252"/>
      <c r="O116" s="252"/>
      <c r="P116" s="252"/>
      <c r="Q116" s="252"/>
      <c r="R116" s="252"/>
      <c r="S116" s="252"/>
    </row>
    <row r="117" spans="1:19" x14ac:dyDescent="0.2">
      <c r="A117" s="252"/>
      <c r="B117" s="252"/>
      <c r="C117" s="252"/>
      <c r="D117" s="252"/>
      <c r="E117" s="252"/>
      <c r="F117" s="252"/>
      <c r="G117" s="252"/>
      <c r="H117" s="252"/>
      <c r="I117" s="252"/>
      <c r="J117" s="252"/>
      <c r="K117" s="252"/>
      <c r="L117" s="252"/>
      <c r="M117" s="252"/>
      <c r="N117" s="252"/>
      <c r="O117" s="252"/>
      <c r="P117" s="252"/>
      <c r="Q117" s="252"/>
      <c r="R117" s="252"/>
      <c r="S117" s="252"/>
    </row>
    <row r="118" spans="1:19" x14ac:dyDescent="0.2">
      <c r="A118" s="252"/>
      <c r="B118" s="252"/>
      <c r="C118" s="252"/>
      <c r="D118" s="252"/>
      <c r="E118" s="252"/>
      <c r="F118" s="252"/>
      <c r="G118" s="252"/>
      <c r="H118" s="252"/>
      <c r="I118" s="252"/>
      <c r="J118" s="252"/>
      <c r="K118" s="252"/>
      <c r="L118" s="252"/>
      <c r="M118" s="252"/>
      <c r="N118" s="252"/>
      <c r="O118" s="252"/>
      <c r="P118" s="252"/>
      <c r="Q118" s="252"/>
      <c r="R118" s="252"/>
      <c r="S118" s="252"/>
    </row>
    <row r="119" spans="1:19" x14ac:dyDescent="0.2">
      <c r="A119" s="252"/>
      <c r="B119" s="252"/>
      <c r="C119" s="252"/>
      <c r="D119" s="252"/>
      <c r="E119" s="252"/>
      <c r="F119" s="252"/>
      <c r="G119" s="252"/>
      <c r="H119" s="252"/>
      <c r="I119" s="252"/>
      <c r="J119" s="252"/>
      <c r="K119" s="252"/>
      <c r="L119" s="252"/>
      <c r="M119" s="252"/>
      <c r="N119" s="252"/>
      <c r="O119" s="252"/>
      <c r="P119" s="252"/>
      <c r="Q119" s="252"/>
      <c r="R119" s="252"/>
      <c r="S119" s="252"/>
    </row>
    <row r="120" spans="1:19" x14ac:dyDescent="0.2">
      <c r="A120" s="252"/>
      <c r="B120" s="252"/>
      <c r="C120" s="252"/>
      <c r="D120" s="252"/>
      <c r="E120" s="252"/>
      <c r="F120" s="252"/>
      <c r="G120" s="252"/>
      <c r="H120" s="252"/>
      <c r="I120" s="252"/>
      <c r="J120" s="252"/>
      <c r="K120" s="252"/>
      <c r="L120" s="252"/>
      <c r="M120" s="252"/>
      <c r="N120" s="252"/>
      <c r="O120" s="252"/>
      <c r="P120" s="252"/>
      <c r="Q120" s="252"/>
      <c r="R120" s="252"/>
      <c r="S120" s="252"/>
    </row>
    <row r="121" spans="1:19" x14ac:dyDescent="0.2">
      <c r="A121" s="252"/>
      <c r="B121" s="252"/>
      <c r="C121" s="252"/>
      <c r="D121" s="252"/>
      <c r="E121" s="252"/>
      <c r="F121" s="252"/>
      <c r="G121" s="252"/>
      <c r="H121" s="252"/>
      <c r="I121" s="252"/>
      <c r="J121" s="252"/>
      <c r="K121" s="252"/>
      <c r="L121" s="252"/>
      <c r="M121" s="252"/>
      <c r="N121" s="252"/>
      <c r="O121" s="252"/>
      <c r="P121" s="252"/>
      <c r="Q121" s="252"/>
      <c r="R121" s="252"/>
      <c r="S121" s="252"/>
    </row>
    <row r="122" spans="1:19" x14ac:dyDescent="0.2">
      <c r="A122" s="252"/>
      <c r="B122" s="252"/>
      <c r="C122" s="252"/>
      <c r="D122" s="252"/>
      <c r="E122" s="252"/>
      <c r="F122" s="252"/>
      <c r="G122" s="252"/>
      <c r="H122" s="252"/>
      <c r="I122" s="252"/>
      <c r="J122" s="252"/>
      <c r="K122" s="252"/>
      <c r="L122" s="252"/>
      <c r="M122" s="252"/>
      <c r="N122" s="252"/>
      <c r="O122" s="252"/>
      <c r="P122" s="252"/>
      <c r="Q122" s="252"/>
      <c r="R122" s="252"/>
      <c r="S122" s="252"/>
    </row>
    <row r="123" spans="1:19" x14ac:dyDescent="0.2">
      <c r="A123" s="252"/>
      <c r="B123" s="252"/>
      <c r="C123" s="252"/>
      <c r="D123" s="252"/>
      <c r="E123" s="252"/>
      <c r="F123" s="252"/>
      <c r="G123" s="252"/>
      <c r="H123" s="252"/>
      <c r="I123" s="252"/>
      <c r="J123" s="252"/>
      <c r="K123" s="252"/>
      <c r="L123" s="252"/>
      <c r="M123" s="252"/>
      <c r="N123" s="252"/>
      <c r="O123" s="252"/>
      <c r="P123" s="252"/>
      <c r="Q123" s="252"/>
      <c r="R123" s="252"/>
      <c r="S123" s="252"/>
    </row>
    <row r="124" spans="1:19" x14ac:dyDescent="0.2">
      <c r="A124" s="252"/>
      <c r="B124" s="252"/>
      <c r="C124" s="252"/>
      <c r="D124" s="252"/>
      <c r="E124" s="252"/>
      <c r="F124" s="252"/>
      <c r="G124" s="252"/>
      <c r="H124" s="252"/>
      <c r="I124" s="252"/>
      <c r="J124" s="252"/>
      <c r="K124" s="252"/>
      <c r="L124" s="252"/>
      <c r="M124" s="252"/>
      <c r="N124" s="252"/>
      <c r="O124" s="252"/>
      <c r="P124" s="252"/>
      <c r="Q124" s="252"/>
      <c r="R124" s="252"/>
      <c r="S124" s="252"/>
    </row>
    <row r="125" spans="1:19" x14ac:dyDescent="0.2">
      <c r="A125" s="252"/>
      <c r="B125" s="252"/>
      <c r="C125" s="252"/>
      <c r="D125" s="252"/>
      <c r="E125" s="252"/>
      <c r="F125" s="252"/>
      <c r="G125" s="252"/>
      <c r="H125" s="252"/>
      <c r="I125" s="252"/>
      <c r="J125" s="252"/>
      <c r="K125" s="252"/>
      <c r="L125" s="252"/>
      <c r="M125" s="252"/>
      <c r="N125" s="252"/>
      <c r="O125" s="252"/>
      <c r="P125" s="252"/>
      <c r="Q125" s="252"/>
      <c r="R125" s="252"/>
      <c r="S125" s="252"/>
    </row>
    <row r="126" spans="1:19" x14ac:dyDescent="0.2">
      <c r="A126" s="252"/>
      <c r="B126" s="252"/>
      <c r="C126" s="252"/>
      <c r="D126" s="252"/>
      <c r="E126" s="252"/>
      <c r="F126" s="252"/>
      <c r="G126" s="252"/>
      <c r="H126" s="252"/>
      <c r="I126" s="252"/>
      <c r="J126" s="252"/>
      <c r="K126" s="252"/>
      <c r="L126" s="252"/>
      <c r="M126" s="252"/>
      <c r="N126" s="252"/>
      <c r="O126" s="252"/>
      <c r="P126" s="252"/>
      <c r="Q126" s="252"/>
      <c r="R126" s="252"/>
      <c r="S126" s="252"/>
    </row>
    <row r="127" spans="1:19" x14ac:dyDescent="0.2">
      <c r="A127" s="252"/>
      <c r="B127" s="252"/>
      <c r="C127" s="252"/>
      <c r="D127" s="252"/>
      <c r="E127" s="252"/>
      <c r="F127" s="252"/>
      <c r="G127" s="252"/>
      <c r="H127" s="252"/>
      <c r="I127" s="252"/>
      <c r="J127" s="252"/>
      <c r="K127" s="252"/>
      <c r="L127" s="252"/>
      <c r="M127" s="252"/>
      <c r="N127" s="252"/>
      <c r="O127" s="252"/>
      <c r="P127" s="252"/>
      <c r="Q127" s="252"/>
      <c r="R127" s="252"/>
      <c r="S127" s="252"/>
    </row>
    <row r="128" spans="1:19" x14ac:dyDescent="0.2">
      <c r="A128" s="252"/>
      <c r="B128" s="252"/>
      <c r="C128" s="252"/>
      <c r="D128" s="252"/>
      <c r="E128" s="252"/>
      <c r="F128" s="252"/>
      <c r="G128" s="252"/>
      <c r="H128" s="252"/>
      <c r="I128" s="252"/>
      <c r="J128" s="252"/>
      <c r="K128" s="252"/>
      <c r="L128" s="252"/>
      <c r="M128" s="252"/>
      <c r="N128" s="252"/>
      <c r="O128" s="252"/>
      <c r="P128" s="252"/>
      <c r="Q128" s="252"/>
      <c r="R128" s="252"/>
      <c r="S128" s="252"/>
    </row>
    <row r="129" spans="1:19" x14ac:dyDescent="0.2">
      <c r="A129" s="252"/>
      <c r="B129" s="252"/>
      <c r="C129" s="252"/>
      <c r="D129" s="252"/>
      <c r="E129" s="252"/>
      <c r="F129" s="252"/>
      <c r="G129" s="252"/>
      <c r="H129" s="252"/>
      <c r="I129" s="252"/>
      <c r="J129" s="252"/>
      <c r="K129" s="252"/>
      <c r="L129" s="252"/>
      <c r="M129" s="252"/>
      <c r="N129" s="252"/>
      <c r="O129" s="252"/>
      <c r="P129" s="252"/>
      <c r="Q129" s="252"/>
      <c r="R129" s="252"/>
      <c r="S129" s="252"/>
    </row>
    <row r="130" spans="1:19" x14ac:dyDescent="0.2">
      <c r="A130" s="252"/>
      <c r="B130" s="252"/>
      <c r="C130" s="252"/>
      <c r="D130" s="252"/>
      <c r="E130" s="252"/>
      <c r="F130" s="252"/>
      <c r="G130" s="252"/>
      <c r="H130" s="252"/>
      <c r="I130" s="252"/>
      <c r="J130" s="252"/>
      <c r="K130" s="252"/>
      <c r="L130" s="252"/>
      <c r="M130" s="252"/>
      <c r="N130" s="252"/>
      <c r="O130" s="252"/>
      <c r="P130" s="252"/>
      <c r="Q130" s="252"/>
      <c r="R130" s="252"/>
      <c r="S130" s="252"/>
    </row>
    <row r="131" spans="1:19" x14ac:dyDescent="0.2">
      <c r="A131" s="252"/>
      <c r="B131" s="252"/>
      <c r="C131" s="252"/>
      <c r="D131" s="252"/>
      <c r="E131" s="252"/>
      <c r="F131" s="252"/>
      <c r="G131" s="252"/>
      <c r="H131" s="252"/>
      <c r="I131" s="252"/>
      <c r="J131" s="252"/>
      <c r="K131" s="252"/>
      <c r="L131" s="252"/>
      <c r="M131" s="252"/>
      <c r="N131" s="252"/>
      <c r="O131" s="252"/>
      <c r="P131" s="252"/>
      <c r="Q131" s="252"/>
      <c r="R131" s="252"/>
      <c r="S131" s="252"/>
    </row>
    <row r="132" spans="1:19" x14ac:dyDescent="0.2">
      <c r="A132" s="252"/>
      <c r="B132" s="252"/>
      <c r="C132" s="252"/>
      <c r="D132" s="252"/>
      <c r="E132" s="252"/>
      <c r="F132" s="252"/>
      <c r="G132" s="252"/>
      <c r="H132" s="252"/>
      <c r="I132" s="252"/>
      <c r="J132" s="252"/>
      <c r="K132" s="252"/>
      <c r="L132" s="252"/>
      <c r="M132" s="252"/>
      <c r="N132" s="252"/>
      <c r="O132" s="252"/>
      <c r="P132" s="252"/>
      <c r="Q132" s="252"/>
      <c r="R132" s="252"/>
      <c r="S132" s="252"/>
    </row>
    <row r="133" spans="1:19" x14ac:dyDescent="0.2">
      <c r="A133" s="252"/>
      <c r="B133" s="252"/>
      <c r="C133" s="252"/>
      <c r="D133" s="252"/>
      <c r="E133" s="252"/>
      <c r="F133" s="252"/>
      <c r="G133" s="252"/>
      <c r="H133" s="252"/>
      <c r="I133" s="252"/>
      <c r="J133" s="252"/>
      <c r="K133" s="252"/>
      <c r="L133" s="252"/>
      <c r="M133" s="252"/>
      <c r="N133" s="252"/>
      <c r="O133" s="252"/>
      <c r="P133" s="252"/>
      <c r="Q133" s="252"/>
      <c r="R133" s="252"/>
      <c r="S133" s="252"/>
    </row>
    <row r="134" spans="1:19" x14ac:dyDescent="0.2">
      <c r="A134" s="252"/>
      <c r="B134" s="252"/>
      <c r="C134" s="252"/>
      <c r="D134" s="252"/>
      <c r="E134" s="252"/>
      <c r="F134" s="252"/>
      <c r="G134" s="252"/>
      <c r="H134" s="252"/>
      <c r="I134" s="252"/>
      <c r="J134" s="252"/>
      <c r="K134" s="252"/>
      <c r="L134" s="252"/>
      <c r="M134" s="252"/>
      <c r="N134" s="252"/>
      <c r="O134" s="252"/>
      <c r="P134" s="252"/>
      <c r="Q134" s="252"/>
      <c r="R134" s="252"/>
      <c r="S134" s="252"/>
    </row>
    <row r="135" spans="1:19" x14ac:dyDescent="0.2">
      <c r="A135" s="252"/>
      <c r="B135" s="252"/>
      <c r="C135" s="252"/>
      <c r="D135" s="252"/>
      <c r="E135" s="252"/>
      <c r="F135" s="252"/>
      <c r="G135" s="252"/>
      <c r="H135" s="252"/>
      <c r="I135" s="252"/>
      <c r="J135" s="252"/>
      <c r="K135" s="252"/>
      <c r="L135" s="252"/>
      <c r="M135" s="252"/>
      <c r="N135" s="252"/>
      <c r="O135" s="252"/>
      <c r="P135" s="252"/>
      <c r="Q135" s="252"/>
      <c r="R135" s="252"/>
      <c r="S135" s="252"/>
    </row>
    <row r="136" spans="1:19" x14ac:dyDescent="0.2">
      <c r="A136" s="252"/>
      <c r="B136" s="252"/>
      <c r="C136" s="252"/>
      <c r="D136" s="252"/>
      <c r="E136" s="252"/>
      <c r="F136" s="252"/>
      <c r="G136" s="252"/>
      <c r="H136" s="252"/>
      <c r="I136" s="252"/>
      <c r="J136" s="252"/>
      <c r="K136" s="252"/>
      <c r="L136" s="252"/>
      <c r="M136" s="252"/>
      <c r="N136" s="252"/>
      <c r="O136" s="252"/>
      <c r="P136" s="252"/>
      <c r="Q136" s="252"/>
      <c r="R136" s="252"/>
      <c r="S136" s="252"/>
    </row>
    <row r="137" spans="1:19" x14ac:dyDescent="0.2">
      <c r="A137" s="252"/>
      <c r="B137" s="252"/>
      <c r="C137" s="252"/>
      <c r="D137" s="252"/>
      <c r="E137" s="252"/>
      <c r="F137" s="252"/>
      <c r="G137" s="252"/>
      <c r="H137" s="252"/>
      <c r="I137" s="252"/>
      <c r="J137" s="252"/>
      <c r="K137" s="252"/>
      <c r="L137" s="252"/>
      <c r="M137" s="252"/>
      <c r="N137" s="252"/>
      <c r="O137" s="252"/>
      <c r="P137" s="252"/>
      <c r="Q137" s="252"/>
      <c r="R137" s="252"/>
      <c r="S137" s="252"/>
    </row>
    <row r="138" spans="1:19" x14ac:dyDescent="0.2">
      <c r="A138" s="252"/>
      <c r="B138" s="252"/>
      <c r="C138" s="252"/>
      <c r="D138" s="252"/>
      <c r="E138" s="252"/>
      <c r="F138" s="252"/>
      <c r="G138" s="252"/>
      <c r="H138" s="252"/>
      <c r="I138" s="252"/>
      <c r="J138" s="252"/>
      <c r="K138" s="252"/>
      <c r="L138" s="252"/>
      <c r="M138" s="252"/>
      <c r="N138" s="252"/>
      <c r="O138" s="252"/>
      <c r="P138" s="252"/>
      <c r="Q138" s="252"/>
      <c r="R138" s="252"/>
      <c r="S138" s="252"/>
    </row>
    <row r="139" spans="1:19" x14ac:dyDescent="0.2">
      <c r="A139" s="252"/>
      <c r="B139" s="252"/>
      <c r="C139" s="252"/>
      <c r="D139" s="252"/>
      <c r="E139" s="252"/>
      <c r="F139" s="252"/>
      <c r="G139" s="252"/>
      <c r="H139" s="252"/>
      <c r="I139" s="252"/>
      <c r="J139" s="252"/>
      <c r="K139" s="252"/>
      <c r="L139" s="252"/>
      <c r="M139" s="252"/>
      <c r="N139" s="252"/>
      <c r="O139" s="252"/>
      <c r="P139" s="252"/>
      <c r="Q139" s="252"/>
      <c r="R139" s="252"/>
      <c r="S139" s="252"/>
    </row>
    <row r="140" spans="1:19" x14ac:dyDescent="0.2">
      <c r="A140" s="252"/>
      <c r="B140" s="252"/>
      <c r="C140" s="252"/>
      <c r="D140" s="252"/>
      <c r="E140" s="252"/>
      <c r="F140" s="252"/>
      <c r="G140" s="252"/>
      <c r="H140" s="252"/>
      <c r="I140" s="252"/>
      <c r="J140" s="252"/>
      <c r="K140" s="252"/>
      <c r="L140" s="252"/>
      <c r="M140" s="252"/>
      <c r="N140" s="252"/>
      <c r="O140" s="252"/>
      <c r="P140" s="252"/>
      <c r="Q140" s="252"/>
      <c r="R140" s="252"/>
      <c r="S140" s="252"/>
    </row>
    <row r="141" spans="1:19" x14ac:dyDescent="0.2">
      <c r="A141" s="252"/>
      <c r="B141" s="252"/>
      <c r="C141" s="252"/>
      <c r="D141" s="252"/>
      <c r="E141" s="252"/>
      <c r="F141" s="252"/>
      <c r="G141" s="252"/>
      <c r="H141" s="252"/>
      <c r="I141" s="252"/>
      <c r="J141" s="252"/>
      <c r="K141" s="252"/>
      <c r="L141" s="252"/>
      <c r="M141" s="252"/>
      <c r="N141" s="252"/>
      <c r="O141" s="252"/>
      <c r="P141" s="252"/>
      <c r="Q141" s="252"/>
      <c r="R141" s="252"/>
      <c r="S141" s="252"/>
    </row>
    <row r="142" spans="1:19" x14ac:dyDescent="0.2">
      <c r="A142" s="252"/>
      <c r="B142" s="252"/>
      <c r="C142" s="252"/>
      <c r="D142" s="252"/>
      <c r="E142" s="252"/>
      <c r="F142" s="252"/>
      <c r="G142" s="252"/>
      <c r="H142" s="252"/>
      <c r="I142" s="252"/>
      <c r="J142" s="252"/>
      <c r="K142" s="252"/>
      <c r="L142" s="252"/>
      <c r="M142" s="252"/>
      <c r="N142" s="252"/>
      <c r="O142" s="252"/>
      <c r="P142" s="252"/>
      <c r="Q142" s="252"/>
      <c r="R142" s="252"/>
      <c r="S142" s="252"/>
    </row>
    <row r="143" spans="1:19" x14ac:dyDescent="0.2">
      <c r="A143" s="252"/>
      <c r="B143" s="252"/>
      <c r="C143" s="252"/>
      <c r="D143" s="252"/>
      <c r="E143" s="252"/>
      <c r="F143" s="252"/>
      <c r="G143" s="252"/>
      <c r="H143" s="252"/>
      <c r="I143" s="252"/>
      <c r="J143" s="252"/>
      <c r="K143" s="252"/>
      <c r="L143" s="252"/>
      <c r="M143" s="252"/>
      <c r="N143" s="252"/>
      <c r="O143" s="252"/>
      <c r="P143" s="252"/>
      <c r="Q143" s="252"/>
      <c r="R143" s="252"/>
      <c r="S143" s="252"/>
    </row>
    <row r="144" spans="1:19" x14ac:dyDescent="0.2">
      <c r="A144" s="252"/>
      <c r="B144" s="252"/>
      <c r="C144" s="252"/>
      <c r="D144" s="252"/>
      <c r="E144" s="252"/>
      <c r="F144" s="252"/>
      <c r="G144" s="252"/>
      <c r="H144" s="252"/>
      <c r="I144" s="252"/>
      <c r="J144" s="252"/>
      <c r="K144" s="252"/>
      <c r="L144" s="252"/>
      <c r="M144" s="252"/>
      <c r="N144" s="252"/>
      <c r="O144" s="252"/>
      <c r="P144" s="252"/>
      <c r="Q144" s="252"/>
      <c r="R144" s="252"/>
      <c r="S144" s="252"/>
    </row>
    <row r="145" spans="1:19" x14ac:dyDescent="0.2">
      <c r="A145" s="252"/>
      <c r="B145" s="252"/>
      <c r="C145" s="252"/>
      <c r="D145" s="252"/>
      <c r="E145" s="252"/>
      <c r="F145" s="252"/>
      <c r="G145" s="252"/>
      <c r="H145" s="252"/>
      <c r="I145" s="252"/>
      <c r="J145" s="252"/>
      <c r="K145" s="252"/>
      <c r="L145" s="252"/>
      <c r="M145" s="252"/>
      <c r="N145" s="252"/>
      <c r="O145" s="252"/>
      <c r="P145" s="252"/>
      <c r="Q145" s="252"/>
      <c r="R145" s="252"/>
      <c r="S145" s="252"/>
    </row>
    <row r="146" spans="1:19" x14ac:dyDescent="0.2">
      <c r="A146" s="252"/>
      <c r="B146" s="252"/>
      <c r="C146" s="252"/>
      <c r="D146" s="252"/>
      <c r="E146" s="252"/>
      <c r="F146" s="252"/>
      <c r="G146" s="252"/>
      <c r="H146" s="252"/>
      <c r="I146" s="252"/>
      <c r="J146" s="252"/>
      <c r="K146" s="252"/>
      <c r="L146" s="252"/>
      <c r="M146" s="252"/>
      <c r="N146" s="252"/>
      <c r="O146" s="252"/>
      <c r="P146" s="252"/>
      <c r="Q146" s="252"/>
      <c r="R146" s="252"/>
      <c r="S146" s="252"/>
    </row>
    <row r="147" spans="1:19" x14ac:dyDescent="0.2">
      <c r="A147" s="252"/>
      <c r="B147" s="252"/>
      <c r="C147" s="252"/>
      <c r="D147" s="252"/>
      <c r="E147" s="252"/>
      <c r="F147" s="252"/>
      <c r="G147" s="252"/>
      <c r="H147" s="252"/>
      <c r="I147" s="252"/>
      <c r="J147" s="252"/>
      <c r="K147" s="252"/>
      <c r="L147" s="252"/>
      <c r="M147" s="252"/>
      <c r="N147" s="252"/>
      <c r="O147" s="252"/>
      <c r="P147" s="252"/>
      <c r="Q147" s="252"/>
      <c r="R147" s="252"/>
      <c r="S147" s="252"/>
    </row>
    <row r="148" spans="1:19" x14ac:dyDescent="0.2">
      <c r="A148" s="252"/>
      <c r="B148" s="252"/>
      <c r="C148" s="252"/>
      <c r="D148" s="252"/>
      <c r="E148" s="252"/>
      <c r="F148" s="252"/>
      <c r="G148" s="252"/>
      <c r="H148" s="252"/>
      <c r="I148" s="252"/>
      <c r="J148" s="252"/>
      <c r="K148" s="252"/>
      <c r="L148" s="252"/>
      <c r="M148" s="252"/>
      <c r="N148" s="252"/>
      <c r="O148" s="252"/>
      <c r="P148" s="252"/>
      <c r="Q148" s="252"/>
      <c r="R148" s="252"/>
      <c r="S148" s="252"/>
    </row>
    <row r="149" spans="1:19" x14ac:dyDescent="0.2">
      <c r="A149" s="252"/>
      <c r="B149" s="252"/>
      <c r="C149" s="252"/>
      <c r="D149" s="252"/>
      <c r="E149" s="252"/>
      <c r="F149" s="252"/>
      <c r="G149" s="252"/>
      <c r="H149" s="252"/>
      <c r="I149" s="252"/>
      <c r="J149" s="252"/>
      <c r="K149" s="252"/>
      <c r="L149" s="252"/>
      <c r="M149" s="252"/>
      <c r="N149" s="252"/>
      <c r="O149" s="252"/>
      <c r="P149" s="252"/>
      <c r="Q149" s="252"/>
      <c r="R149" s="252"/>
      <c r="S149" s="252"/>
    </row>
    <row r="150" spans="1:19" x14ac:dyDescent="0.2">
      <c r="A150" s="252"/>
      <c r="B150" s="252"/>
      <c r="C150" s="252"/>
      <c r="D150" s="252"/>
      <c r="E150" s="252"/>
      <c r="F150" s="252"/>
      <c r="G150" s="252"/>
      <c r="H150" s="252"/>
      <c r="I150" s="252"/>
      <c r="J150" s="252"/>
      <c r="K150" s="252"/>
      <c r="L150" s="252"/>
      <c r="M150" s="252"/>
      <c r="N150" s="252"/>
      <c r="O150" s="252"/>
      <c r="P150" s="252"/>
      <c r="Q150" s="252"/>
      <c r="R150" s="252"/>
      <c r="S150" s="252"/>
    </row>
    <row r="151" spans="1:19" x14ac:dyDescent="0.2">
      <c r="A151" s="252"/>
      <c r="B151" s="252"/>
      <c r="C151" s="252"/>
      <c r="D151" s="252"/>
      <c r="E151" s="252"/>
      <c r="F151" s="252"/>
      <c r="G151" s="252"/>
      <c r="H151" s="252"/>
      <c r="I151" s="252"/>
      <c r="J151" s="252"/>
      <c r="K151" s="252"/>
      <c r="L151" s="252"/>
      <c r="M151" s="252"/>
      <c r="N151" s="252"/>
      <c r="O151" s="252"/>
      <c r="P151" s="252"/>
      <c r="Q151" s="252"/>
      <c r="R151" s="252"/>
      <c r="S151" s="252"/>
    </row>
    <row r="152" spans="1:19" x14ac:dyDescent="0.2">
      <c r="A152" s="252"/>
      <c r="B152" s="252"/>
      <c r="C152" s="252"/>
      <c r="D152" s="252"/>
      <c r="E152" s="252"/>
      <c r="F152" s="252"/>
      <c r="G152" s="252"/>
      <c r="H152" s="252"/>
      <c r="I152" s="252"/>
      <c r="J152" s="252"/>
      <c r="K152" s="252"/>
      <c r="L152" s="252"/>
      <c r="M152" s="252"/>
      <c r="N152" s="252"/>
      <c r="O152" s="252"/>
      <c r="P152" s="252"/>
      <c r="Q152" s="252"/>
      <c r="R152" s="252"/>
      <c r="S152" s="252"/>
    </row>
    <row r="153" spans="1:19" x14ac:dyDescent="0.2">
      <c r="A153" s="252"/>
      <c r="B153" s="252"/>
      <c r="C153" s="252"/>
      <c r="D153" s="252"/>
      <c r="E153" s="252"/>
      <c r="F153" s="252"/>
      <c r="G153" s="252"/>
      <c r="H153" s="252"/>
      <c r="I153" s="252"/>
      <c r="J153" s="252"/>
      <c r="K153" s="252"/>
      <c r="L153" s="252"/>
      <c r="M153" s="252"/>
      <c r="N153" s="252"/>
      <c r="O153" s="252"/>
      <c r="P153" s="252"/>
      <c r="Q153" s="252"/>
      <c r="R153" s="252"/>
      <c r="S153" s="252"/>
    </row>
    <row r="154" spans="1:19" x14ac:dyDescent="0.2">
      <c r="A154" s="252"/>
      <c r="B154" s="252"/>
      <c r="C154" s="252"/>
      <c r="D154" s="252"/>
      <c r="E154" s="252"/>
      <c r="F154" s="252"/>
      <c r="G154" s="252"/>
      <c r="H154" s="252"/>
      <c r="I154" s="252"/>
      <c r="J154" s="252"/>
      <c r="K154" s="252"/>
      <c r="L154" s="252"/>
      <c r="M154" s="252"/>
      <c r="N154" s="252"/>
      <c r="O154" s="252"/>
      <c r="P154" s="252"/>
      <c r="Q154" s="252"/>
      <c r="R154" s="252"/>
      <c r="S154" s="252"/>
    </row>
    <row r="155" spans="1:19" x14ac:dyDescent="0.2">
      <c r="A155" s="252"/>
      <c r="B155" s="252"/>
      <c r="C155" s="252"/>
      <c r="D155" s="252"/>
      <c r="E155" s="252"/>
      <c r="F155" s="252"/>
      <c r="G155" s="252"/>
      <c r="H155" s="252"/>
      <c r="I155" s="252"/>
      <c r="J155" s="252"/>
      <c r="K155" s="252"/>
      <c r="L155" s="252"/>
      <c r="M155" s="252"/>
      <c r="N155" s="252"/>
      <c r="O155" s="252"/>
      <c r="P155" s="252"/>
      <c r="Q155" s="252"/>
      <c r="R155" s="252"/>
      <c r="S155" s="252"/>
    </row>
    <row r="156" spans="1:19" x14ac:dyDescent="0.2">
      <c r="A156" s="252"/>
      <c r="B156" s="252"/>
      <c r="C156" s="252"/>
      <c r="D156" s="252"/>
      <c r="E156" s="252"/>
      <c r="F156" s="252"/>
      <c r="G156" s="252"/>
      <c r="H156" s="252"/>
      <c r="I156" s="252"/>
      <c r="J156" s="252"/>
      <c r="K156" s="252"/>
      <c r="L156" s="252"/>
      <c r="M156" s="252"/>
      <c r="N156" s="252"/>
      <c r="O156" s="252"/>
      <c r="P156" s="252"/>
      <c r="Q156" s="252"/>
      <c r="R156" s="252"/>
      <c r="S156" s="252"/>
    </row>
    <row r="157" spans="1:19" x14ac:dyDescent="0.2">
      <c r="A157" s="252"/>
      <c r="B157" s="252"/>
      <c r="C157" s="252"/>
      <c r="D157" s="252"/>
      <c r="E157" s="252"/>
      <c r="F157" s="252"/>
      <c r="G157" s="252"/>
      <c r="H157" s="252"/>
      <c r="I157" s="252"/>
      <c r="J157" s="252"/>
      <c r="K157" s="252"/>
      <c r="L157" s="252"/>
      <c r="M157" s="252"/>
      <c r="N157" s="252"/>
      <c r="O157" s="252"/>
      <c r="P157" s="252"/>
      <c r="Q157" s="252"/>
      <c r="R157" s="252"/>
      <c r="S157" s="252"/>
    </row>
    <row r="158" spans="1:19" x14ac:dyDescent="0.2">
      <c r="A158" s="252"/>
      <c r="B158" s="252"/>
      <c r="C158" s="252"/>
      <c r="D158" s="252"/>
      <c r="E158" s="252"/>
      <c r="F158" s="252"/>
      <c r="G158" s="252"/>
      <c r="H158" s="252"/>
      <c r="I158" s="252"/>
      <c r="J158" s="252"/>
      <c r="K158" s="252"/>
      <c r="L158" s="252"/>
      <c r="M158" s="252"/>
      <c r="N158" s="252"/>
      <c r="O158" s="252"/>
      <c r="P158" s="252"/>
      <c r="Q158" s="252"/>
      <c r="R158" s="252"/>
      <c r="S158" s="252"/>
    </row>
    <row r="159" spans="1:19" x14ac:dyDescent="0.2">
      <c r="A159" s="252"/>
      <c r="B159" s="252"/>
      <c r="C159" s="252"/>
      <c r="D159" s="252"/>
      <c r="E159" s="252"/>
      <c r="F159" s="252"/>
      <c r="G159" s="252"/>
      <c r="H159" s="252"/>
      <c r="I159" s="252"/>
      <c r="J159" s="252"/>
      <c r="K159" s="252"/>
      <c r="L159" s="252"/>
      <c r="M159" s="252"/>
      <c r="N159" s="252"/>
      <c r="O159" s="252"/>
      <c r="P159" s="252"/>
      <c r="Q159" s="252"/>
      <c r="R159" s="252"/>
      <c r="S159" s="252"/>
    </row>
    <row r="160" spans="1:19" x14ac:dyDescent="0.2">
      <c r="A160" s="252"/>
      <c r="B160" s="252"/>
      <c r="C160" s="252"/>
      <c r="D160" s="252"/>
      <c r="E160" s="252"/>
      <c r="F160" s="252"/>
      <c r="G160" s="252"/>
      <c r="H160" s="252"/>
      <c r="I160" s="252"/>
      <c r="J160" s="252"/>
      <c r="K160" s="252"/>
      <c r="L160" s="252"/>
      <c r="M160" s="252"/>
      <c r="N160" s="252"/>
      <c r="O160" s="252"/>
      <c r="P160" s="252"/>
      <c r="Q160" s="252"/>
      <c r="R160" s="252"/>
      <c r="S160" s="252"/>
    </row>
    <row r="161" spans="1:19" x14ac:dyDescent="0.2">
      <c r="A161" s="252"/>
      <c r="B161" s="252"/>
      <c r="C161" s="252"/>
      <c r="D161" s="252"/>
      <c r="E161" s="252"/>
      <c r="F161" s="252"/>
      <c r="G161" s="252"/>
      <c r="H161" s="252"/>
      <c r="I161" s="252"/>
      <c r="J161" s="252"/>
      <c r="K161" s="252"/>
      <c r="L161" s="252"/>
      <c r="M161" s="252"/>
      <c r="N161" s="252"/>
      <c r="O161" s="252"/>
      <c r="P161" s="252"/>
      <c r="Q161" s="252"/>
      <c r="R161" s="252"/>
      <c r="S161" s="252"/>
    </row>
    <row r="162" spans="1:19" x14ac:dyDescent="0.2">
      <c r="A162" s="252"/>
      <c r="B162" s="252"/>
      <c r="C162" s="252"/>
      <c r="D162" s="252"/>
      <c r="E162" s="252"/>
      <c r="F162" s="252"/>
      <c r="G162" s="252"/>
      <c r="H162" s="252"/>
      <c r="I162" s="252"/>
      <c r="J162" s="252"/>
      <c r="K162" s="252"/>
      <c r="L162" s="252"/>
      <c r="M162" s="252"/>
      <c r="N162" s="252"/>
      <c r="O162" s="252"/>
      <c r="P162" s="252"/>
      <c r="Q162" s="252"/>
      <c r="R162" s="252"/>
      <c r="S162" s="252"/>
    </row>
    <row r="163" spans="1:19" x14ac:dyDescent="0.2">
      <c r="A163" s="252"/>
      <c r="B163" s="252"/>
      <c r="C163" s="252"/>
      <c r="D163" s="252"/>
      <c r="E163" s="252"/>
      <c r="F163" s="252"/>
      <c r="G163" s="252"/>
      <c r="H163" s="252"/>
      <c r="I163" s="252"/>
      <c r="J163" s="252"/>
      <c r="K163" s="252"/>
      <c r="L163" s="252"/>
      <c r="M163" s="252"/>
      <c r="N163" s="252"/>
      <c r="O163" s="252"/>
      <c r="P163" s="252"/>
      <c r="Q163" s="252"/>
      <c r="R163" s="252"/>
      <c r="S163" s="252"/>
    </row>
    <row r="164" spans="1:19" x14ac:dyDescent="0.2">
      <c r="A164" s="252"/>
      <c r="B164" s="252"/>
      <c r="C164" s="252"/>
      <c r="D164" s="252"/>
      <c r="E164" s="252"/>
      <c r="F164" s="252"/>
      <c r="G164" s="252"/>
      <c r="H164" s="252"/>
      <c r="I164" s="252"/>
      <c r="J164" s="252"/>
      <c r="K164" s="252"/>
      <c r="L164" s="252"/>
      <c r="M164" s="252"/>
      <c r="N164" s="252"/>
      <c r="O164" s="252"/>
      <c r="P164" s="252"/>
      <c r="Q164" s="252"/>
      <c r="R164" s="252"/>
      <c r="S164" s="252"/>
    </row>
    <row r="165" spans="1:19" x14ac:dyDescent="0.2">
      <c r="A165" s="252"/>
      <c r="B165" s="252"/>
      <c r="C165" s="252"/>
      <c r="D165" s="252"/>
      <c r="E165" s="252"/>
      <c r="F165" s="252"/>
      <c r="G165" s="252"/>
      <c r="H165" s="252"/>
      <c r="I165" s="252"/>
      <c r="J165" s="252"/>
      <c r="K165" s="252"/>
      <c r="L165" s="252"/>
      <c r="M165" s="252"/>
      <c r="N165" s="252"/>
      <c r="O165" s="252"/>
      <c r="P165" s="252"/>
      <c r="Q165" s="252"/>
      <c r="R165" s="252"/>
      <c r="S165" s="252"/>
    </row>
    <row r="166" spans="1:19" x14ac:dyDescent="0.2">
      <c r="A166" s="252"/>
      <c r="B166" s="252"/>
      <c r="C166" s="252"/>
      <c r="D166" s="252"/>
      <c r="E166" s="252"/>
      <c r="F166" s="252"/>
      <c r="G166" s="252"/>
      <c r="H166" s="252"/>
      <c r="I166" s="252"/>
      <c r="J166" s="252"/>
      <c r="K166" s="252"/>
      <c r="L166" s="252"/>
      <c r="M166" s="252"/>
      <c r="N166" s="252"/>
      <c r="O166" s="252"/>
      <c r="P166" s="252"/>
      <c r="Q166" s="252"/>
      <c r="R166" s="252"/>
      <c r="S166" s="252"/>
    </row>
    <row r="167" spans="1:19" x14ac:dyDescent="0.2">
      <c r="A167" s="252"/>
      <c r="B167" s="252"/>
      <c r="C167" s="252"/>
      <c r="D167" s="252"/>
      <c r="E167" s="252"/>
      <c r="F167" s="252"/>
      <c r="G167" s="252"/>
      <c r="H167" s="252"/>
      <c r="I167" s="252"/>
      <c r="J167" s="252"/>
      <c r="K167" s="252"/>
      <c r="L167" s="252"/>
      <c r="M167" s="252"/>
      <c r="N167" s="252"/>
      <c r="O167" s="252"/>
      <c r="P167" s="252"/>
      <c r="Q167" s="252"/>
      <c r="R167" s="252"/>
      <c r="S167" s="252"/>
    </row>
    <row r="168" spans="1:19" x14ac:dyDescent="0.2">
      <c r="A168" s="252"/>
      <c r="B168" s="252"/>
      <c r="C168" s="252"/>
      <c r="D168" s="252"/>
      <c r="E168" s="252"/>
      <c r="F168" s="252"/>
      <c r="G168" s="252"/>
      <c r="H168" s="252"/>
      <c r="I168" s="252"/>
      <c r="J168" s="252"/>
      <c r="K168" s="252"/>
      <c r="L168" s="252"/>
      <c r="M168" s="252"/>
      <c r="N168" s="252"/>
      <c r="O168" s="252"/>
      <c r="P168" s="252"/>
      <c r="Q168" s="252"/>
      <c r="R168" s="252"/>
      <c r="S168" s="252"/>
    </row>
    <row r="169" spans="1:19" x14ac:dyDescent="0.2">
      <c r="A169" s="252"/>
      <c r="B169" s="252"/>
      <c r="C169" s="252"/>
      <c r="D169" s="252"/>
      <c r="E169" s="252"/>
      <c r="F169" s="252"/>
      <c r="G169" s="252"/>
      <c r="H169" s="252"/>
      <c r="I169" s="252"/>
      <c r="J169" s="252"/>
      <c r="K169" s="252"/>
      <c r="L169" s="252"/>
      <c r="M169" s="252"/>
      <c r="N169" s="252"/>
      <c r="O169" s="252"/>
      <c r="P169" s="252"/>
      <c r="Q169" s="252"/>
      <c r="R169" s="252"/>
      <c r="S169" s="252"/>
    </row>
    <row r="170" spans="1:19" x14ac:dyDescent="0.2">
      <c r="A170" s="252"/>
      <c r="B170" s="252"/>
      <c r="C170" s="252"/>
      <c r="D170" s="252"/>
      <c r="E170" s="252"/>
      <c r="F170" s="252"/>
      <c r="G170" s="252"/>
      <c r="H170" s="252"/>
      <c r="I170" s="252"/>
      <c r="J170" s="252"/>
      <c r="K170" s="252"/>
      <c r="L170" s="252"/>
      <c r="M170" s="252"/>
      <c r="N170" s="252"/>
      <c r="O170" s="252"/>
      <c r="P170" s="252"/>
      <c r="Q170" s="252"/>
      <c r="R170" s="252"/>
      <c r="S170" s="252"/>
    </row>
    <row r="171" spans="1:19" x14ac:dyDescent="0.2">
      <c r="A171" s="252"/>
      <c r="B171" s="252"/>
      <c r="C171" s="252"/>
      <c r="D171" s="252"/>
      <c r="E171" s="252"/>
      <c r="F171" s="252"/>
      <c r="G171" s="252"/>
      <c r="H171" s="252"/>
      <c r="I171" s="252"/>
      <c r="J171" s="252"/>
      <c r="K171" s="252"/>
      <c r="L171" s="252"/>
      <c r="M171" s="252"/>
      <c r="N171" s="252"/>
      <c r="O171" s="252"/>
      <c r="P171" s="252"/>
      <c r="Q171" s="252"/>
      <c r="R171" s="252"/>
      <c r="S171" s="252"/>
    </row>
    <row r="172" spans="1:19" x14ac:dyDescent="0.2">
      <c r="A172" s="252"/>
      <c r="B172" s="252"/>
      <c r="C172" s="252"/>
      <c r="D172" s="252"/>
      <c r="E172" s="252"/>
      <c r="F172" s="252"/>
      <c r="G172" s="252"/>
      <c r="H172" s="252"/>
      <c r="I172" s="252"/>
      <c r="J172" s="252"/>
      <c r="K172" s="252"/>
      <c r="L172" s="252"/>
      <c r="M172" s="252"/>
      <c r="N172" s="252"/>
      <c r="O172" s="252"/>
      <c r="P172" s="252"/>
      <c r="Q172" s="252"/>
      <c r="R172" s="252"/>
      <c r="S172" s="252"/>
    </row>
    <row r="173" spans="1:19" x14ac:dyDescent="0.2">
      <c r="A173" s="252"/>
      <c r="B173" s="252"/>
      <c r="C173" s="252"/>
      <c r="D173" s="252"/>
      <c r="E173" s="252"/>
      <c r="F173" s="252"/>
      <c r="G173" s="252"/>
      <c r="H173" s="252"/>
      <c r="I173" s="252"/>
      <c r="J173" s="252"/>
      <c r="K173" s="252"/>
      <c r="L173" s="252"/>
      <c r="M173" s="252"/>
      <c r="N173" s="252"/>
      <c r="O173" s="252"/>
      <c r="P173" s="252"/>
      <c r="Q173" s="252"/>
      <c r="R173" s="252"/>
      <c r="S173" s="252"/>
    </row>
    <row r="174" spans="1:19" x14ac:dyDescent="0.2">
      <c r="A174" s="252"/>
      <c r="B174" s="252"/>
      <c r="C174" s="252"/>
      <c r="D174" s="252"/>
      <c r="E174" s="252"/>
      <c r="F174" s="252"/>
      <c r="G174" s="252"/>
      <c r="H174" s="252"/>
      <c r="I174" s="252"/>
      <c r="J174" s="252"/>
      <c r="K174" s="252"/>
      <c r="L174" s="252"/>
      <c r="M174" s="252"/>
      <c r="N174" s="252"/>
      <c r="O174" s="252"/>
      <c r="P174" s="252"/>
      <c r="Q174" s="252"/>
      <c r="R174" s="252"/>
      <c r="S174" s="252"/>
    </row>
    <row r="175" spans="1:19" x14ac:dyDescent="0.2">
      <c r="A175" s="252"/>
      <c r="B175" s="252"/>
      <c r="C175" s="252"/>
      <c r="D175" s="252"/>
      <c r="E175" s="252"/>
      <c r="F175" s="252"/>
      <c r="G175" s="252"/>
      <c r="H175" s="252"/>
      <c r="I175" s="252"/>
      <c r="J175" s="252"/>
      <c r="K175" s="252"/>
      <c r="L175" s="252"/>
      <c r="M175" s="252"/>
      <c r="N175" s="252"/>
      <c r="O175" s="252"/>
      <c r="P175" s="252"/>
      <c r="Q175" s="252"/>
      <c r="R175" s="252"/>
      <c r="S175" s="252"/>
    </row>
    <row r="176" spans="1:19" x14ac:dyDescent="0.2">
      <c r="A176" s="252"/>
      <c r="B176" s="252"/>
      <c r="C176" s="252"/>
      <c r="D176" s="252"/>
      <c r="E176" s="252"/>
      <c r="F176" s="252"/>
      <c r="G176" s="252"/>
      <c r="H176" s="252"/>
      <c r="I176" s="252"/>
      <c r="J176" s="252"/>
      <c r="K176" s="252"/>
      <c r="L176" s="252"/>
      <c r="M176" s="252"/>
      <c r="N176" s="252"/>
      <c r="O176" s="252"/>
      <c r="P176" s="252"/>
      <c r="Q176" s="252"/>
      <c r="R176" s="252"/>
      <c r="S176" s="252"/>
    </row>
    <row r="177" spans="1:19" x14ac:dyDescent="0.2">
      <c r="A177" s="252"/>
      <c r="B177" s="252"/>
      <c r="C177" s="252"/>
      <c r="D177" s="252"/>
      <c r="E177" s="252"/>
      <c r="F177" s="252"/>
      <c r="G177" s="252"/>
      <c r="H177" s="252"/>
      <c r="I177" s="252"/>
      <c r="J177" s="252"/>
      <c r="K177" s="252"/>
      <c r="L177" s="252"/>
      <c r="M177" s="252"/>
      <c r="N177" s="252"/>
      <c r="O177" s="252"/>
      <c r="P177" s="252"/>
      <c r="Q177" s="252"/>
      <c r="R177" s="252"/>
      <c r="S177" s="252"/>
    </row>
    <row r="178" spans="1:19" x14ac:dyDescent="0.2">
      <c r="A178" s="252"/>
      <c r="B178" s="252"/>
      <c r="C178" s="252"/>
      <c r="D178" s="252"/>
      <c r="E178" s="252"/>
      <c r="F178" s="252"/>
      <c r="G178" s="252"/>
      <c r="H178" s="252"/>
      <c r="I178" s="252"/>
      <c r="J178" s="252"/>
      <c r="K178" s="252"/>
      <c r="L178" s="252"/>
      <c r="M178" s="252"/>
      <c r="N178" s="252"/>
      <c r="O178" s="252"/>
      <c r="P178" s="252"/>
      <c r="Q178" s="252"/>
      <c r="R178" s="252"/>
      <c r="S178" s="252"/>
    </row>
    <row r="179" spans="1:19" x14ac:dyDescent="0.2">
      <c r="A179" s="252"/>
      <c r="B179" s="252"/>
      <c r="C179" s="252"/>
      <c r="D179" s="252"/>
      <c r="E179" s="252"/>
      <c r="F179" s="252"/>
      <c r="G179" s="252"/>
      <c r="H179" s="252"/>
      <c r="I179" s="252"/>
      <c r="J179" s="252"/>
      <c r="K179" s="252"/>
      <c r="L179" s="252"/>
      <c r="M179" s="252"/>
      <c r="N179" s="252"/>
      <c r="O179" s="252"/>
      <c r="P179" s="252"/>
      <c r="Q179" s="252"/>
      <c r="R179" s="252"/>
      <c r="S179" s="252"/>
    </row>
    <row r="180" spans="1:19" x14ac:dyDescent="0.2">
      <c r="A180" s="252"/>
      <c r="B180" s="252"/>
      <c r="C180" s="252"/>
      <c r="D180" s="252"/>
      <c r="E180" s="252"/>
      <c r="F180" s="252"/>
      <c r="G180" s="252"/>
      <c r="H180" s="252"/>
      <c r="I180" s="252"/>
      <c r="J180" s="252"/>
      <c r="K180" s="252"/>
      <c r="L180" s="252"/>
      <c r="M180" s="252"/>
      <c r="N180" s="252"/>
      <c r="O180" s="252"/>
      <c r="P180" s="252"/>
      <c r="Q180" s="252"/>
      <c r="R180" s="252"/>
      <c r="S180" s="252"/>
    </row>
    <row r="181" spans="1:19" x14ac:dyDescent="0.2">
      <c r="A181" s="252"/>
      <c r="B181" s="252"/>
      <c r="C181" s="252"/>
      <c r="D181" s="252"/>
      <c r="E181" s="252"/>
      <c r="F181" s="252"/>
      <c r="G181" s="252"/>
      <c r="H181" s="252"/>
      <c r="I181" s="252"/>
      <c r="J181" s="252"/>
      <c r="K181" s="252"/>
      <c r="L181" s="252"/>
      <c r="M181" s="252"/>
      <c r="N181" s="252"/>
      <c r="O181" s="252"/>
      <c r="P181" s="252"/>
      <c r="Q181" s="252"/>
      <c r="R181" s="252"/>
      <c r="S181" s="252"/>
    </row>
    <row r="182" spans="1:19" x14ac:dyDescent="0.2">
      <c r="A182" s="252"/>
      <c r="B182" s="252"/>
      <c r="C182" s="252"/>
      <c r="D182" s="252"/>
      <c r="E182" s="252"/>
      <c r="F182" s="252"/>
      <c r="G182" s="252"/>
      <c r="H182" s="252"/>
      <c r="I182" s="252"/>
      <c r="J182" s="252"/>
      <c r="K182" s="252"/>
      <c r="L182" s="252"/>
      <c r="M182" s="252"/>
      <c r="N182" s="252"/>
      <c r="O182" s="252"/>
      <c r="P182" s="252"/>
      <c r="Q182" s="252"/>
      <c r="R182" s="252"/>
      <c r="S182" s="252"/>
    </row>
    <row r="183" spans="1:19" x14ac:dyDescent="0.2">
      <c r="A183" s="252"/>
      <c r="B183" s="252"/>
      <c r="C183" s="252"/>
      <c r="D183" s="252"/>
      <c r="E183" s="252"/>
      <c r="F183" s="252"/>
      <c r="G183" s="252"/>
      <c r="H183" s="252"/>
      <c r="I183" s="252"/>
      <c r="J183" s="252"/>
      <c r="K183" s="252"/>
      <c r="L183" s="252"/>
      <c r="M183" s="252"/>
      <c r="N183" s="252"/>
      <c r="O183" s="252"/>
      <c r="P183" s="252"/>
      <c r="Q183" s="252"/>
      <c r="R183" s="252"/>
      <c r="S183" s="252"/>
    </row>
    <row r="184" spans="1:19" x14ac:dyDescent="0.2">
      <c r="A184" s="252"/>
      <c r="B184" s="252"/>
      <c r="C184" s="252"/>
      <c r="D184" s="252"/>
      <c r="E184" s="252"/>
      <c r="F184" s="252"/>
      <c r="G184" s="252"/>
      <c r="H184" s="252"/>
      <c r="I184" s="252"/>
      <c r="J184" s="252"/>
      <c r="K184" s="252"/>
      <c r="L184" s="252"/>
      <c r="M184" s="252"/>
      <c r="N184" s="252"/>
      <c r="O184" s="252"/>
      <c r="P184" s="252"/>
      <c r="Q184" s="252"/>
      <c r="R184" s="252"/>
      <c r="S184" s="252"/>
    </row>
    <row r="185" spans="1:19" x14ac:dyDescent="0.2">
      <c r="A185" s="252"/>
      <c r="B185" s="252"/>
      <c r="C185" s="252"/>
      <c r="D185" s="252"/>
      <c r="E185" s="252"/>
      <c r="F185" s="252"/>
      <c r="G185" s="252"/>
      <c r="H185" s="252"/>
      <c r="I185" s="252"/>
      <c r="J185" s="252"/>
      <c r="K185" s="252"/>
      <c r="L185" s="252"/>
      <c r="M185" s="252"/>
      <c r="N185" s="252"/>
      <c r="O185" s="252"/>
      <c r="P185" s="252"/>
      <c r="Q185" s="252"/>
      <c r="R185" s="252"/>
      <c r="S185" s="252"/>
    </row>
    <row r="186" spans="1:19" x14ac:dyDescent="0.2">
      <c r="A186" s="252"/>
      <c r="B186" s="252"/>
      <c r="C186" s="252"/>
      <c r="D186" s="252"/>
      <c r="E186" s="252"/>
      <c r="F186" s="252"/>
      <c r="G186" s="252"/>
      <c r="H186" s="252"/>
      <c r="I186" s="252"/>
      <c r="J186" s="252"/>
      <c r="K186" s="252"/>
      <c r="L186" s="252"/>
      <c r="M186" s="252"/>
      <c r="N186" s="252"/>
      <c r="O186" s="252"/>
      <c r="P186" s="252"/>
      <c r="Q186" s="252"/>
      <c r="R186" s="252"/>
      <c r="S186" s="252"/>
    </row>
    <row r="187" spans="1:19" x14ac:dyDescent="0.2">
      <c r="A187" s="252"/>
      <c r="B187" s="252"/>
      <c r="C187" s="252"/>
      <c r="D187" s="252"/>
      <c r="E187" s="252"/>
      <c r="F187" s="252"/>
      <c r="G187" s="252"/>
      <c r="H187" s="252"/>
      <c r="I187" s="252"/>
      <c r="J187" s="252"/>
      <c r="K187" s="252"/>
      <c r="L187" s="252"/>
      <c r="M187" s="252"/>
      <c r="N187" s="252"/>
      <c r="O187" s="252"/>
      <c r="P187" s="252"/>
      <c r="Q187" s="252"/>
      <c r="R187" s="252"/>
      <c r="S187" s="252"/>
    </row>
    <row r="188" spans="1:19" x14ac:dyDescent="0.2">
      <c r="A188" s="252"/>
      <c r="B188" s="252"/>
      <c r="C188" s="252"/>
      <c r="D188" s="252"/>
      <c r="E188" s="252"/>
      <c r="F188" s="252"/>
      <c r="G188" s="252"/>
      <c r="H188" s="252"/>
      <c r="I188" s="252"/>
      <c r="J188" s="252"/>
      <c r="K188" s="252"/>
      <c r="L188" s="252"/>
      <c r="M188" s="252"/>
      <c r="N188" s="252"/>
      <c r="O188" s="252"/>
      <c r="P188" s="252"/>
      <c r="Q188" s="252"/>
      <c r="R188" s="252"/>
      <c r="S188" s="252"/>
    </row>
    <row r="189" spans="1:19" x14ac:dyDescent="0.2">
      <c r="A189" s="252"/>
      <c r="B189" s="252"/>
      <c r="C189" s="252"/>
      <c r="D189" s="252"/>
      <c r="E189" s="252"/>
      <c r="F189" s="252"/>
      <c r="G189" s="252"/>
      <c r="H189" s="252"/>
      <c r="I189" s="252"/>
      <c r="J189" s="252"/>
      <c r="K189" s="252"/>
      <c r="L189" s="252"/>
      <c r="M189" s="252"/>
      <c r="N189" s="252"/>
      <c r="O189" s="252"/>
      <c r="P189" s="252"/>
      <c r="Q189" s="252"/>
      <c r="R189" s="252"/>
      <c r="S189" s="252"/>
    </row>
    <row r="190" spans="1:19" x14ac:dyDescent="0.2">
      <c r="A190" s="252"/>
      <c r="B190" s="252"/>
      <c r="C190" s="252"/>
      <c r="D190" s="252"/>
      <c r="E190" s="252"/>
      <c r="F190" s="252"/>
      <c r="G190" s="252"/>
      <c r="H190" s="252"/>
      <c r="I190" s="252"/>
      <c r="J190" s="252"/>
      <c r="K190" s="252"/>
      <c r="L190" s="252"/>
      <c r="M190" s="252"/>
      <c r="N190" s="252"/>
      <c r="O190" s="252"/>
      <c r="P190" s="252"/>
      <c r="Q190" s="252"/>
      <c r="R190" s="252"/>
      <c r="S190" s="252"/>
    </row>
    <row r="191" spans="1:19" x14ac:dyDescent="0.2">
      <c r="A191" s="252"/>
      <c r="B191" s="252"/>
      <c r="C191" s="252"/>
      <c r="D191" s="252"/>
      <c r="E191" s="252"/>
      <c r="F191" s="252"/>
      <c r="G191" s="252"/>
      <c r="H191" s="252"/>
      <c r="I191" s="252"/>
      <c r="J191" s="252"/>
      <c r="K191" s="252"/>
      <c r="L191" s="252"/>
      <c r="M191" s="252"/>
      <c r="N191" s="252"/>
      <c r="O191" s="252"/>
      <c r="P191" s="252"/>
      <c r="Q191" s="252"/>
      <c r="R191" s="252"/>
      <c r="S191" s="252"/>
    </row>
    <row r="192" spans="1:19" x14ac:dyDescent="0.2">
      <c r="A192" s="252"/>
      <c r="B192" s="252"/>
      <c r="C192" s="252"/>
      <c r="D192" s="252"/>
      <c r="E192" s="252"/>
      <c r="F192" s="252"/>
      <c r="G192" s="252"/>
      <c r="H192" s="252"/>
      <c r="I192" s="252"/>
      <c r="J192" s="252"/>
      <c r="K192" s="252"/>
      <c r="L192" s="252"/>
      <c r="M192" s="252"/>
      <c r="N192" s="252"/>
      <c r="O192" s="252"/>
      <c r="P192" s="252"/>
      <c r="Q192" s="252"/>
      <c r="R192" s="252"/>
      <c r="S192" s="252"/>
    </row>
    <row r="193" spans="1:19" x14ac:dyDescent="0.2">
      <c r="A193" s="252"/>
      <c r="B193" s="252"/>
      <c r="C193" s="252"/>
      <c r="D193" s="252"/>
      <c r="E193" s="252"/>
      <c r="F193" s="252"/>
      <c r="G193" s="252"/>
      <c r="H193" s="252"/>
      <c r="I193" s="252"/>
      <c r="J193" s="252"/>
      <c r="K193" s="252"/>
      <c r="L193" s="252"/>
      <c r="M193" s="252"/>
      <c r="N193" s="252"/>
      <c r="O193" s="252"/>
      <c r="P193" s="252"/>
      <c r="Q193" s="252"/>
      <c r="R193" s="252"/>
      <c r="S193" s="252"/>
    </row>
    <row r="194" spans="1:19" x14ac:dyDescent="0.2">
      <c r="A194" s="252"/>
      <c r="B194" s="252"/>
      <c r="C194" s="252"/>
      <c r="D194" s="252"/>
      <c r="E194" s="252"/>
      <c r="F194" s="252"/>
      <c r="G194" s="252"/>
      <c r="H194" s="252"/>
      <c r="I194" s="252"/>
      <c r="J194" s="252"/>
      <c r="K194" s="252"/>
      <c r="L194" s="252"/>
      <c r="M194" s="252"/>
      <c r="N194" s="252"/>
      <c r="O194" s="252"/>
      <c r="P194" s="252"/>
      <c r="Q194" s="252"/>
      <c r="R194" s="252"/>
      <c r="S194" s="252"/>
    </row>
    <row r="195" spans="1:19" x14ac:dyDescent="0.2">
      <c r="A195" s="252"/>
      <c r="B195" s="252"/>
      <c r="C195" s="252"/>
      <c r="D195" s="252"/>
      <c r="E195" s="252"/>
      <c r="F195" s="252"/>
      <c r="G195" s="252"/>
      <c r="H195" s="252"/>
      <c r="I195" s="252"/>
      <c r="J195" s="252"/>
      <c r="K195" s="252"/>
      <c r="L195" s="252"/>
      <c r="M195" s="252"/>
      <c r="N195" s="252"/>
      <c r="O195" s="252"/>
      <c r="P195" s="252"/>
      <c r="Q195" s="252"/>
      <c r="R195" s="252"/>
      <c r="S195" s="252"/>
    </row>
    <row r="196" spans="1:19" x14ac:dyDescent="0.2">
      <c r="A196" s="252"/>
      <c r="B196" s="252"/>
      <c r="C196" s="252"/>
      <c r="D196" s="252"/>
      <c r="E196" s="252"/>
      <c r="F196" s="252"/>
      <c r="G196" s="252"/>
      <c r="H196" s="252"/>
      <c r="I196" s="252"/>
      <c r="J196" s="252"/>
      <c r="K196" s="252"/>
      <c r="L196" s="252"/>
      <c r="M196" s="252"/>
      <c r="N196" s="252"/>
      <c r="O196" s="252"/>
      <c r="P196" s="252"/>
      <c r="Q196" s="252"/>
      <c r="R196" s="252"/>
      <c r="S196" s="252"/>
    </row>
    <row r="197" spans="1:19" x14ac:dyDescent="0.2">
      <c r="A197" s="252"/>
      <c r="B197" s="252"/>
      <c r="C197" s="252"/>
      <c r="D197" s="252"/>
      <c r="E197" s="252"/>
      <c r="F197" s="252"/>
      <c r="G197" s="252"/>
      <c r="H197" s="252"/>
      <c r="I197" s="252"/>
      <c r="J197" s="252"/>
      <c r="K197" s="252"/>
      <c r="L197" s="252"/>
      <c r="M197" s="252"/>
      <c r="N197" s="252"/>
      <c r="O197" s="252"/>
      <c r="P197" s="252"/>
      <c r="Q197" s="252"/>
      <c r="R197" s="252"/>
      <c r="S197" s="252"/>
    </row>
    <row r="198" spans="1:19" x14ac:dyDescent="0.2">
      <c r="A198" s="252"/>
      <c r="B198" s="252"/>
      <c r="C198" s="252"/>
      <c r="D198" s="252"/>
      <c r="E198" s="252"/>
      <c r="F198" s="252"/>
      <c r="G198" s="252"/>
      <c r="H198" s="252"/>
      <c r="I198" s="252"/>
      <c r="J198" s="252"/>
      <c r="K198" s="252"/>
      <c r="L198" s="252"/>
      <c r="M198" s="252"/>
      <c r="N198" s="252"/>
      <c r="O198" s="252"/>
      <c r="P198" s="252"/>
      <c r="Q198" s="252"/>
      <c r="R198" s="252"/>
      <c r="S198" s="252"/>
    </row>
    <row r="199" spans="1:19" x14ac:dyDescent="0.2">
      <c r="A199" s="252"/>
      <c r="B199" s="252"/>
      <c r="C199" s="252"/>
      <c r="D199" s="252"/>
      <c r="E199" s="252"/>
      <c r="F199" s="252"/>
      <c r="G199" s="252"/>
      <c r="H199" s="252"/>
      <c r="I199" s="252"/>
      <c r="J199" s="252"/>
      <c r="K199" s="252"/>
      <c r="L199" s="252"/>
      <c r="M199" s="252"/>
      <c r="N199" s="252"/>
      <c r="O199" s="252"/>
      <c r="P199" s="252"/>
      <c r="Q199" s="252"/>
      <c r="R199" s="252"/>
      <c r="S199" s="252"/>
    </row>
    <row r="200" spans="1:19" x14ac:dyDescent="0.2">
      <c r="A200" s="252"/>
      <c r="B200" s="252"/>
      <c r="C200" s="252"/>
      <c r="D200" s="252"/>
      <c r="E200" s="252"/>
      <c r="F200" s="252"/>
      <c r="G200" s="252"/>
      <c r="H200" s="252"/>
      <c r="I200" s="252"/>
      <c r="J200" s="252"/>
      <c r="K200" s="252"/>
      <c r="L200" s="252"/>
      <c r="M200" s="252"/>
      <c r="N200" s="252"/>
      <c r="O200" s="252"/>
      <c r="P200" s="252"/>
      <c r="Q200" s="252"/>
      <c r="R200" s="252"/>
      <c r="S200" s="252"/>
    </row>
    <row r="201" spans="1:19" x14ac:dyDescent="0.2">
      <c r="A201" s="252"/>
      <c r="B201" s="252"/>
      <c r="C201" s="252"/>
      <c r="D201" s="252"/>
      <c r="E201" s="252"/>
      <c r="F201" s="252"/>
      <c r="G201" s="252"/>
      <c r="H201" s="252"/>
      <c r="I201" s="252"/>
      <c r="J201" s="252"/>
      <c r="K201" s="252"/>
      <c r="L201" s="252"/>
      <c r="M201" s="252"/>
      <c r="N201" s="252"/>
      <c r="O201" s="252"/>
      <c r="P201" s="252"/>
      <c r="Q201" s="252"/>
      <c r="R201" s="252"/>
      <c r="S201" s="252"/>
    </row>
    <row r="202" spans="1:19" x14ac:dyDescent="0.2">
      <c r="A202" s="252"/>
      <c r="B202" s="252"/>
      <c r="C202" s="252"/>
      <c r="D202" s="252"/>
      <c r="E202" s="252"/>
      <c r="F202" s="252"/>
      <c r="G202" s="252"/>
      <c r="H202" s="252"/>
      <c r="I202" s="252"/>
      <c r="J202" s="252"/>
      <c r="K202" s="252"/>
      <c r="L202" s="252"/>
      <c r="M202" s="252"/>
      <c r="N202" s="252"/>
      <c r="O202" s="252"/>
      <c r="P202" s="252"/>
      <c r="Q202" s="252"/>
      <c r="R202" s="252"/>
      <c r="S202" s="252"/>
    </row>
    <row r="203" spans="1:19" x14ac:dyDescent="0.2">
      <c r="A203" s="252"/>
      <c r="B203" s="252"/>
      <c r="C203" s="252"/>
      <c r="D203" s="252"/>
      <c r="E203" s="252"/>
      <c r="F203" s="252"/>
      <c r="G203" s="252"/>
      <c r="H203" s="252"/>
      <c r="I203" s="252"/>
      <c r="J203" s="252"/>
      <c r="K203" s="252"/>
      <c r="L203" s="252"/>
      <c r="M203" s="252"/>
      <c r="N203" s="252"/>
      <c r="O203" s="252"/>
      <c r="P203" s="252"/>
      <c r="Q203" s="252"/>
      <c r="R203" s="252"/>
      <c r="S203" s="252"/>
    </row>
    <row r="204" spans="1:19" x14ac:dyDescent="0.2">
      <c r="A204" s="252"/>
      <c r="B204" s="252"/>
      <c r="C204" s="252"/>
      <c r="D204" s="252"/>
      <c r="E204" s="252"/>
      <c r="F204" s="252"/>
      <c r="G204" s="252"/>
      <c r="H204" s="252"/>
      <c r="I204" s="252"/>
      <c r="J204" s="252"/>
      <c r="K204" s="252"/>
      <c r="L204" s="252"/>
      <c r="M204" s="252"/>
      <c r="N204" s="252"/>
      <c r="O204" s="252"/>
      <c r="P204" s="252"/>
      <c r="Q204" s="252"/>
      <c r="R204" s="252"/>
      <c r="S204" s="252"/>
    </row>
    <row r="205" spans="1:19" x14ac:dyDescent="0.2">
      <c r="A205" s="252"/>
      <c r="B205" s="252"/>
      <c r="C205" s="252"/>
      <c r="D205" s="252"/>
      <c r="E205" s="252"/>
      <c r="F205" s="252"/>
      <c r="G205" s="252"/>
      <c r="H205" s="252"/>
      <c r="I205" s="252"/>
      <c r="J205" s="252"/>
      <c r="K205" s="252"/>
      <c r="L205" s="252"/>
      <c r="M205" s="252"/>
      <c r="N205" s="252"/>
      <c r="O205" s="252"/>
      <c r="P205" s="252"/>
      <c r="Q205" s="252"/>
      <c r="R205" s="252"/>
      <c r="S205" s="252"/>
    </row>
    <row r="206" spans="1:19" x14ac:dyDescent="0.2">
      <c r="A206" s="252"/>
      <c r="B206" s="252"/>
      <c r="C206" s="252"/>
      <c r="D206" s="252"/>
      <c r="E206" s="252"/>
      <c r="F206" s="252"/>
      <c r="G206" s="252"/>
      <c r="H206" s="252"/>
      <c r="I206" s="252"/>
      <c r="J206" s="252"/>
      <c r="K206" s="252"/>
      <c r="L206" s="252"/>
      <c r="M206" s="252"/>
      <c r="N206" s="252"/>
      <c r="O206" s="252"/>
      <c r="P206" s="252"/>
      <c r="Q206" s="252"/>
      <c r="R206" s="252"/>
      <c r="S206" s="252"/>
    </row>
    <row r="207" spans="1:19" x14ac:dyDescent="0.2">
      <c r="A207" s="252"/>
      <c r="B207" s="252"/>
      <c r="C207" s="252"/>
      <c r="D207" s="252"/>
      <c r="E207" s="252"/>
      <c r="F207" s="252"/>
      <c r="G207" s="252"/>
      <c r="H207" s="252"/>
      <c r="I207" s="252"/>
      <c r="J207" s="252"/>
      <c r="K207" s="252"/>
      <c r="L207" s="252"/>
      <c r="M207" s="252"/>
      <c r="N207" s="252"/>
      <c r="O207" s="252"/>
      <c r="P207" s="252"/>
      <c r="Q207" s="252"/>
      <c r="R207" s="252"/>
      <c r="S207" s="252"/>
    </row>
    <row r="208" spans="1:19" x14ac:dyDescent="0.2">
      <c r="A208" s="252"/>
      <c r="B208" s="252"/>
      <c r="C208" s="252"/>
      <c r="D208" s="252"/>
      <c r="E208" s="252"/>
      <c r="F208" s="252"/>
      <c r="G208" s="252"/>
      <c r="H208" s="252"/>
      <c r="I208" s="252"/>
      <c r="J208" s="252"/>
      <c r="K208" s="252"/>
      <c r="L208" s="252"/>
      <c r="M208" s="252"/>
      <c r="N208" s="252"/>
      <c r="O208" s="252"/>
      <c r="P208" s="252"/>
      <c r="Q208" s="252"/>
      <c r="R208" s="252"/>
      <c r="S208" s="252"/>
    </row>
    <row r="209" spans="1:19" x14ac:dyDescent="0.2">
      <c r="A209" s="252"/>
      <c r="B209" s="252"/>
      <c r="C209" s="252"/>
      <c r="D209" s="252"/>
      <c r="E209" s="252"/>
      <c r="F209" s="252"/>
      <c r="G209" s="252"/>
      <c r="H209" s="252"/>
      <c r="I209" s="252"/>
      <c r="J209" s="252"/>
      <c r="K209" s="252"/>
      <c r="L209" s="252"/>
      <c r="M209" s="252"/>
      <c r="N209" s="252"/>
      <c r="O209" s="252"/>
      <c r="P209" s="252"/>
      <c r="Q209" s="252"/>
      <c r="R209" s="252"/>
      <c r="S209" s="252"/>
    </row>
    <row r="210" spans="1:19" x14ac:dyDescent="0.2">
      <c r="A210" s="252"/>
      <c r="B210" s="252"/>
      <c r="C210" s="252"/>
      <c r="D210" s="252"/>
      <c r="E210" s="252"/>
      <c r="F210" s="252"/>
      <c r="G210" s="252"/>
      <c r="H210" s="252"/>
      <c r="I210" s="252"/>
      <c r="J210" s="252"/>
      <c r="K210" s="252"/>
      <c r="L210" s="252"/>
      <c r="M210" s="252"/>
      <c r="N210" s="252"/>
      <c r="O210" s="252"/>
      <c r="P210" s="252"/>
      <c r="Q210" s="252"/>
      <c r="R210" s="252"/>
      <c r="S210" s="252"/>
    </row>
    <row r="211" spans="1:19" x14ac:dyDescent="0.2">
      <c r="A211" s="252"/>
      <c r="B211" s="252"/>
      <c r="C211" s="252"/>
      <c r="D211" s="252"/>
      <c r="E211" s="252"/>
      <c r="F211" s="252"/>
      <c r="G211" s="252"/>
      <c r="H211" s="252"/>
      <c r="I211" s="252"/>
      <c r="J211" s="252"/>
      <c r="K211" s="252"/>
      <c r="L211" s="252"/>
      <c r="M211" s="252"/>
      <c r="N211" s="252"/>
      <c r="O211" s="252"/>
      <c r="P211" s="252"/>
      <c r="Q211" s="252"/>
      <c r="R211" s="252"/>
      <c r="S211" s="252"/>
    </row>
    <row r="212" spans="1:19" x14ac:dyDescent="0.2">
      <c r="A212" s="252"/>
      <c r="B212" s="252"/>
      <c r="C212" s="252"/>
      <c r="D212" s="252"/>
      <c r="E212" s="252"/>
      <c r="F212" s="252"/>
      <c r="G212" s="252"/>
      <c r="H212" s="252"/>
      <c r="I212" s="252"/>
      <c r="J212" s="252"/>
      <c r="K212" s="252"/>
      <c r="L212" s="252"/>
      <c r="M212" s="252"/>
      <c r="N212" s="252"/>
      <c r="O212" s="252"/>
      <c r="P212" s="252"/>
      <c r="Q212" s="252"/>
      <c r="R212" s="252"/>
      <c r="S212" s="252"/>
    </row>
    <row r="213" spans="1:19" x14ac:dyDescent="0.2">
      <c r="A213" s="252"/>
      <c r="B213" s="252"/>
      <c r="C213" s="252"/>
      <c r="D213" s="252"/>
      <c r="E213" s="252"/>
      <c r="F213" s="252"/>
      <c r="G213" s="252"/>
      <c r="H213" s="252"/>
      <c r="I213" s="252"/>
      <c r="J213" s="252"/>
      <c r="K213" s="252"/>
      <c r="L213" s="252"/>
      <c r="M213" s="252"/>
      <c r="N213" s="252"/>
      <c r="O213" s="252"/>
      <c r="P213" s="252"/>
      <c r="Q213" s="252"/>
      <c r="R213" s="252"/>
      <c r="S213" s="252"/>
    </row>
    <row r="214" spans="1:19" x14ac:dyDescent="0.2">
      <c r="A214" s="252"/>
      <c r="B214" s="252"/>
      <c r="C214" s="252"/>
      <c r="D214" s="252"/>
      <c r="E214" s="252"/>
      <c r="F214" s="252"/>
      <c r="G214" s="252"/>
      <c r="H214" s="252"/>
      <c r="I214" s="252"/>
      <c r="J214" s="252"/>
      <c r="K214" s="252"/>
      <c r="L214" s="252"/>
      <c r="M214" s="252"/>
      <c r="N214" s="252"/>
      <c r="O214" s="252"/>
      <c r="P214" s="252"/>
      <c r="Q214" s="252"/>
      <c r="R214" s="252"/>
      <c r="S214" s="252"/>
    </row>
    <row r="215" spans="1:19" x14ac:dyDescent="0.2">
      <c r="A215" s="252"/>
      <c r="B215" s="252"/>
      <c r="C215" s="252"/>
      <c r="D215" s="252"/>
      <c r="E215" s="252"/>
      <c r="F215" s="252"/>
      <c r="G215" s="252"/>
      <c r="H215" s="252"/>
      <c r="I215" s="252"/>
      <c r="J215" s="252"/>
      <c r="K215" s="252"/>
      <c r="L215" s="252"/>
      <c r="M215" s="252"/>
      <c r="N215" s="252"/>
      <c r="O215" s="252"/>
      <c r="P215" s="252"/>
      <c r="Q215" s="252"/>
      <c r="R215" s="252"/>
      <c r="S215" s="252"/>
    </row>
    <row r="216" spans="1:19" x14ac:dyDescent="0.2">
      <c r="A216" s="252"/>
      <c r="B216" s="252"/>
      <c r="C216" s="252"/>
      <c r="D216" s="252"/>
      <c r="E216" s="252"/>
      <c r="F216" s="252"/>
      <c r="G216" s="252"/>
      <c r="H216" s="252"/>
      <c r="I216" s="252"/>
      <c r="J216" s="252"/>
      <c r="K216" s="252"/>
      <c r="L216" s="252"/>
      <c r="M216" s="252"/>
      <c r="N216" s="252"/>
      <c r="O216" s="252"/>
      <c r="P216" s="252"/>
      <c r="Q216" s="252"/>
      <c r="R216" s="252"/>
      <c r="S216" s="252"/>
    </row>
    <row r="217" spans="1:19" x14ac:dyDescent="0.2">
      <c r="A217" s="252"/>
      <c r="B217" s="252"/>
      <c r="C217" s="252"/>
      <c r="D217" s="252"/>
      <c r="E217" s="252"/>
      <c r="F217" s="252"/>
      <c r="G217" s="252"/>
      <c r="H217" s="252"/>
      <c r="I217" s="252"/>
      <c r="J217" s="252"/>
      <c r="K217" s="252"/>
      <c r="L217" s="252"/>
      <c r="M217" s="252"/>
      <c r="N217" s="252"/>
      <c r="O217" s="252"/>
      <c r="P217" s="252"/>
      <c r="Q217" s="252"/>
      <c r="R217" s="252"/>
      <c r="S217" s="252"/>
    </row>
    <row r="218" spans="1:19" x14ac:dyDescent="0.2">
      <c r="A218" s="252"/>
      <c r="B218" s="252"/>
      <c r="C218" s="252"/>
      <c r="D218" s="252"/>
      <c r="E218" s="252"/>
      <c r="F218" s="252"/>
      <c r="G218" s="252"/>
      <c r="H218" s="252"/>
      <c r="I218" s="252"/>
      <c r="J218" s="252"/>
      <c r="K218" s="252"/>
      <c r="L218" s="252"/>
      <c r="M218" s="252"/>
      <c r="N218" s="252"/>
      <c r="O218" s="252"/>
      <c r="P218" s="252"/>
      <c r="Q218" s="252"/>
      <c r="R218" s="252"/>
      <c r="S218" s="252"/>
    </row>
    <row r="219" spans="1:19" x14ac:dyDescent="0.2">
      <c r="A219" s="252"/>
      <c r="B219" s="252"/>
      <c r="C219" s="252"/>
      <c r="D219" s="252"/>
      <c r="E219" s="252"/>
      <c r="F219" s="252"/>
      <c r="G219" s="252"/>
      <c r="H219" s="252"/>
      <c r="I219" s="252"/>
      <c r="J219" s="252"/>
      <c r="K219" s="252"/>
      <c r="L219" s="252"/>
      <c r="M219" s="252"/>
      <c r="N219" s="252"/>
      <c r="O219" s="252"/>
      <c r="P219" s="252"/>
      <c r="Q219" s="252"/>
      <c r="R219" s="252"/>
      <c r="S219" s="252"/>
    </row>
    <row r="220" spans="1:19" x14ac:dyDescent="0.2">
      <c r="A220" s="252"/>
      <c r="B220" s="252"/>
      <c r="C220" s="252"/>
      <c r="D220" s="252"/>
      <c r="E220" s="252"/>
      <c r="F220" s="252"/>
      <c r="G220" s="252"/>
      <c r="H220" s="252"/>
      <c r="I220" s="252"/>
      <c r="J220" s="252"/>
      <c r="K220" s="252"/>
      <c r="L220" s="252"/>
      <c r="M220" s="252"/>
      <c r="N220" s="252"/>
      <c r="O220" s="252"/>
      <c r="P220" s="252"/>
      <c r="Q220" s="252"/>
      <c r="R220" s="252"/>
      <c r="S220" s="252"/>
    </row>
    <row r="221" spans="1:19" x14ac:dyDescent="0.2">
      <c r="A221" s="252"/>
      <c r="B221" s="252"/>
      <c r="C221" s="252"/>
      <c r="D221" s="252"/>
      <c r="E221" s="252"/>
      <c r="F221" s="252"/>
      <c r="G221" s="252"/>
      <c r="H221" s="252"/>
      <c r="I221" s="252"/>
      <c r="J221" s="252"/>
      <c r="K221" s="252"/>
      <c r="L221" s="252"/>
      <c r="M221" s="252"/>
      <c r="N221" s="252"/>
      <c r="O221" s="252"/>
      <c r="P221" s="252"/>
      <c r="Q221" s="252"/>
      <c r="R221" s="252"/>
      <c r="S221" s="252"/>
    </row>
    <row r="222" spans="1:19" x14ac:dyDescent="0.2">
      <c r="A222" s="252"/>
      <c r="B222" s="252"/>
      <c r="C222" s="252"/>
      <c r="D222" s="252"/>
      <c r="E222" s="252"/>
      <c r="F222" s="252"/>
      <c r="G222" s="252"/>
      <c r="H222" s="252"/>
      <c r="I222" s="252"/>
      <c r="J222" s="252"/>
      <c r="K222" s="252"/>
      <c r="L222" s="252"/>
      <c r="M222" s="252"/>
      <c r="N222" s="252"/>
      <c r="O222" s="252"/>
      <c r="P222" s="252"/>
      <c r="Q222" s="252"/>
      <c r="R222" s="252"/>
      <c r="S222" s="252"/>
    </row>
    <row r="223" spans="1:19" x14ac:dyDescent="0.2">
      <c r="A223" s="252"/>
      <c r="B223" s="252"/>
      <c r="C223" s="252"/>
      <c r="D223" s="252"/>
      <c r="E223" s="252"/>
      <c r="F223" s="252"/>
      <c r="G223" s="252"/>
      <c r="H223" s="252"/>
      <c r="I223" s="252"/>
      <c r="J223" s="252"/>
      <c r="K223" s="252"/>
      <c r="L223" s="252"/>
      <c r="M223" s="252"/>
      <c r="N223" s="252"/>
      <c r="O223" s="252"/>
      <c r="P223" s="252"/>
      <c r="Q223" s="252"/>
      <c r="R223" s="252"/>
      <c r="S223" s="252"/>
    </row>
    <row r="224" spans="1:19" x14ac:dyDescent="0.2">
      <c r="A224" s="252"/>
      <c r="B224" s="252"/>
      <c r="C224" s="252"/>
      <c r="D224" s="252"/>
      <c r="E224" s="252"/>
      <c r="F224" s="252"/>
      <c r="G224" s="252"/>
      <c r="H224" s="252"/>
      <c r="I224" s="252"/>
      <c r="J224" s="252"/>
      <c r="K224" s="252"/>
      <c r="L224" s="252"/>
      <c r="M224" s="252"/>
      <c r="N224" s="252"/>
      <c r="O224" s="252"/>
      <c r="P224" s="252"/>
      <c r="Q224" s="252"/>
      <c r="R224" s="252"/>
      <c r="S224" s="252"/>
    </row>
    <row r="225" spans="1:19" x14ac:dyDescent="0.2">
      <c r="A225" s="252"/>
      <c r="B225" s="252"/>
      <c r="C225" s="252"/>
      <c r="D225" s="252"/>
      <c r="E225" s="252"/>
      <c r="F225" s="252"/>
      <c r="G225" s="252"/>
      <c r="H225" s="252"/>
      <c r="I225" s="252"/>
      <c r="J225" s="252"/>
      <c r="K225" s="252"/>
      <c r="L225" s="252"/>
      <c r="M225" s="252"/>
      <c r="N225" s="252"/>
      <c r="O225" s="252"/>
      <c r="P225" s="252"/>
      <c r="Q225" s="252"/>
      <c r="R225" s="252"/>
      <c r="S225" s="252"/>
    </row>
    <row r="226" spans="1:19" x14ac:dyDescent="0.2">
      <c r="A226" s="252"/>
      <c r="B226" s="252"/>
      <c r="C226" s="252"/>
      <c r="D226" s="252"/>
      <c r="E226" s="252"/>
      <c r="F226" s="252"/>
      <c r="G226" s="252"/>
      <c r="H226" s="252"/>
      <c r="I226" s="252"/>
      <c r="J226" s="252"/>
      <c r="K226" s="252"/>
      <c r="L226" s="252"/>
      <c r="M226" s="252"/>
      <c r="N226" s="252"/>
      <c r="O226" s="252"/>
      <c r="P226" s="252"/>
      <c r="Q226" s="252"/>
      <c r="R226" s="252"/>
      <c r="S226" s="252"/>
    </row>
    <row r="227" spans="1:19" x14ac:dyDescent="0.2">
      <c r="A227" s="252"/>
      <c r="B227" s="252"/>
      <c r="C227" s="252"/>
      <c r="D227" s="252"/>
      <c r="E227" s="252"/>
      <c r="F227" s="252"/>
      <c r="G227" s="252"/>
      <c r="H227" s="252"/>
      <c r="I227" s="252"/>
      <c r="J227" s="252"/>
      <c r="K227" s="252"/>
      <c r="L227" s="252"/>
      <c r="M227" s="252"/>
      <c r="N227" s="252"/>
      <c r="O227" s="252"/>
      <c r="P227" s="252"/>
      <c r="Q227" s="252"/>
      <c r="R227" s="252"/>
      <c r="S227" s="252"/>
    </row>
    <row r="228" spans="1:19" x14ac:dyDescent="0.2">
      <c r="A228" s="252"/>
      <c r="B228" s="252"/>
      <c r="C228" s="252"/>
      <c r="D228" s="252"/>
      <c r="E228" s="252"/>
      <c r="F228" s="252"/>
      <c r="G228" s="252"/>
      <c r="H228" s="252"/>
      <c r="I228" s="252"/>
      <c r="J228" s="252"/>
      <c r="K228" s="252"/>
      <c r="L228" s="252"/>
      <c r="M228" s="252"/>
      <c r="N228" s="252"/>
      <c r="O228" s="252"/>
      <c r="P228" s="252"/>
      <c r="Q228" s="252"/>
      <c r="R228" s="252"/>
      <c r="S228" s="252"/>
    </row>
    <row r="229" spans="1:19" x14ac:dyDescent="0.2">
      <c r="A229" s="252"/>
      <c r="B229" s="252"/>
      <c r="C229" s="252"/>
      <c r="D229" s="252"/>
      <c r="E229" s="252"/>
      <c r="F229" s="252"/>
      <c r="G229" s="252"/>
      <c r="H229" s="252"/>
      <c r="I229" s="252"/>
      <c r="J229" s="252"/>
      <c r="K229" s="252"/>
      <c r="L229" s="252"/>
      <c r="M229" s="252"/>
      <c r="N229" s="252"/>
      <c r="O229" s="252"/>
      <c r="P229" s="252"/>
      <c r="Q229" s="252"/>
      <c r="R229" s="252"/>
      <c r="S229" s="252"/>
    </row>
    <row r="230" spans="1:19" x14ac:dyDescent="0.2">
      <c r="A230" s="252"/>
      <c r="B230" s="252"/>
      <c r="C230" s="252"/>
      <c r="D230" s="252"/>
      <c r="E230" s="252"/>
      <c r="F230" s="252"/>
      <c r="G230" s="252"/>
      <c r="H230" s="252"/>
      <c r="I230" s="252"/>
      <c r="J230" s="252"/>
      <c r="K230" s="252"/>
      <c r="L230" s="252"/>
      <c r="M230" s="252"/>
      <c r="N230" s="252"/>
      <c r="O230" s="252"/>
      <c r="P230" s="252"/>
      <c r="Q230" s="252"/>
      <c r="R230" s="252"/>
      <c r="S230" s="252"/>
    </row>
    <row r="231" spans="1:19" x14ac:dyDescent="0.2">
      <c r="A231" s="252"/>
      <c r="B231" s="252"/>
      <c r="C231" s="252"/>
      <c r="D231" s="252"/>
      <c r="E231" s="252"/>
      <c r="F231" s="252"/>
      <c r="G231" s="252"/>
      <c r="H231" s="252"/>
      <c r="I231" s="252"/>
      <c r="J231" s="252"/>
      <c r="K231" s="252"/>
      <c r="L231" s="252"/>
      <c r="M231" s="252"/>
      <c r="N231" s="252"/>
      <c r="O231" s="252"/>
      <c r="P231" s="252"/>
      <c r="Q231" s="252"/>
      <c r="R231" s="252"/>
      <c r="S231" s="252"/>
    </row>
    <row r="232" spans="1:19" x14ac:dyDescent="0.2">
      <c r="A232" s="252"/>
      <c r="B232" s="252"/>
      <c r="C232" s="252"/>
      <c r="D232" s="252"/>
      <c r="E232" s="252"/>
      <c r="F232" s="252"/>
      <c r="G232" s="252"/>
      <c r="H232" s="252"/>
      <c r="I232" s="252"/>
      <c r="J232" s="252"/>
      <c r="K232" s="252"/>
      <c r="L232" s="252"/>
      <c r="M232" s="252"/>
      <c r="N232" s="252"/>
      <c r="O232" s="252"/>
      <c r="P232" s="252"/>
      <c r="Q232" s="252"/>
      <c r="R232" s="252"/>
      <c r="S232" s="252"/>
    </row>
    <row r="233" spans="1:19" x14ac:dyDescent="0.2">
      <c r="A233" s="252"/>
      <c r="B233" s="252"/>
      <c r="C233" s="252"/>
      <c r="D233" s="252"/>
      <c r="E233" s="252"/>
      <c r="F233" s="252"/>
      <c r="G233" s="252"/>
      <c r="H233" s="252"/>
      <c r="I233" s="252"/>
      <c r="J233" s="252"/>
      <c r="K233" s="252"/>
      <c r="L233" s="252"/>
      <c r="M233" s="252"/>
      <c r="N233" s="252"/>
      <c r="O233" s="252"/>
      <c r="P233" s="252"/>
      <c r="Q233" s="252"/>
      <c r="R233" s="252"/>
      <c r="S233" s="252"/>
    </row>
    <row r="234" spans="1:19" x14ac:dyDescent="0.2">
      <c r="A234" s="252"/>
      <c r="B234" s="252"/>
      <c r="C234" s="252"/>
      <c r="D234" s="252"/>
      <c r="E234" s="252"/>
      <c r="F234" s="252"/>
      <c r="G234" s="252"/>
      <c r="H234" s="252"/>
      <c r="I234" s="252"/>
      <c r="J234" s="252"/>
      <c r="K234" s="252"/>
      <c r="L234" s="252"/>
      <c r="M234" s="252"/>
      <c r="N234" s="252"/>
      <c r="O234" s="252"/>
      <c r="P234" s="252"/>
      <c r="Q234" s="252"/>
      <c r="R234" s="252"/>
      <c r="S234" s="252"/>
    </row>
    <row r="235" spans="1:19" x14ac:dyDescent="0.2">
      <c r="A235" s="252"/>
      <c r="B235" s="252"/>
      <c r="C235" s="252"/>
      <c r="D235" s="252"/>
      <c r="E235" s="252"/>
      <c r="F235" s="252"/>
      <c r="G235" s="252"/>
      <c r="H235" s="252"/>
      <c r="I235" s="252"/>
      <c r="J235" s="252"/>
      <c r="K235" s="252"/>
      <c r="L235" s="252"/>
      <c r="M235" s="252"/>
      <c r="N235" s="252"/>
      <c r="O235" s="252"/>
      <c r="P235" s="252"/>
      <c r="Q235" s="252"/>
      <c r="R235" s="252"/>
      <c r="S235" s="252"/>
    </row>
    <row r="236" spans="1:19" x14ac:dyDescent="0.2">
      <c r="A236" s="252"/>
      <c r="B236" s="252"/>
      <c r="C236" s="252"/>
      <c r="D236" s="252"/>
      <c r="E236" s="252"/>
      <c r="F236" s="252"/>
      <c r="G236" s="252"/>
      <c r="H236" s="252"/>
      <c r="I236" s="252"/>
      <c r="J236" s="252"/>
      <c r="K236" s="252"/>
      <c r="L236" s="252"/>
      <c r="M236" s="252"/>
      <c r="N236" s="252"/>
      <c r="O236" s="252"/>
      <c r="P236" s="252"/>
      <c r="Q236" s="252"/>
      <c r="R236" s="252"/>
      <c r="S236" s="252"/>
    </row>
    <row r="237" spans="1:19" x14ac:dyDescent="0.2">
      <c r="A237" s="252"/>
      <c r="B237" s="252"/>
      <c r="C237" s="252"/>
      <c r="D237" s="252"/>
      <c r="E237" s="252"/>
      <c r="F237" s="252"/>
      <c r="G237" s="252"/>
      <c r="H237" s="252"/>
      <c r="I237" s="252"/>
      <c r="J237" s="252"/>
      <c r="K237" s="252"/>
      <c r="L237" s="252"/>
      <c r="M237" s="252"/>
      <c r="N237" s="252"/>
      <c r="O237" s="252"/>
      <c r="P237" s="252"/>
      <c r="Q237" s="252"/>
      <c r="R237" s="252"/>
      <c r="S237" s="252"/>
    </row>
    <row r="238" spans="1:19" x14ac:dyDescent="0.2">
      <c r="A238" s="252"/>
      <c r="B238" s="252"/>
      <c r="C238" s="252"/>
      <c r="D238" s="252"/>
      <c r="E238" s="252"/>
      <c r="F238" s="252"/>
      <c r="G238" s="252"/>
      <c r="H238" s="252"/>
      <c r="I238" s="252"/>
      <c r="J238" s="252"/>
      <c r="K238" s="252"/>
      <c r="L238" s="252"/>
      <c r="M238" s="252"/>
      <c r="N238" s="252"/>
      <c r="O238" s="252"/>
      <c r="P238" s="252"/>
      <c r="Q238" s="252"/>
      <c r="R238" s="252"/>
      <c r="S238" s="252"/>
    </row>
    <row r="239" spans="1:19" x14ac:dyDescent="0.2">
      <c r="A239" s="252"/>
      <c r="B239" s="252"/>
      <c r="C239" s="252"/>
      <c r="D239" s="252"/>
      <c r="E239" s="252"/>
      <c r="F239" s="252"/>
      <c r="G239" s="252"/>
      <c r="H239" s="252"/>
      <c r="I239" s="252"/>
      <c r="J239" s="252"/>
      <c r="K239" s="252"/>
      <c r="L239" s="252"/>
      <c r="M239" s="252"/>
      <c r="N239" s="252"/>
      <c r="O239" s="252"/>
      <c r="P239" s="252"/>
      <c r="Q239" s="252"/>
      <c r="R239" s="252"/>
      <c r="S239" s="252"/>
    </row>
    <row r="240" spans="1:19" x14ac:dyDescent="0.2">
      <c r="A240" s="252"/>
      <c r="B240" s="252"/>
      <c r="C240" s="252"/>
      <c r="D240" s="252"/>
      <c r="E240" s="252"/>
      <c r="F240" s="252"/>
      <c r="G240" s="252"/>
      <c r="H240" s="252"/>
      <c r="I240" s="252"/>
      <c r="J240" s="252"/>
      <c r="K240" s="252"/>
      <c r="L240" s="252"/>
      <c r="M240" s="252"/>
      <c r="N240" s="252"/>
      <c r="O240" s="252"/>
      <c r="P240" s="252"/>
      <c r="Q240" s="252"/>
      <c r="R240" s="252"/>
      <c r="S240" s="252"/>
    </row>
    <row r="241" spans="1:19" x14ac:dyDescent="0.2">
      <c r="A241" s="252"/>
      <c r="B241" s="252"/>
      <c r="C241" s="252"/>
      <c r="D241" s="252"/>
      <c r="E241" s="252"/>
      <c r="F241" s="252"/>
      <c r="G241" s="252"/>
      <c r="H241" s="252"/>
      <c r="I241" s="252"/>
      <c r="J241" s="252"/>
      <c r="K241" s="252"/>
      <c r="L241" s="252"/>
      <c r="M241" s="252"/>
      <c r="N241" s="252"/>
      <c r="O241" s="252"/>
      <c r="P241" s="252"/>
      <c r="Q241" s="252"/>
      <c r="R241" s="252"/>
      <c r="S241" s="252"/>
    </row>
    <row r="242" spans="1:19" x14ac:dyDescent="0.2">
      <c r="A242" s="252"/>
      <c r="B242" s="252"/>
      <c r="C242" s="252"/>
      <c r="D242" s="252"/>
      <c r="E242" s="252"/>
      <c r="F242" s="252"/>
      <c r="G242" s="252"/>
      <c r="H242" s="252"/>
      <c r="I242" s="252"/>
      <c r="J242" s="252"/>
      <c r="K242" s="252"/>
      <c r="L242" s="252"/>
      <c r="M242" s="252"/>
      <c r="N242" s="252"/>
      <c r="O242" s="252"/>
      <c r="P242" s="252"/>
      <c r="Q242" s="252"/>
      <c r="R242" s="252"/>
      <c r="S242" s="252"/>
    </row>
    <row r="243" spans="1:19" x14ac:dyDescent="0.2">
      <c r="A243" s="252"/>
      <c r="B243" s="252"/>
      <c r="C243" s="252"/>
      <c r="D243" s="252"/>
      <c r="E243" s="252"/>
      <c r="F243" s="252"/>
      <c r="G243" s="252"/>
      <c r="H243" s="252"/>
      <c r="I243" s="252"/>
      <c r="J243" s="252"/>
      <c r="K243" s="252"/>
      <c r="L243" s="252"/>
      <c r="M243" s="252"/>
      <c r="N243" s="252"/>
      <c r="O243" s="252"/>
      <c r="P243" s="252"/>
      <c r="Q243" s="252"/>
      <c r="R243" s="252"/>
      <c r="S243" s="252"/>
    </row>
    <row r="244" spans="1:19" x14ac:dyDescent="0.2">
      <c r="A244" s="252"/>
      <c r="B244" s="252"/>
      <c r="C244" s="252"/>
      <c r="D244" s="252"/>
      <c r="E244" s="252"/>
      <c r="F244" s="252"/>
      <c r="G244" s="252"/>
      <c r="H244" s="252"/>
      <c r="I244" s="252"/>
      <c r="J244" s="252"/>
      <c r="K244" s="252"/>
      <c r="L244" s="252"/>
      <c r="M244" s="252"/>
      <c r="N244" s="252"/>
      <c r="O244" s="252"/>
      <c r="P244" s="252"/>
      <c r="Q244" s="252"/>
      <c r="R244" s="252"/>
      <c r="S244" s="252"/>
    </row>
    <row r="245" spans="1:19" x14ac:dyDescent="0.2">
      <c r="A245" s="252"/>
      <c r="B245" s="252"/>
      <c r="C245" s="252"/>
      <c r="D245" s="252"/>
      <c r="E245" s="252"/>
      <c r="F245" s="252"/>
      <c r="G245" s="252"/>
      <c r="H245" s="252"/>
      <c r="I245" s="252"/>
      <c r="J245" s="252"/>
      <c r="K245" s="252"/>
      <c r="L245" s="252"/>
      <c r="M245" s="252"/>
      <c r="N245" s="252"/>
      <c r="O245" s="252"/>
      <c r="P245" s="252"/>
      <c r="Q245" s="252"/>
      <c r="R245" s="252"/>
      <c r="S245" s="252"/>
    </row>
    <row r="246" spans="1:19" x14ac:dyDescent="0.2">
      <c r="A246" s="252"/>
      <c r="B246" s="252"/>
      <c r="C246" s="252"/>
      <c r="D246" s="252"/>
      <c r="E246" s="252"/>
      <c r="F246" s="252"/>
      <c r="G246" s="252"/>
      <c r="H246" s="252"/>
      <c r="I246" s="252"/>
      <c r="J246" s="252"/>
      <c r="K246" s="252"/>
      <c r="L246" s="252"/>
      <c r="M246" s="252"/>
      <c r="N246" s="252"/>
      <c r="O246" s="252"/>
      <c r="P246" s="252"/>
      <c r="Q246" s="252"/>
      <c r="R246" s="252"/>
      <c r="S246" s="252"/>
    </row>
    <row r="247" spans="1:19" x14ac:dyDescent="0.2">
      <c r="A247" s="252"/>
      <c r="B247" s="252"/>
      <c r="C247" s="252"/>
      <c r="D247" s="252"/>
      <c r="E247" s="252"/>
      <c r="F247" s="252"/>
      <c r="G247" s="252"/>
      <c r="H247" s="252"/>
      <c r="I247" s="252"/>
      <c r="J247" s="252"/>
      <c r="K247" s="252"/>
      <c r="L247" s="252"/>
      <c r="M247" s="252"/>
      <c r="N247" s="252"/>
      <c r="O247" s="252"/>
      <c r="P247" s="252"/>
      <c r="Q247" s="252"/>
      <c r="R247" s="252"/>
      <c r="S247" s="252"/>
    </row>
    <row r="248" spans="1:19" x14ac:dyDescent="0.2">
      <c r="A248" s="252"/>
      <c r="B248" s="252"/>
      <c r="C248" s="252"/>
      <c r="D248" s="252"/>
      <c r="E248" s="252"/>
      <c r="F248" s="252"/>
      <c r="G248" s="252"/>
      <c r="H248" s="252"/>
      <c r="I248" s="252"/>
      <c r="J248" s="252"/>
      <c r="K248" s="252"/>
      <c r="L248" s="252"/>
      <c r="M248" s="252"/>
      <c r="N248" s="252"/>
      <c r="O248" s="252"/>
      <c r="P248" s="252"/>
      <c r="Q248" s="252"/>
      <c r="R248" s="252"/>
      <c r="S248" s="252"/>
    </row>
    <row r="249" spans="1:19" x14ac:dyDescent="0.2">
      <c r="A249" s="252"/>
      <c r="B249" s="252"/>
      <c r="C249" s="252"/>
      <c r="D249" s="252"/>
      <c r="E249" s="252"/>
      <c r="F249" s="252"/>
      <c r="G249" s="252"/>
      <c r="H249" s="252"/>
      <c r="I249" s="252"/>
      <c r="J249" s="252"/>
      <c r="K249" s="252"/>
      <c r="L249" s="252"/>
      <c r="M249" s="252"/>
      <c r="N249" s="252"/>
      <c r="O249" s="252"/>
      <c r="P249" s="252"/>
      <c r="Q249" s="252"/>
      <c r="R249" s="252"/>
      <c r="S249" s="252"/>
    </row>
    <row r="250" spans="1:19" x14ac:dyDescent="0.2">
      <c r="A250" s="252"/>
      <c r="B250" s="252"/>
      <c r="C250" s="252"/>
      <c r="D250" s="252"/>
      <c r="E250" s="252"/>
      <c r="F250" s="252"/>
      <c r="G250" s="252"/>
      <c r="H250" s="252"/>
      <c r="I250" s="252"/>
      <c r="J250" s="252"/>
      <c r="K250" s="252"/>
      <c r="L250" s="252"/>
      <c r="M250" s="252"/>
      <c r="N250" s="252"/>
      <c r="O250" s="252"/>
      <c r="P250" s="252"/>
      <c r="Q250" s="252"/>
      <c r="R250" s="252"/>
      <c r="S250" s="252"/>
    </row>
    <row r="251" spans="1:19" x14ac:dyDescent="0.2">
      <c r="A251" s="252"/>
      <c r="B251" s="252"/>
      <c r="C251" s="252"/>
      <c r="D251" s="252"/>
      <c r="E251" s="252"/>
      <c r="F251" s="252"/>
      <c r="G251" s="252"/>
      <c r="H251" s="252"/>
      <c r="I251" s="252"/>
      <c r="J251" s="252"/>
      <c r="K251" s="252"/>
      <c r="L251" s="252"/>
      <c r="M251" s="252"/>
      <c r="N251" s="252"/>
      <c r="O251" s="252"/>
      <c r="P251" s="252"/>
      <c r="Q251" s="252"/>
      <c r="R251" s="252"/>
      <c r="S251" s="252"/>
    </row>
    <row r="252" spans="1:19" x14ac:dyDescent="0.2">
      <c r="A252" s="252"/>
      <c r="B252" s="252"/>
      <c r="C252" s="252"/>
      <c r="D252" s="252"/>
      <c r="E252" s="252"/>
      <c r="F252" s="252"/>
      <c r="G252" s="252"/>
      <c r="H252" s="252"/>
      <c r="I252" s="252"/>
      <c r="J252" s="252"/>
      <c r="K252" s="252"/>
      <c r="L252" s="252"/>
      <c r="M252" s="252"/>
      <c r="N252" s="252"/>
      <c r="O252" s="252"/>
      <c r="P252" s="252"/>
      <c r="Q252" s="252"/>
      <c r="R252" s="252"/>
      <c r="S252" s="252"/>
    </row>
    <row r="253" spans="1:19" x14ac:dyDescent="0.2">
      <c r="A253" s="252"/>
      <c r="B253" s="252"/>
      <c r="C253" s="252"/>
      <c r="D253" s="252"/>
      <c r="E253" s="252"/>
      <c r="F253" s="252"/>
      <c r="G253" s="252"/>
      <c r="H253" s="252"/>
      <c r="I253" s="252"/>
      <c r="J253" s="252"/>
      <c r="K253" s="252"/>
      <c r="L253" s="252"/>
      <c r="M253" s="252"/>
      <c r="N253" s="252"/>
      <c r="O253" s="252"/>
      <c r="P253" s="252"/>
      <c r="Q253" s="252"/>
      <c r="R253" s="252"/>
      <c r="S253" s="252"/>
    </row>
    <row r="254" spans="1:19" x14ac:dyDescent="0.2">
      <c r="A254" s="252"/>
      <c r="B254" s="252"/>
      <c r="C254" s="252"/>
      <c r="D254" s="252"/>
      <c r="E254" s="252"/>
      <c r="F254" s="252"/>
      <c r="G254" s="252"/>
      <c r="H254" s="252"/>
      <c r="I254" s="252"/>
      <c r="J254" s="252"/>
      <c r="K254" s="252"/>
      <c r="L254" s="252"/>
      <c r="M254" s="252"/>
      <c r="N254" s="252"/>
      <c r="O254" s="252"/>
      <c r="P254" s="252"/>
      <c r="Q254" s="252"/>
      <c r="R254" s="252"/>
      <c r="S254" s="252"/>
    </row>
    <row r="255" spans="1:19" x14ac:dyDescent="0.2">
      <c r="A255" s="252"/>
      <c r="B255" s="252"/>
      <c r="C255" s="252"/>
      <c r="D255" s="252"/>
      <c r="E255" s="252"/>
      <c r="F255" s="252"/>
      <c r="G255" s="252"/>
      <c r="H255" s="252"/>
      <c r="I255" s="252"/>
      <c r="J255" s="252"/>
      <c r="K255" s="252"/>
      <c r="L255" s="252"/>
      <c r="M255" s="252"/>
      <c r="N255" s="252"/>
      <c r="O255" s="252"/>
      <c r="P255" s="252"/>
      <c r="Q255" s="252"/>
      <c r="R255" s="252"/>
      <c r="S255" s="252"/>
    </row>
    <row r="256" spans="1:19" x14ac:dyDescent="0.2">
      <c r="A256" s="252"/>
      <c r="B256" s="252"/>
      <c r="C256" s="252"/>
      <c r="D256" s="252"/>
      <c r="E256" s="252"/>
      <c r="F256" s="252"/>
      <c r="G256" s="252"/>
      <c r="H256" s="252"/>
      <c r="I256" s="252"/>
      <c r="J256" s="252"/>
      <c r="K256" s="252"/>
      <c r="L256" s="252"/>
      <c r="M256" s="252"/>
      <c r="N256" s="252"/>
      <c r="O256" s="252"/>
      <c r="P256" s="252"/>
      <c r="Q256" s="252"/>
      <c r="R256" s="252"/>
      <c r="S256" s="252"/>
    </row>
    <row r="257" spans="1:19" x14ac:dyDescent="0.2">
      <c r="A257" s="252"/>
      <c r="B257" s="252"/>
      <c r="C257" s="252"/>
      <c r="D257" s="252"/>
      <c r="E257" s="252"/>
      <c r="F257" s="252"/>
      <c r="G257" s="252"/>
      <c r="H257" s="252"/>
      <c r="I257" s="252"/>
      <c r="J257" s="252"/>
      <c r="K257" s="252"/>
      <c r="L257" s="252"/>
      <c r="M257" s="252"/>
      <c r="N257" s="252"/>
      <c r="O257" s="252"/>
      <c r="P257" s="252"/>
      <c r="Q257" s="252"/>
      <c r="R257" s="252"/>
      <c r="S257" s="252"/>
    </row>
    <row r="258" spans="1:19" x14ac:dyDescent="0.2">
      <c r="A258" s="252"/>
      <c r="B258" s="252"/>
      <c r="C258" s="252"/>
      <c r="D258" s="252"/>
      <c r="E258" s="252"/>
      <c r="F258" s="252"/>
      <c r="G258" s="252"/>
      <c r="H258" s="252"/>
      <c r="I258" s="252"/>
      <c r="J258" s="252"/>
      <c r="K258" s="252"/>
      <c r="L258" s="252"/>
      <c r="M258" s="252"/>
      <c r="N258" s="252"/>
      <c r="O258" s="252"/>
      <c r="P258" s="252"/>
      <c r="Q258" s="252"/>
      <c r="R258" s="252"/>
      <c r="S258" s="252"/>
    </row>
    <row r="259" spans="1:19" x14ac:dyDescent="0.2">
      <c r="A259" s="252"/>
      <c r="B259" s="252"/>
      <c r="C259" s="252"/>
      <c r="D259" s="252"/>
      <c r="E259" s="252"/>
      <c r="F259" s="252"/>
      <c r="G259" s="252"/>
      <c r="H259" s="252"/>
      <c r="I259" s="252"/>
      <c r="J259" s="252"/>
      <c r="K259" s="252"/>
      <c r="L259" s="252"/>
      <c r="M259" s="252"/>
      <c r="N259" s="252"/>
      <c r="O259" s="252"/>
      <c r="P259" s="252"/>
      <c r="Q259" s="252"/>
      <c r="R259" s="252"/>
      <c r="S259" s="252"/>
    </row>
    <row r="260" spans="1:19" x14ac:dyDescent="0.2">
      <c r="A260" s="252"/>
      <c r="B260" s="252"/>
      <c r="C260" s="252"/>
      <c r="D260" s="252"/>
      <c r="E260" s="252"/>
      <c r="F260" s="252"/>
      <c r="G260" s="252"/>
      <c r="H260" s="252"/>
      <c r="I260" s="252"/>
      <c r="J260" s="252"/>
      <c r="K260" s="252"/>
      <c r="L260" s="252"/>
      <c r="M260" s="252"/>
      <c r="N260" s="252"/>
      <c r="O260" s="252"/>
      <c r="P260" s="252"/>
      <c r="Q260" s="252"/>
      <c r="R260" s="252"/>
      <c r="S260" s="252"/>
    </row>
    <row r="261" spans="1:19" x14ac:dyDescent="0.2">
      <c r="A261" s="252"/>
      <c r="B261" s="252"/>
      <c r="C261" s="252"/>
      <c r="D261" s="252"/>
      <c r="E261" s="252"/>
      <c r="F261" s="252"/>
      <c r="G261" s="252"/>
      <c r="H261" s="252"/>
      <c r="I261" s="252"/>
      <c r="J261" s="252"/>
      <c r="K261" s="252"/>
      <c r="L261" s="252"/>
      <c r="M261" s="252"/>
      <c r="N261" s="252"/>
      <c r="O261" s="252"/>
      <c r="P261" s="252"/>
      <c r="Q261" s="252"/>
      <c r="R261" s="252"/>
      <c r="S261" s="252"/>
    </row>
    <row r="262" spans="1:19" x14ac:dyDescent="0.2">
      <c r="A262" s="252"/>
      <c r="B262" s="252"/>
      <c r="C262" s="252"/>
      <c r="D262" s="252"/>
      <c r="E262" s="252"/>
      <c r="F262" s="252"/>
      <c r="G262" s="252"/>
      <c r="H262" s="252"/>
      <c r="I262" s="252"/>
      <c r="J262" s="252"/>
      <c r="K262" s="252"/>
      <c r="L262" s="252"/>
      <c r="M262" s="252"/>
      <c r="N262" s="252"/>
      <c r="O262" s="252"/>
      <c r="P262" s="252"/>
      <c r="Q262" s="252"/>
      <c r="R262" s="252"/>
      <c r="S262" s="252"/>
    </row>
    <row r="263" spans="1:19" x14ac:dyDescent="0.2">
      <c r="A263" s="252"/>
      <c r="B263" s="252"/>
      <c r="C263" s="252"/>
      <c r="D263" s="252"/>
      <c r="E263" s="252"/>
      <c r="F263" s="252"/>
      <c r="G263" s="252"/>
      <c r="H263" s="252"/>
      <c r="I263" s="252"/>
      <c r="J263" s="252"/>
      <c r="K263" s="252"/>
      <c r="L263" s="252"/>
      <c r="M263" s="252"/>
      <c r="N263" s="252"/>
      <c r="O263" s="252"/>
      <c r="P263" s="252"/>
      <c r="Q263" s="252"/>
      <c r="R263" s="252"/>
      <c r="S263" s="252"/>
    </row>
    <row r="264" spans="1:19" x14ac:dyDescent="0.2">
      <c r="A264" s="252"/>
      <c r="B264" s="252"/>
      <c r="C264" s="252"/>
      <c r="D264" s="252"/>
      <c r="E264" s="252"/>
      <c r="F264" s="252"/>
      <c r="G264" s="252"/>
      <c r="H264" s="252"/>
      <c r="I264" s="252"/>
      <c r="J264" s="252"/>
      <c r="K264" s="252"/>
      <c r="L264" s="252"/>
      <c r="M264" s="252"/>
      <c r="N264" s="252"/>
      <c r="O264" s="252"/>
      <c r="P264" s="252"/>
      <c r="Q264" s="252"/>
      <c r="R264" s="252"/>
      <c r="S264" s="252"/>
    </row>
    <row r="265" spans="1:19" x14ac:dyDescent="0.2">
      <c r="A265" s="252"/>
      <c r="B265" s="252"/>
      <c r="C265" s="252"/>
      <c r="D265" s="252"/>
      <c r="E265" s="252"/>
      <c r="F265" s="252"/>
      <c r="G265" s="252"/>
      <c r="H265" s="252"/>
      <c r="I265" s="252"/>
      <c r="J265" s="252"/>
      <c r="K265" s="252"/>
      <c r="L265" s="252"/>
      <c r="M265" s="252"/>
      <c r="N265" s="252"/>
      <c r="O265" s="252"/>
      <c r="P265" s="252"/>
      <c r="Q265" s="252"/>
      <c r="R265" s="252"/>
      <c r="S265" s="252"/>
    </row>
    <row r="266" spans="1:19" x14ac:dyDescent="0.2">
      <c r="A266" s="252"/>
      <c r="B266" s="252"/>
      <c r="C266" s="252"/>
      <c r="D266" s="252"/>
      <c r="E266" s="252"/>
      <c r="F266" s="252"/>
      <c r="G266" s="252"/>
      <c r="H266" s="252"/>
      <c r="I266" s="252"/>
      <c r="J266" s="252"/>
      <c r="K266" s="252"/>
      <c r="L266" s="252"/>
      <c r="M266" s="252"/>
      <c r="N266" s="252"/>
      <c r="O266" s="252"/>
      <c r="P266" s="252"/>
      <c r="Q266" s="252"/>
      <c r="R266" s="252"/>
      <c r="S266" s="252"/>
    </row>
    <row r="267" spans="1:19" x14ac:dyDescent="0.2">
      <c r="A267" s="252"/>
      <c r="B267" s="252"/>
      <c r="C267" s="252"/>
      <c r="D267" s="252"/>
      <c r="E267" s="252"/>
      <c r="F267" s="252"/>
      <c r="G267" s="252"/>
      <c r="H267" s="252"/>
      <c r="I267" s="252"/>
      <c r="J267" s="252"/>
      <c r="K267" s="252"/>
      <c r="L267" s="252"/>
      <c r="M267" s="252"/>
      <c r="N267" s="252"/>
      <c r="O267" s="252"/>
      <c r="P267" s="252"/>
      <c r="Q267" s="252"/>
      <c r="R267" s="252"/>
      <c r="S267" s="252"/>
    </row>
    <row r="268" spans="1:19" x14ac:dyDescent="0.2">
      <c r="A268" s="252"/>
      <c r="B268" s="252"/>
      <c r="C268" s="252"/>
      <c r="D268" s="252"/>
      <c r="E268" s="252"/>
      <c r="F268" s="252"/>
      <c r="G268" s="252"/>
      <c r="H268" s="252"/>
      <c r="I268" s="252"/>
      <c r="J268" s="252"/>
      <c r="K268" s="252"/>
      <c r="L268" s="252"/>
      <c r="M268" s="252"/>
      <c r="N268" s="252"/>
      <c r="O268" s="252"/>
      <c r="P268" s="252"/>
      <c r="Q268" s="252"/>
      <c r="R268" s="252"/>
      <c r="S268" s="252"/>
    </row>
    <row r="269" spans="1:19" x14ac:dyDescent="0.2">
      <c r="A269" s="252"/>
      <c r="B269" s="252"/>
      <c r="C269" s="252"/>
      <c r="D269" s="252"/>
      <c r="E269" s="252"/>
      <c r="F269" s="252"/>
      <c r="G269" s="252"/>
      <c r="H269" s="252"/>
      <c r="I269" s="252"/>
      <c r="J269" s="252"/>
      <c r="K269" s="252"/>
      <c r="L269" s="252"/>
      <c r="M269" s="252"/>
      <c r="N269" s="252"/>
      <c r="O269" s="252"/>
      <c r="P269" s="252"/>
      <c r="Q269" s="252"/>
      <c r="R269" s="252"/>
      <c r="S269" s="252"/>
    </row>
    <row r="270" spans="1:19" x14ac:dyDescent="0.2">
      <c r="A270" s="252"/>
      <c r="B270" s="252"/>
      <c r="C270" s="252"/>
      <c r="D270" s="252"/>
      <c r="E270" s="252"/>
      <c r="F270" s="252"/>
      <c r="G270" s="252"/>
      <c r="H270" s="252"/>
      <c r="I270" s="252"/>
      <c r="J270" s="252"/>
      <c r="K270" s="252"/>
      <c r="L270" s="252"/>
      <c r="M270" s="252"/>
      <c r="N270" s="252"/>
      <c r="O270" s="252"/>
      <c r="P270" s="252"/>
      <c r="Q270" s="252"/>
      <c r="R270" s="252"/>
      <c r="S270" s="252"/>
    </row>
    <row r="271" spans="1:19" x14ac:dyDescent="0.2">
      <c r="A271" s="252"/>
      <c r="B271" s="252"/>
      <c r="C271" s="252"/>
      <c r="D271" s="252"/>
      <c r="E271" s="252"/>
      <c r="F271" s="252"/>
      <c r="G271" s="252"/>
      <c r="H271" s="252"/>
      <c r="I271" s="252"/>
      <c r="J271" s="252"/>
      <c r="K271" s="252"/>
      <c r="L271" s="252"/>
      <c r="M271" s="252"/>
      <c r="N271" s="252"/>
      <c r="O271" s="252"/>
      <c r="P271" s="252"/>
      <c r="Q271" s="252"/>
      <c r="R271" s="252"/>
      <c r="S271" s="252"/>
    </row>
    <row r="272" spans="1:19" x14ac:dyDescent="0.2">
      <c r="A272" s="252"/>
      <c r="B272" s="252"/>
      <c r="C272" s="252"/>
      <c r="D272" s="252"/>
      <c r="E272" s="252"/>
      <c r="F272" s="252"/>
      <c r="G272" s="252"/>
      <c r="H272" s="252"/>
      <c r="I272" s="252"/>
      <c r="J272" s="252"/>
      <c r="K272" s="252"/>
      <c r="L272" s="252"/>
      <c r="M272" s="252"/>
      <c r="N272" s="252"/>
      <c r="O272" s="252"/>
      <c r="P272" s="252"/>
      <c r="Q272" s="252"/>
      <c r="R272" s="252"/>
      <c r="S272" s="252"/>
    </row>
    <row r="273" spans="1:19" x14ac:dyDescent="0.2">
      <c r="A273" s="252"/>
      <c r="B273" s="252"/>
      <c r="C273" s="252"/>
      <c r="D273" s="252"/>
      <c r="E273" s="252"/>
      <c r="F273" s="252"/>
      <c r="G273" s="252"/>
      <c r="H273" s="252"/>
      <c r="I273" s="252"/>
      <c r="J273" s="252"/>
      <c r="K273" s="252"/>
      <c r="L273" s="252"/>
      <c r="M273" s="252"/>
      <c r="N273" s="252"/>
      <c r="O273" s="252"/>
      <c r="P273" s="252"/>
      <c r="Q273" s="252"/>
      <c r="R273" s="252"/>
      <c r="S273" s="252"/>
    </row>
    <row r="274" spans="1:19" x14ac:dyDescent="0.2">
      <c r="A274" s="252"/>
      <c r="B274" s="252"/>
      <c r="C274" s="252"/>
      <c r="D274" s="252"/>
      <c r="E274" s="252"/>
      <c r="F274" s="252"/>
      <c r="G274" s="252"/>
      <c r="H274" s="252"/>
      <c r="I274" s="252"/>
      <c r="J274" s="252"/>
      <c r="K274" s="252"/>
      <c r="L274" s="252"/>
      <c r="M274" s="252"/>
      <c r="N274" s="252"/>
      <c r="O274" s="252"/>
      <c r="P274" s="252"/>
      <c r="Q274" s="252"/>
      <c r="R274" s="252"/>
      <c r="S274" s="252"/>
    </row>
    <row r="275" spans="1:19" x14ac:dyDescent="0.2">
      <c r="A275" s="252"/>
      <c r="B275" s="252"/>
      <c r="C275" s="252"/>
      <c r="D275" s="252"/>
      <c r="E275" s="252"/>
      <c r="F275" s="252"/>
      <c r="G275" s="252"/>
      <c r="H275" s="252"/>
      <c r="I275" s="252"/>
      <c r="J275" s="252"/>
      <c r="K275" s="252"/>
      <c r="L275" s="252"/>
      <c r="M275" s="252"/>
      <c r="N275" s="252"/>
      <c r="O275" s="252"/>
      <c r="P275" s="252"/>
      <c r="Q275" s="252"/>
      <c r="R275" s="252"/>
      <c r="S275" s="252"/>
    </row>
    <row r="276" spans="1:19" x14ac:dyDescent="0.2">
      <c r="A276" s="252"/>
      <c r="B276" s="252"/>
      <c r="C276" s="252"/>
      <c r="D276" s="252"/>
      <c r="E276" s="252"/>
      <c r="F276" s="252"/>
      <c r="G276" s="252"/>
      <c r="H276" s="252"/>
      <c r="I276" s="252"/>
      <c r="J276" s="252"/>
      <c r="K276" s="252"/>
      <c r="L276" s="252"/>
      <c r="M276" s="252"/>
      <c r="N276" s="252"/>
      <c r="O276" s="252"/>
      <c r="P276" s="252"/>
      <c r="Q276" s="252"/>
      <c r="R276" s="252"/>
      <c r="S276" s="252"/>
    </row>
    <row r="277" spans="1:19" x14ac:dyDescent="0.2">
      <c r="A277" s="252"/>
      <c r="B277" s="252"/>
      <c r="C277" s="252"/>
      <c r="D277" s="252"/>
      <c r="E277" s="252"/>
      <c r="F277" s="252"/>
      <c r="G277" s="252"/>
      <c r="H277" s="252"/>
      <c r="I277" s="252"/>
      <c r="J277" s="252"/>
      <c r="K277" s="252"/>
      <c r="L277" s="252"/>
      <c r="M277" s="252"/>
      <c r="N277" s="252"/>
      <c r="O277" s="252"/>
      <c r="P277" s="252"/>
      <c r="Q277" s="252"/>
      <c r="R277" s="252"/>
      <c r="S277" s="252"/>
    </row>
    <row r="278" spans="1:19" x14ac:dyDescent="0.2">
      <c r="A278" s="252"/>
      <c r="B278" s="252"/>
      <c r="C278" s="252"/>
      <c r="D278" s="252"/>
      <c r="E278" s="252"/>
      <c r="F278" s="252"/>
      <c r="G278" s="252"/>
      <c r="H278" s="252"/>
      <c r="I278" s="252"/>
      <c r="J278" s="252"/>
      <c r="K278" s="252"/>
      <c r="L278" s="252"/>
      <c r="M278" s="252"/>
      <c r="N278" s="252"/>
      <c r="O278" s="252"/>
      <c r="P278" s="252"/>
      <c r="Q278" s="252"/>
      <c r="R278" s="252"/>
      <c r="S278" s="252"/>
    </row>
    <row r="279" spans="1:19" x14ac:dyDescent="0.2">
      <c r="A279" s="252"/>
      <c r="B279" s="252"/>
      <c r="C279" s="252"/>
      <c r="D279" s="252"/>
      <c r="E279" s="252"/>
      <c r="F279" s="252"/>
      <c r="G279" s="252"/>
      <c r="H279" s="252"/>
      <c r="I279" s="252"/>
      <c r="J279" s="252"/>
      <c r="K279" s="252"/>
      <c r="L279" s="252"/>
      <c r="M279" s="252"/>
      <c r="N279" s="252"/>
      <c r="O279" s="252"/>
      <c r="P279" s="252"/>
      <c r="Q279" s="252"/>
      <c r="R279" s="252"/>
      <c r="S279" s="252"/>
    </row>
    <row r="280" spans="1:19" x14ac:dyDescent="0.2">
      <c r="A280" s="252"/>
      <c r="B280" s="252"/>
      <c r="C280" s="252"/>
      <c r="D280" s="252"/>
      <c r="E280" s="252"/>
      <c r="F280" s="252"/>
      <c r="G280" s="252"/>
      <c r="H280" s="252"/>
      <c r="I280" s="252"/>
      <c r="J280" s="252"/>
      <c r="K280" s="252"/>
      <c r="L280" s="252"/>
      <c r="M280" s="252"/>
      <c r="N280" s="252"/>
      <c r="O280" s="252"/>
      <c r="P280" s="252"/>
      <c r="Q280" s="252"/>
      <c r="R280" s="252"/>
      <c r="S280" s="252"/>
    </row>
    <row r="281" spans="1:19" x14ac:dyDescent="0.2">
      <c r="A281" s="252"/>
      <c r="B281" s="252"/>
      <c r="C281" s="252"/>
      <c r="D281" s="252"/>
      <c r="E281" s="252"/>
      <c r="F281" s="252"/>
      <c r="G281" s="252"/>
      <c r="H281" s="252"/>
      <c r="I281" s="252"/>
      <c r="J281" s="252"/>
      <c r="K281" s="252"/>
      <c r="L281" s="252"/>
      <c r="M281" s="252"/>
      <c r="N281" s="252"/>
      <c r="O281" s="252"/>
      <c r="P281" s="252"/>
      <c r="Q281" s="252"/>
      <c r="R281" s="252"/>
      <c r="S281" s="252"/>
    </row>
    <row r="282" spans="1:19" x14ac:dyDescent="0.2">
      <c r="A282" s="252"/>
      <c r="B282" s="252"/>
      <c r="C282" s="252"/>
      <c r="D282" s="252"/>
      <c r="E282" s="252"/>
      <c r="F282" s="252"/>
      <c r="G282" s="252"/>
      <c r="H282" s="252"/>
      <c r="I282" s="252"/>
      <c r="J282" s="252"/>
      <c r="K282" s="252"/>
      <c r="L282" s="252"/>
      <c r="M282" s="252"/>
      <c r="N282" s="252"/>
      <c r="O282" s="252"/>
      <c r="P282" s="252"/>
      <c r="Q282" s="252"/>
      <c r="R282" s="252"/>
      <c r="S282" s="252"/>
    </row>
    <row r="283" spans="1:19" x14ac:dyDescent="0.2">
      <c r="A283" s="252"/>
      <c r="B283" s="252"/>
      <c r="C283" s="252"/>
      <c r="D283" s="252"/>
      <c r="E283" s="252"/>
      <c r="F283" s="252"/>
      <c r="G283" s="252"/>
      <c r="H283" s="252"/>
      <c r="I283" s="252"/>
      <c r="J283" s="252"/>
      <c r="K283" s="252"/>
      <c r="L283" s="252"/>
      <c r="M283" s="252"/>
      <c r="N283" s="252"/>
      <c r="O283" s="252"/>
      <c r="P283" s="252"/>
      <c r="Q283" s="252"/>
      <c r="R283" s="252"/>
      <c r="S283" s="252"/>
    </row>
    <row r="284" spans="1:19" x14ac:dyDescent="0.2">
      <c r="A284" s="252"/>
      <c r="B284" s="252"/>
      <c r="C284" s="252"/>
      <c r="D284" s="252"/>
      <c r="E284" s="252"/>
      <c r="F284" s="252"/>
      <c r="G284" s="252"/>
      <c r="H284" s="252"/>
      <c r="I284" s="252"/>
      <c r="J284" s="252"/>
      <c r="K284" s="252"/>
      <c r="L284" s="252"/>
      <c r="M284" s="252"/>
      <c r="N284" s="252"/>
      <c r="O284" s="252"/>
      <c r="P284" s="252"/>
      <c r="Q284" s="252"/>
      <c r="R284" s="252"/>
      <c r="S284" s="252"/>
    </row>
    <row r="285" spans="1:19" x14ac:dyDescent="0.2">
      <c r="A285" s="252"/>
      <c r="B285" s="252"/>
      <c r="C285" s="252"/>
      <c r="D285" s="252"/>
      <c r="E285" s="252"/>
      <c r="F285" s="252"/>
      <c r="G285" s="252"/>
      <c r="H285" s="252"/>
      <c r="I285" s="252"/>
      <c r="J285" s="252"/>
      <c r="K285" s="252"/>
      <c r="L285" s="252"/>
      <c r="M285" s="252"/>
      <c r="N285" s="252"/>
      <c r="O285" s="252"/>
      <c r="P285" s="252"/>
      <c r="Q285" s="252"/>
      <c r="R285" s="252"/>
      <c r="S285" s="252"/>
    </row>
    <row r="286" spans="1:19" x14ac:dyDescent="0.2">
      <c r="A286" s="252"/>
      <c r="B286" s="252"/>
      <c r="C286" s="252"/>
      <c r="D286" s="252"/>
      <c r="E286" s="252"/>
      <c r="F286" s="252"/>
      <c r="G286" s="252"/>
      <c r="H286" s="252"/>
      <c r="I286" s="252"/>
      <c r="J286" s="252"/>
      <c r="K286" s="252"/>
      <c r="L286" s="252"/>
      <c r="M286" s="252"/>
      <c r="N286" s="252"/>
      <c r="O286" s="252"/>
      <c r="P286" s="252"/>
      <c r="Q286" s="252"/>
      <c r="R286" s="252"/>
      <c r="S286" s="252"/>
    </row>
    <row r="287" spans="1:19" x14ac:dyDescent="0.2">
      <c r="A287" s="252"/>
      <c r="B287" s="252"/>
      <c r="C287" s="252"/>
      <c r="D287" s="252"/>
      <c r="E287" s="252"/>
      <c r="F287" s="252"/>
      <c r="G287" s="252"/>
      <c r="H287" s="252"/>
      <c r="I287" s="252"/>
      <c r="J287" s="252"/>
      <c r="K287" s="252"/>
      <c r="L287" s="252"/>
      <c r="M287" s="252"/>
      <c r="N287" s="252"/>
      <c r="O287" s="252"/>
      <c r="P287" s="252"/>
      <c r="Q287" s="252"/>
      <c r="R287" s="252"/>
      <c r="S287" s="252"/>
    </row>
    <row r="288" spans="1:19" x14ac:dyDescent="0.2">
      <c r="A288" s="252"/>
      <c r="B288" s="252"/>
      <c r="C288" s="252"/>
      <c r="D288" s="252"/>
      <c r="E288" s="252"/>
      <c r="F288" s="252"/>
      <c r="G288" s="252"/>
      <c r="H288" s="252"/>
      <c r="I288" s="252"/>
      <c r="J288" s="252"/>
      <c r="K288" s="252"/>
      <c r="L288" s="252"/>
      <c r="M288" s="252"/>
      <c r="N288" s="252"/>
      <c r="O288" s="252"/>
      <c r="P288" s="252"/>
      <c r="Q288" s="252"/>
      <c r="R288" s="252"/>
      <c r="S288" s="252"/>
    </row>
    <row r="289" spans="1:19" x14ac:dyDescent="0.2">
      <c r="A289" s="252"/>
      <c r="B289" s="252"/>
      <c r="C289" s="252"/>
      <c r="D289" s="252"/>
      <c r="E289" s="252"/>
      <c r="F289" s="252"/>
      <c r="G289" s="252"/>
      <c r="H289" s="252"/>
      <c r="I289" s="252"/>
      <c r="J289" s="252"/>
      <c r="K289" s="252"/>
      <c r="L289" s="252"/>
      <c r="M289" s="252"/>
      <c r="N289" s="252"/>
      <c r="O289" s="252"/>
      <c r="P289" s="252"/>
      <c r="Q289" s="252"/>
      <c r="R289" s="252"/>
      <c r="S289" s="252"/>
    </row>
    <row r="290" spans="1:19" x14ac:dyDescent="0.2">
      <c r="A290" s="252"/>
      <c r="B290" s="252"/>
      <c r="C290" s="252"/>
      <c r="D290" s="252"/>
      <c r="E290" s="252"/>
      <c r="F290" s="252"/>
      <c r="G290" s="252"/>
      <c r="H290" s="252"/>
      <c r="I290" s="252"/>
      <c r="J290" s="252"/>
      <c r="K290" s="252"/>
      <c r="L290" s="252"/>
      <c r="M290" s="252"/>
      <c r="N290" s="252"/>
      <c r="O290" s="252"/>
      <c r="P290" s="252"/>
      <c r="Q290" s="252"/>
      <c r="R290" s="252"/>
      <c r="S290" s="252"/>
    </row>
    <row r="291" spans="1:19" x14ac:dyDescent="0.2">
      <c r="A291" s="252"/>
      <c r="B291" s="252"/>
      <c r="C291" s="252"/>
      <c r="D291" s="252"/>
      <c r="E291" s="252"/>
      <c r="F291" s="252"/>
      <c r="G291" s="252"/>
      <c r="H291" s="252"/>
      <c r="I291" s="252"/>
      <c r="J291" s="252"/>
      <c r="K291" s="252"/>
      <c r="L291" s="252"/>
      <c r="M291" s="252"/>
      <c r="N291" s="252"/>
      <c r="O291" s="252"/>
      <c r="P291" s="252"/>
      <c r="Q291" s="252"/>
      <c r="R291" s="252"/>
      <c r="S291" s="252"/>
    </row>
    <row r="292" spans="1:19" x14ac:dyDescent="0.2">
      <c r="A292" s="252"/>
      <c r="B292" s="252"/>
      <c r="C292" s="252"/>
      <c r="D292" s="252"/>
      <c r="E292" s="252"/>
      <c r="F292" s="252"/>
      <c r="G292" s="252"/>
      <c r="H292" s="252"/>
      <c r="I292" s="252"/>
      <c r="J292" s="252"/>
      <c r="K292" s="252"/>
      <c r="L292" s="252"/>
      <c r="M292" s="252"/>
      <c r="N292" s="252"/>
      <c r="O292" s="252"/>
      <c r="P292" s="252"/>
      <c r="Q292" s="252"/>
      <c r="R292" s="252"/>
      <c r="S292" s="252"/>
    </row>
    <row r="293" spans="1:19" x14ac:dyDescent="0.2">
      <c r="A293" s="252"/>
      <c r="B293" s="252"/>
      <c r="C293" s="252"/>
      <c r="D293" s="252"/>
      <c r="E293" s="252"/>
      <c r="F293" s="252"/>
      <c r="G293" s="252"/>
      <c r="H293" s="252"/>
      <c r="I293" s="252"/>
      <c r="J293" s="252"/>
      <c r="K293" s="252"/>
      <c r="L293" s="252"/>
      <c r="M293" s="252"/>
      <c r="N293" s="252"/>
      <c r="O293" s="252"/>
      <c r="P293" s="252"/>
      <c r="Q293" s="252"/>
      <c r="R293" s="252"/>
      <c r="S293" s="252"/>
    </row>
    <row r="294" spans="1:19" x14ac:dyDescent="0.2">
      <c r="A294" s="252"/>
      <c r="B294" s="252"/>
      <c r="C294" s="252"/>
      <c r="D294" s="252"/>
      <c r="E294" s="252"/>
      <c r="F294" s="252"/>
      <c r="G294" s="252"/>
      <c r="H294" s="252"/>
      <c r="I294" s="252"/>
      <c r="J294" s="252"/>
      <c r="K294" s="252"/>
      <c r="L294" s="252"/>
      <c r="M294" s="252"/>
      <c r="N294" s="252"/>
      <c r="O294" s="252"/>
      <c r="P294" s="252"/>
      <c r="Q294" s="252"/>
      <c r="R294" s="252"/>
      <c r="S294" s="252"/>
    </row>
    <row r="295" spans="1:19" x14ac:dyDescent="0.2">
      <c r="A295" s="252"/>
      <c r="B295" s="252"/>
      <c r="C295" s="252"/>
      <c r="D295" s="252"/>
      <c r="E295" s="252"/>
      <c r="F295" s="252"/>
      <c r="G295" s="252"/>
      <c r="H295" s="252"/>
      <c r="I295" s="252"/>
      <c r="J295" s="252"/>
      <c r="K295" s="252"/>
      <c r="L295" s="252"/>
      <c r="M295" s="252"/>
      <c r="N295" s="252"/>
      <c r="O295" s="252"/>
      <c r="P295" s="252"/>
      <c r="Q295" s="252"/>
      <c r="R295" s="252"/>
      <c r="S295" s="252"/>
    </row>
    <row r="296" spans="1:19" x14ac:dyDescent="0.2">
      <c r="A296" s="252"/>
      <c r="B296" s="252"/>
      <c r="C296" s="252"/>
      <c r="D296" s="252"/>
      <c r="E296" s="252"/>
      <c r="F296" s="252"/>
      <c r="G296" s="252"/>
      <c r="H296" s="252"/>
      <c r="I296" s="252"/>
      <c r="J296" s="252"/>
      <c r="K296" s="252"/>
      <c r="L296" s="252"/>
      <c r="M296" s="252"/>
      <c r="N296" s="252"/>
      <c r="O296" s="252"/>
      <c r="P296" s="252"/>
      <c r="Q296" s="252"/>
      <c r="R296" s="252"/>
      <c r="S296" s="252"/>
    </row>
    <row r="297" spans="1:19" x14ac:dyDescent="0.2">
      <c r="A297" s="252"/>
      <c r="B297" s="252"/>
      <c r="C297" s="252"/>
      <c r="D297" s="252"/>
      <c r="E297" s="252"/>
      <c r="F297" s="252"/>
      <c r="G297" s="252"/>
      <c r="H297" s="252"/>
      <c r="I297" s="252"/>
      <c r="J297" s="252"/>
      <c r="K297" s="252"/>
      <c r="L297" s="252"/>
      <c r="M297" s="252"/>
      <c r="N297" s="252"/>
      <c r="O297" s="252"/>
      <c r="P297" s="252"/>
      <c r="Q297" s="252"/>
      <c r="R297" s="252"/>
      <c r="S297" s="252"/>
    </row>
    <row r="298" spans="1:19" x14ac:dyDescent="0.2">
      <c r="A298" s="252"/>
      <c r="B298" s="252"/>
      <c r="C298" s="252"/>
      <c r="D298" s="252"/>
      <c r="E298" s="252"/>
      <c r="F298" s="252"/>
      <c r="G298" s="252"/>
      <c r="H298" s="252"/>
      <c r="I298" s="252"/>
      <c r="J298" s="252"/>
      <c r="K298" s="252"/>
      <c r="L298" s="252"/>
      <c r="M298" s="252"/>
      <c r="N298" s="252"/>
      <c r="O298" s="252"/>
      <c r="P298" s="252"/>
      <c r="Q298" s="252"/>
      <c r="R298" s="252"/>
      <c r="S298" s="252"/>
    </row>
    <row r="299" spans="1:19" x14ac:dyDescent="0.2">
      <c r="A299" s="252"/>
      <c r="B299" s="252"/>
      <c r="C299" s="252"/>
      <c r="D299" s="252"/>
      <c r="E299" s="252"/>
      <c r="F299" s="252"/>
      <c r="G299" s="252"/>
      <c r="H299" s="252"/>
      <c r="I299" s="252"/>
      <c r="J299" s="252"/>
      <c r="K299" s="252"/>
      <c r="L299" s="252"/>
      <c r="M299" s="252"/>
      <c r="N299" s="252"/>
      <c r="O299" s="252"/>
      <c r="P299" s="252"/>
      <c r="Q299" s="252"/>
      <c r="R299" s="252"/>
      <c r="S299" s="252"/>
    </row>
    <row r="300" spans="1:19" x14ac:dyDescent="0.2">
      <c r="A300" s="252"/>
      <c r="B300" s="252"/>
      <c r="C300" s="252"/>
      <c r="D300" s="252"/>
      <c r="E300" s="252"/>
      <c r="F300" s="252"/>
      <c r="G300" s="252"/>
      <c r="H300" s="252"/>
      <c r="I300" s="252"/>
      <c r="J300" s="252"/>
      <c r="K300" s="252"/>
      <c r="L300" s="252"/>
      <c r="M300" s="252"/>
      <c r="N300" s="252"/>
      <c r="O300" s="252"/>
      <c r="P300" s="252"/>
      <c r="Q300" s="252"/>
      <c r="R300" s="252"/>
      <c r="S300" s="252"/>
    </row>
  </sheetData>
  <sheetProtection sheet="1" objects="1" scenarios="1"/>
  <mergeCells count="11">
    <mergeCell ref="A78:Q78"/>
    <mergeCell ref="BZ4:CE4"/>
    <mergeCell ref="A1:D3"/>
    <mergeCell ref="E1:BP1"/>
    <mergeCell ref="BQ1:BY2"/>
    <mergeCell ref="E2:BP2"/>
    <mergeCell ref="E3:BP3"/>
    <mergeCell ref="BQ3:BY3"/>
    <mergeCell ref="A4:AC4"/>
    <mergeCell ref="AD4:BA4"/>
    <mergeCell ref="BB4:BY4"/>
  </mergeCells>
  <dataValidations count="46">
    <dataValidation type="list" errorStyle="warning" allowBlank="1" showInputMessage="1" showErrorMessage="1" errorTitle="Fuente Financiación" error="Desea Ingresar Nueva Fuente de Financiación?" sqref="R5:AC5">
      <formula1>fuente_financiacion</formula1>
    </dataValidation>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BX6:BX77">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BV6:BV77">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T6:BT77">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R6:BR77">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P6:BP77">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N6:BN77">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L6:BL77">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J6:BJ77">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H6:BH77">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F6:BF77">
      <formula1>10</formula1>
      <formula2>1000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D6:BD77">
      <formula1>10</formula1>
      <formula2>1000</formula2>
    </dataValidation>
    <dataValidation type="decimal" allowBlank="1" showInputMessage="1" showErrorMessage="1" errorTitle="Dato Inválido" error="Debe Registrar Valores Enteros y/o con Valores Decimales (Mayor a 0 e Inferior o Igual a 100)" sqref="BC6:BC77 BE6:BE77 BG6:BG77 BI6:BI77 BK6:BK77 BM6:BM77 BO6:BO77 BQ6:BQ77 BS6:BS77 BU6:BU77 BW6:BW77 BY6:BY77">
      <formula1>1</formula1>
      <formula2>100</formula2>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B6:BB77">
      <formula1>10</formula1>
      <formula2>1000</formula2>
    </dataValidation>
    <dataValidation type="list" errorStyle="warning" allowBlank="1" showInputMessage="1" showErrorMessage="1" errorTitle="Líder Responsable" error="Desea Ingresar Nuevo Líder Responsable?" sqref="BA6:BA77">
      <formula1>lider</formula1>
    </dataValidation>
    <dataValidation type="list" errorStyle="warning" allowBlank="1" showInputMessage="1" showErrorMessage="1" errorTitle="Meta Indicador de Resultado" error="Desea Ingresar Nueva Meta Indicador de Resultado?" sqref="AZ6:AZ77">
      <formula1>"No Aplica"</formula1>
    </dataValidation>
    <dataValidation type="list" errorStyle="warning" allowBlank="1" showInputMessage="1" showErrorMessage="1" errorTitle="Clasificación de Desempeño" error="Desea Ingresar Nueva Clasificación de Desempeño y Calidad?" sqref="AY6:AY77">
      <formula1>clasificacion_desempeño</formula1>
    </dataValidation>
    <dataValidation type="list" errorStyle="warning" allowBlank="1" showInputMessage="1" showErrorMessage="1" errorTitle="Municipio" error="Desea Ingresar Nuevo Municipio?" sqref="AW6:AW77">
      <formula1>municipio</formula1>
    </dataValidation>
    <dataValidation type="list" errorStyle="warning" allowBlank="1" showInputMessage="1" showErrorMessage="1" errorTitle="Departamento" error="Desea Ingresar Nuevo Departamento?" sqref="AU6:AU77">
      <formula1>departamento</formula1>
    </dataValidation>
    <dataValidation type="list" errorStyle="warning" allowBlank="1" showInputMessage="1" showErrorMessage="1" errorTitle="Región" error="Desea Ingresar Nueva Región?" sqref="AT6:AT77">
      <formula1>region</formula1>
    </dataValidation>
    <dataValidation type="list" errorStyle="warning" allowBlank="1" showInputMessage="1" showErrorMessage="1" errorTitle="Género" error="Desea Ingresar Nuevo Género?" sqref="AR6:AR77">
      <formula1>genero</formula1>
    </dataValidation>
    <dataValidation type="list" errorStyle="warning" allowBlank="1" showInputMessage="1" showErrorMessage="1" errorTitle="Grupo Poblacional" error="Desea Ingresar Nuevo Grupo Poblacional?" sqref="AQ6:AQ77">
      <formula1>grupo_poblacional</formula1>
    </dataValidation>
    <dataValidation type="list" errorStyle="warning" allowBlank="1" showInputMessage="1" showErrorMessage="1" errorTitle="Fuente Compromiso Étnico" error="Desea Ingresar Nueva Fuente Compromiso Étnico?" sqref="AP6:AP77">
      <formula1>compromiso_etnico</formula1>
    </dataValidation>
    <dataValidation type="list" errorStyle="warning" allowBlank="1" showInputMessage="1" showErrorMessage="1" errorTitle="Grupo Étnico" error="Desea Ingresar Nuevo Grupo Étnico?" sqref="AO6:AO77">
      <formula1>grupo_etnico</formula1>
    </dataValidation>
    <dataValidation type="list" allowBlank="1" showInputMessage="1" showErrorMessage="1" errorTitle="Dato Inválido" error="Debe Seleccionar Si Aplica o No Aplica?" sqref="AM6:AN77">
      <formula1>"Si Aplica,No Aplica"</formula1>
    </dataValidation>
    <dataValidation type="list" errorStyle="warning" allowBlank="1" showInputMessage="1" showErrorMessage="1" errorTitle="Acuerdos Internacionales" error="Desea Ingresar Nuevo Compromiso Acuerdo Internacional?" sqref="AL6:AL77">
      <formula1>"No Aplica"</formula1>
    </dataValidation>
    <dataValidation type="list" errorStyle="warning" allowBlank="1" showInputMessage="1" showErrorMessage="1" errorTitle="Política Ambiental" error="Desea Ingresar Nueva Política Ambiental?" sqref="AJ6:AJ77">
      <formula1>politica_ambiental</formula1>
    </dataValidation>
    <dataValidation type="list" errorStyle="warning" allowBlank="1" showInputMessage="1" showErrorMessage="1" errorTitle="Tablero Control Ministro" error="Desea Ingresar Nueva Meta Control Ministro?" sqref="AI6:AI77">
      <formula1>tablero_ministro</formula1>
    </dataValidation>
    <dataValidation type="list" errorStyle="warning" allowBlank="1" showInputMessage="1" showErrorMessage="1" errorTitle="Meta Grupo Étnico" error="Desea Ingresar Nueva Meta Grupo Étnico?" sqref="AH6:AH77">
      <formula1>meta_grupo_etnico</formula1>
    </dataValidation>
    <dataValidation type="list" errorStyle="warning" allowBlank="1" showInputMessage="1" showErrorMessage="1" errorTitle="Meta Sinergia Regional" error="Desea Ingresar Nueva Meta Sinergia Regional?" sqref="AG6:AG77">
      <formula1>meta_sinergia_regional</formula1>
    </dataValidation>
    <dataValidation type="list" errorStyle="warning" allowBlank="1" showInputMessage="1" showErrorMessage="1" errorTitle="Meta Sinergia Nacional" error="Desea Ingresar Nueva Meta Sinergia Nacional?" sqref="AF6:AF77">
      <formula1>meta_sinergia_nal</formula1>
    </dataValidation>
    <dataValidation type="list" errorStyle="warning" allowBlank="1" showInputMessage="1" showErrorMessage="1" errorTitle="Articulado PND" error="Desea Ingresar Nuevo Articulado PND?" sqref="AE6:AE77">
      <formula1>"No Aplica"</formula1>
    </dataValidation>
    <dataValidation type="list" errorStyle="warning" allowBlank="1" showInputMessage="1" showErrorMessage="1" errorTitle="Compromiso PND" error="Desea Ingresar Nuevo Compromiso PND?" sqref="AD6:AD77">
      <formula1>compromiso_PND</formula1>
    </dataValidation>
    <dataValidation type="decimal" allowBlank="1" showInputMessage="1" showErrorMessage="1" errorTitle="Dato Inválido" error="Debe Registrar Valores Enteros y/o con Valores Decimales" sqref="N6:N77 AC6:AC77 AS6:AS77">
      <formula1>0</formula1>
      <formula2>9.99999999999999E+24</formula2>
    </dataValidation>
    <dataValidation type="list" errorStyle="warning" allowBlank="1" showInputMessage="1" showErrorMessage="1" errorTitle="Unidad de Medida" error="Desea Ingresar Nueva Unidad de Medida?" sqref="P6:P77">
      <formula1>unidad_medida</formula1>
    </dataValidation>
    <dataValidation type="list" allowBlank="1" showInputMessage="1" showErrorMessage="1" errorTitle="Dato Inválido" error="Debe Registrar un Valor Entre 1 y 3" sqref="M6:M77">
      <formula1>peso</formula1>
    </dataValidation>
    <dataValidation type="list" errorStyle="warning" allowBlank="1" showInputMessage="1" showErrorMessage="1" errorTitle="Línea de Gestión PND" error="Desea Ingresar Nueva Línea de Gestión PND?" sqref="K6:K77">
      <formula1>linea_gestion</formula1>
    </dataValidation>
    <dataValidation type="list" errorStyle="warning" allowBlank="1" showInputMessage="1" showErrorMessage="1" errorTitle="Actividad Desagregada" error="Registrar Actividad Desagregada?" sqref="J6:J77">
      <formula1>"Inactivar"</formula1>
    </dataValidation>
    <dataValidation type="list" errorStyle="warning" allowBlank="1" showInputMessage="1" showErrorMessage="1" errorTitle="Actividad Principal" error="Registrar Actividad Principal?" sqref="I6:I77">
      <formula1>"Inactivar"</formula1>
    </dataValidation>
    <dataValidation type="list" errorStyle="warning" allowBlank="1" showInputMessage="1" showErrorMessage="1" errorTitle="Estrategia Sectorial" error="Desea Ingresar Nueva Estrategia Sectorial?" sqref="H6:H77">
      <formula1>est_sec</formula1>
    </dataValidation>
    <dataValidation type="list" errorStyle="warning" allowBlank="1" showInputMessage="1" showErrorMessage="1" errorTitle="Objetivo Sectorial" error="Desea Ingresar Nuevo Objetivo Sectorial?" sqref="G6:G77">
      <formula1>obj_sec</formula1>
    </dataValidation>
    <dataValidation type="list" errorStyle="warning" allowBlank="1" showInputMessage="1" showErrorMessage="1" errorTitle="Línea de Gestión PND" error="Desea Ingresar Nueva Línea de Gestión PND?" sqref="L6:L77">
      <formula1>proceso</formula1>
    </dataValidation>
    <dataValidation type="textLength" showInputMessage="1" showErrorMessage="1" error="El largo de texto no corresponde a lo definido (10 a 1000 caracteres)" prompt="Registra mínimo 10 y máximo 1000 caracteres" sqref="CB5:CB300 CE5:CE300">
      <formula1>10</formula1>
      <formula2>1000</formula2>
    </dataValidation>
    <dataValidation type="textLength" showInputMessage="1" showErrorMessage="1" sqref="CC5:CD5 BZ5:CA5 BZ5:CA5 CC5:CD5">
      <formula1>10</formula1>
      <formula2>1000</formula2>
    </dataValidation>
    <dataValidation type="decimal" showInputMessage="1" showErrorMessage="1" error="Se debe ingresar números entre 0 y 100" prompt="Ingrese números entre 0 y 100" sqref="CA6:CA300 CD6:CD300">
      <formula1>0</formula1>
      <formula2>100</formula2>
    </dataValidation>
    <dataValidation type="decimal" operator="greaterThan" showInputMessage="1" showErrorMessage="1" error="Sólo puede ingresar números mayores a 0" prompt="Ingrese un números" sqref="BZ6:BZ300 CC6:CC300">
      <formula1>0</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tabColor rgb="FF3366FF"/>
  </sheetPr>
  <dimension ref="A1:CE300"/>
  <sheetViews>
    <sheetView topLeftCell="BR1" zoomScale="84" zoomScaleNormal="84" workbookViewId="0">
      <selection activeCell="BZ6" sqref="BZ6:BZ300 CC6:CC300"/>
    </sheetView>
  </sheetViews>
  <sheetFormatPr baseColWidth="10" defaultRowHeight="12.75" x14ac:dyDescent="0.2"/>
  <cols>
    <col min="1" max="1" width="15.28515625" style="99" customWidth="1"/>
    <col min="2" max="2" width="11.5703125" style="99" customWidth="1"/>
    <col min="3" max="3" width="19.28515625" style="99" customWidth="1"/>
    <col min="4" max="5" width="11.42578125" style="99" customWidth="1"/>
    <col min="6" max="6" width="15.42578125" style="99" customWidth="1"/>
    <col min="7" max="10" width="39.28515625" style="99" customWidth="1"/>
    <col min="11" max="11" width="25.7109375" style="99" customWidth="1"/>
    <col min="12" max="12" width="18.140625" style="99" customWidth="1"/>
    <col min="13" max="13" width="18.5703125" style="99" customWidth="1"/>
    <col min="14" max="14" width="22.140625" style="99" customWidth="1"/>
    <col min="15" max="15" width="23.28515625" style="99" customWidth="1"/>
    <col min="16" max="16" width="20" style="99" customWidth="1"/>
    <col min="17" max="17" width="32.5703125" style="99" customWidth="1"/>
    <col min="18" max="18" width="29.42578125" style="99" customWidth="1"/>
    <col min="19" max="29" width="39.28515625" style="99" hidden="1" customWidth="1"/>
    <col min="30" max="30" width="15.5703125" style="99" customWidth="1"/>
    <col min="31" max="31" width="13.28515625" style="99" customWidth="1"/>
    <col min="32" max="50" width="11.5703125" style="99" customWidth="1"/>
    <col min="51" max="52" width="11.7109375" style="99" customWidth="1"/>
    <col min="53" max="54" width="11.42578125" style="99" customWidth="1"/>
    <col min="55" max="72" width="11.5703125" style="99" customWidth="1"/>
    <col min="73" max="73" width="12.140625" style="99" customWidth="1"/>
    <col min="74" max="76" width="11.5703125" style="99" customWidth="1"/>
    <col min="77" max="77" width="11.42578125" style="99" customWidth="1"/>
    <col min="78" max="79" width="40.7109375" style="99" customWidth="1"/>
    <col min="80" max="80" width="67.7109375" style="99" customWidth="1"/>
    <col min="81" max="82" width="40.7109375" style="99" customWidth="1"/>
    <col min="83" max="83" width="67.7109375" style="99" customWidth="1"/>
    <col min="84" max="16384" width="11.42578125" style="99"/>
  </cols>
  <sheetData>
    <row r="1" spans="1:83" s="187" customFormat="1" ht="27.75" customHeight="1" x14ac:dyDescent="0.35">
      <c r="A1" s="621"/>
      <c r="B1" s="622"/>
      <c r="C1" s="622"/>
      <c r="D1" s="623"/>
      <c r="E1" s="599" t="s">
        <v>1848</v>
      </c>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600"/>
      <c r="BQ1" s="627"/>
      <c r="BR1" s="628"/>
      <c r="BS1" s="628"/>
      <c r="BT1" s="628"/>
      <c r="BU1" s="628"/>
      <c r="BV1" s="628"/>
      <c r="BW1" s="628"/>
      <c r="BX1" s="628"/>
      <c r="BY1" s="629"/>
    </row>
    <row r="2" spans="1:83" s="187" customFormat="1" ht="32.25" customHeight="1" x14ac:dyDescent="0.35">
      <c r="A2" s="624"/>
      <c r="B2" s="625"/>
      <c r="C2" s="625"/>
      <c r="D2" s="626"/>
      <c r="E2" s="599" t="s">
        <v>1849</v>
      </c>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c r="AU2" s="599"/>
      <c r="AV2" s="599"/>
      <c r="AW2" s="599"/>
      <c r="AX2" s="599"/>
      <c r="AY2" s="599"/>
      <c r="AZ2" s="599"/>
      <c r="BA2" s="599"/>
      <c r="BB2" s="599"/>
      <c r="BC2" s="599"/>
      <c r="BD2" s="599"/>
      <c r="BE2" s="599"/>
      <c r="BF2" s="599"/>
      <c r="BG2" s="599"/>
      <c r="BH2" s="599"/>
      <c r="BI2" s="599"/>
      <c r="BJ2" s="599"/>
      <c r="BK2" s="599"/>
      <c r="BL2" s="599"/>
      <c r="BM2" s="599"/>
      <c r="BN2" s="599"/>
      <c r="BO2" s="599"/>
      <c r="BP2" s="600"/>
      <c r="BQ2" s="630"/>
      <c r="BR2" s="631"/>
      <c r="BS2" s="631"/>
      <c r="BT2" s="631"/>
      <c r="BU2" s="631"/>
      <c r="BV2" s="631"/>
      <c r="BW2" s="631"/>
      <c r="BX2" s="631"/>
      <c r="BY2" s="632"/>
    </row>
    <row r="3" spans="1:83" s="187" customFormat="1" ht="22.5" customHeight="1" thickBot="1" x14ac:dyDescent="0.4">
      <c r="A3" s="624"/>
      <c r="B3" s="625"/>
      <c r="C3" s="625"/>
      <c r="D3" s="626"/>
      <c r="E3" s="607" t="s">
        <v>1850</v>
      </c>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8"/>
      <c r="BQ3" s="633" t="s">
        <v>1851</v>
      </c>
      <c r="BR3" s="634"/>
      <c r="BS3" s="634"/>
      <c r="BT3" s="634"/>
      <c r="BU3" s="634"/>
      <c r="BV3" s="634"/>
      <c r="BW3" s="634"/>
      <c r="BX3" s="634"/>
      <c r="BY3" s="635"/>
    </row>
    <row r="4" spans="1:83" s="187" customFormat="1" ht="50.1" customHeight="1" thickBot="1" x14ac:dyDescent="0.4">
      <c r="A4" s="636" t="s">
        <v>1852</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t="s">
        <v>1853</v>
      </c>
      <c r="AE4" s="637"/>
      <c r="AF4" s="637"/>
      <c r="AG4" s="637"/>
      <c r="AH4" s="637"/>
      <c r="AI4" s="637"/>
      <c r="AJ4" s="637"/>
      <c r="AK4" s="637"/>
      <c r="AL4" s="637"/>
      <c r="AM4" s="637"/>
      <c r="AN4" s="637"/>
      <c r="AO4" s="637"/>
      <c r="AP4" s="637"/>
      <c r="AQ4" s="637"/>
      <c r="AR4" s="637"/>
      <c r="AS4" s="637"/>
      <c r="AT4" s="637"/>
      <c r="AU4" s="637"/>
      <c r="AV4" s="637"/>
      <c r="AW4" s="637"/>
      <c r="AX4" s="637"/>
      <c r="AY4" s="637"/>
      <c r="AZ4" s="637"/>
      <c r="BA4" s="637"/>
      <c r="BB4" s="637" t="s">
        <v>1942</v>
      </c>
      <c r="BC4" s="637"/>
      <c r="BD4" s="637"/>
      <c r="BE4" s="637"/>
      <c r="BF4" s="637"/>
      <c r="BG4" s="637"/>
      <c r="BH4" s="637"/>
      <c r="BI4" s="637"/>
      <c r="BJ4" s="637"/>
      <c r="BK4" s="637"/>
      <c r="BL4" s="637"/>
      <c r="BM4" s="637"/>
      <c r="BN4" s="637"/>
      <c r="BO4" s="637"/>
      <c r="BP4" s="637"/>
      <c r="BQ4" s="637"/>
      <c r="BR4" s="637"/>
      <c r="BS4" s="637"/>
      <c r="BT4" s="637"/>
      <c r="BU4" s="637"/>
      <c r="BV4" s="637"/>
      <c r="BW4" s="637"/>
      <c r="BX4" s="637"/>
      <c r="BY4" s="638"/>
      <c r="BZ4" s="530" t="s">
        <v>3529</v>
      </c>
      <c r="CA4" s="531"/>
      <c r="CB4" s="531"/>
      <c r="CC4" s="531"/>
      <c r="CD4" s="531"/>
      <c r="CE4" s="532"/>
    </row>
    <row r="5" spans="1:83" s="159" customFormat="1" ht="90" thickBot="1" x14ac:dyDescent="0.25">
      <c r="A5" s="230" t="s">
        <v>1854</v>
      </c>
      <c r="B5" s="231" t="s">
        <v>1855</v>
      </c>
      <c r="C5" s="232" t="s">
        <v>1856</v>
      </c>
      <c r="D5" s="231" t="s">
        <v>1857</v>
      </c>
      <c r="E5" s="231" t="s">
        <v>1858</v>
      </c>
      <c r="F5" s="232" t="s">
        <v>1859</v>
      </c>
      <c r="G5" s="233" t="s">
        <v>1847</v>
      </c>
      <c r="H5" s="233" t="s">
        <v>1862</v>
      </c>
      <c r="I5" s="233" t="s">
        <v>1860</v>
      </c>
      <c r="J5" s="233" t="s">
        <v>1861</v>
      </c>
      <c r="K5" s="233" t="s">
        <v>1863</v>
      </c>
      <c r="L5" s="233" t="s">
        <v>1864</v>
      </c>
      <c r="M5" s="233" t="s">
        <v>1865</v>
      </c>
      <c r="N5" s="231" t="s">
        <v>1869</v>
      </c>
      <c r="O5" s="231" t="s">
        <v>1866</v>
      </c>
      <c r="P5" s="231" t="s">
        <v>1867</v>
      </c>
      <c r="Q5" s="233" t="s">
        <v>1868</v>
      </c>
      <c r="R5" s="253" t="s">
        <v>2981</v>
      </c>
      <c r="S5" s="73" t="s">
        <v>1925</v>
      </c>
      <c r="T5" s="73" t="s">
        <v>1925</v>
      </c>
      <c r="U5" s="73" t="s">
        <v>1925</v>
      </c>
      <c r="V5" s="73" t="s">
        <v>1925</v>
      </c>
      <c r="W5" s="73" t="s">
        <v>1925</v>
      </c>
      <c r="X5" s="73" t="s">
        <v>1925</v>
      </c>
      <c r="Y5" s="73" t="s">
        <v>1925</v>
      </c>
      <c r="Z5" s="73" t="s">
        <v>1925</v>
      </c>
      <c r="AA5" s="73" t="s">
        <v>1925</v>
      </c>
      <c r="AB5" s="73" t="s">
        <v>1925</v>
      </c>
      <c r="AC5" s="73" t="s">
        <v>1925</v>
      </c>
      <c r="AD5" s="72" t="s">
        <v>1870</v>
      </c>
      <c r="AE5" s="72" t="s">
        <v>1871</v>
      </c>
      <c r="AF5" s="72" t="s">
        <v>1872</v>
      </c>
      <c r="AG5" s="72" t="s">
        <v>1873</v>
      </c>
      <c r="AH5" s="72" t="s">
        <v>1874</v>
      </c>
      <c r="AI5" s="72" t="s">
        <v>1875</v>
      </c>
      <c r="AJ5" s="72" t="s">
        <v>1876</v>
      </c>
      <c r="AK5" s="72" t="s">
        <v>1877</v>
      </c>
      <c r="AL5" s="72" t="s">
        <v>1878</v>
      </c>
      <c r="AM5" s="72" t="s">
        <v>1879</v>
      </c>
      <c r="AN5" s="72" t="s">
        <v>1880</v>
      </c>
      <c r="AO5" s="72" t="s">
        <v>1881</v>
      </c>
      <c r="AP5" s="72" t="s">
        <v>1882</v>
      </c>
      <c r="AQ5" s="72" t="s">
        <v>1883</v>
      </c>
      <c r="AR5" s="72" t="s">
        <v>1884</v>
      </c>
      <c r="AS5" s="72" t="s">
        <v>1885</v>
      </c>
      <c r="AT5" s="72" t="s">
        <v>1886</v>
      </c>
      <c r="AU5" s="72" t="s">
        <v>1887</v>
      </c>
      <c r="AV5" s="72" t="s">
        <v>1888</v>
      </c>
      <c r="AW5" s="72" t="s">
        <v>1889</v>
      </c>
      <c r="AX5" s="72" t="s">
        <v>1890</v>
      </c>
      <c r="AY5" s="156" t="s">
        <v>1891</v>
      </c>
      <c r="AZ5" s="156" t="s">
        <v>1892</v>
      </c>
      <c r="BA5" s="46" t="s">
        <v>1893</v>
      </c>
      <c r="BB5" s="46" t="s">
        <v>1894</v>
      </c>
      <c r="BC5" s="156" t="s">
        <v>1895</v>
      </c>
      <c r="BD5" s="46" t="s">
        <v>1896</v>
      </c>
      <c r="BE5" s="156" t="s">
        <v>1897</v>
      </c>
      <c r="BF5" s="46" t="s">
        <v>1898</v>
      </c>
      <c r="BG5" s="156" t="s">
        <v>1899</v>
      </c>
      <c r="BH5" s="46" t="s">
        <v>1900</v>
      </c>
      <c r="BI5" s="156" t="s">
        <v>1901</v>
      </c>
      <c r="BJ5" s="46" t="s">
        <v>1902</v>
      </c>
      <c r="BK5" s="156" t="s">
        <v>1903</v>
      </c>
      <c r="BL5" s="46" t="s">
        <v>1904</v>
      </c>
      <c r="BM5" s="156" t="s">
        <v>1905</v>
      </c>
      <c r="BN5" s="46" t="s">
        <v>1906</v>
      </c>
      <c r="BO5" s="156" t="s">
        <v>1907</v>
      </c>
      <c r="BP5" s="46" t="s">
        <v>1908</v>
      </c>
      <c r="BQ5" s="156" t="s">
        <v>1909</v>
      </c>
      <c r="BR5" s="46" t="s">
        <v>1910</v>
      </c>
      <c r="BS5" s="156" t="s">
        <v>1911</v>
      </c>
      <c r="BT5" s="46" t="s">
        <v>1912</v>
      </c>
      <c r="BU5" s="156" t="s">
        <v>1913</v>
      </c>
      <c r="BV5" s="46" t="s">
        <v>1914</v>
      </c>
      <c r="BW5" s="156" t="s">
        <v>1915</v>
      </c>
      <c r="BX5" s="46" t="s">
        <v>1916</v>
      </c>
      <c r="BY5" s="175" t="s">
        <v>1917</v>
      </c>
      <c r="BZ5" s="178" t="s">
        <v>3526</v>
      </c>
      <c r="CA5" s="178" t="s">
        <v>3527</v>
      </c>
      <c r="CB5" s="178" t="s">
        <v>3528</v>
      </c>
      <c r="CC5" s="178" t="s">
        <v>3530</v>
      </c>
      <c r="CD5" s="178" t="s">
        <v>3531</v>
      </c>
      <c r="CE5" s="178" t="s">
        <v>3532</v>
      </c>
    </row>
    <row r="6" spans="1:83" ht="84.95" customHeight="1" x14ac:dyDescent="0.2">
      <c r="A6" s="254" t="s">
        <v>0</v>
      </c>
      <c r="B6" s="255">
        <v>2017</v>
      </c>
      <c r="C6" s="255" t="s">
        <v>2</v>
      </c>
      <c r="D6" s="255" t="s">
        <v>20</v>
      </c>
      <c r="E6" s="255" t="s">
        <v>1918</v>
      </c>
      <c r="F6" s="256" t="s">
        <v>2400</v>
      </c>
      <c r="G6" s="242" t="s">
        <v>2401</v>
      </c>
      <c r="H6" s="242" t="s">
        <v>2402</v>
      </c>
      <c r="I6" s="319" t="s">
        <v>2403</v>
      </c>
      <c r="J6" s="241" t="s">
        <v>2404</v>
      </c>
      <c r="K6" s="242"/>
      <c r="L6" s="242"/>
      <c r="M6" s="258"/>
      <c r="N6" s="241">
        <v>1</v>
      </c>
      <c r="O6" s="242" t="s">
        <v>2405</v>
      </c>
      <c r="P6" s="242" t="s">
        <v>2406</v>
      </c>
      <c r="Q6" s="241"/>
      <c r="R6" s="280">
        <v>0</v>
      </c>
      <c r="S6" s="78"/>
      <c r="T6" s="78"/>
      <c r="U6" s="78"/>
      <c r="V6" s="78"/>
      <c r="W6" s="78"/>
      <c r="X6" s="78"/>
      <c r="Y6" s="78"/>
      <c r="Z6" s="78"/>
      <c r="AA6" s="78"/>
      <c r="AB6" s="78"/>
      <c r="AC6" s="79"/>
      <c r="AD6" s="160"/>
      <c r="AE6" s="160"/>
      <c r="AF6" s="160"/>
      <c r="AG6" s="160"/>
      <c r="AH6" s="160"/>
      <c r="AI6" s="160"/>
      <c r="AJ6" s="160"/>
      <c r="AK6" s="160"/>
      <c r="AL6" s="160"/>
      <c r="AM6" s="160"/>
      <c r="AN6" s="160"/>
      <c r="AO6" s="160"/>
      <c r="AP6" s="160"/>
      <c r="AQ6" s="160"/>
      <c r="AR6" s="160"/>
      <c r="AS6" s="77"/>
      <c r="AT6" s="160"/>
      <c r="AU6" s="160"/>
      <c r="AV6" s="160"/>
      <c r="AW6" s="160"/>
      <c r="AX6" s="160"/>
      <c r="AY6" s="161"/>
      <c r="AZ6" s="160"/>
      <c r="BA6" s="82"/>
      <c r="BB6" s="83"/>
      <c r="BC6" s="84"/>
      <c r="BD6" s="83"/>
      <c r="BE6" s="84"/>
      <c r="BF6" s="83"/>
      <c r="BG6" s="84"/>
      <c r="BH6" s="83"/>
      <c r="BI6" s="84"/>
      <c r="BJ6" s="83"/>
      <c r="BK6" s="84"/>
      <c r="BL6" s="83"/>
      <c r="BM6" s="84"/>
      <c r="BN6" s="83"/>
      <c r="BO6" s="84"/>
      <c r="BP6" s="83"/>
      <c r="BQ6" s="84"/>
      <c r="BR6" s="83"/>
      <c r="BS6" s="84"/>
      <c r="BT6" s="83"/>
      <c r="BU6" s="84"/>
      <c r="BV6" s="83"/>
      <c r="BW6" s="84"/>
      <c r="BX6" s="83"/>
      <c r="BY6" s="85"/>
      <c r="BZ6" s="179"/>
      <c r="CA6" s="180"/>
      <c r="CB6" s="181"/>
      <c r="CC6" s="179"/>
      <c r="CD6" s="180"/>
      <c r="CE6" s="181"/>
    </row>
    <row r="7" spans="1:83" ht="70.5" customHeight="1" x14ac:dyDescent="0.2">
      <c r="A7" s="254" t="s">
        <v>0</v>
      </c>
      <c r="B7" s="255">
        <v>2017</v>
      </c>
      <c r="C7" s="255" t="s">
        <v>2</v>
      </c>
      <c r="D7" s="255" t="s">
        <v>20</v>
      </c>
      <c r="E7" s="255" t="s">
        <v>1918</v>
      </c>
      <c r="F7" s="256" t="s">
        <v>2400</v>
      </c>
      <c r="G7" s="247" t="s">
        <v>2401</v>
      </c>
      <c r="H7" s="247" t="s">
        <v>2402</v>
      </c>
      <c r="I7" s="325" t="s">
        <v>2403</v>
      </c>
      <c r="J7" s="246" t="s">
        <v>2407</v>
      </c>
      <c r="K7" s="247"/>
      <c r="L7" s="247"/>
      <c r="M7" s="265"/>
      <c r="N7" s="246">
        <v>1</v>
      </c>
      <c r="O7" s="247" t="s">
        <v>2408</v>
      </c>
      <c r="P7" s="247" t="s">
        <v>2409</v>
      </c>
      <c r="Q7" s="246" t="s">
        <v>2410</v>
      </c>
      <c r="R7" s="284">
        <v>19000000</v>
      </c>
      <c r="S7" s="87"/>
      <c r="T7" s="87"/>
      <c r="U7" s="87"/>
      <c r="V7" s="87"/>
      <c r="W7" s="87"/>
      <c r="X7" s="87"/>
      <c r="Y7" s="87"/>
      <c r="Z7" s="87"/>
      <c r="AA7" s="87"/>
      <c r="AB7" s="87"/>
      <c r="AC7" s="88"/>
      <c r="AD7" s="162"/>
      <c r="AE7" s="162"/>
      <c r="AF7" s="162"/>
      <c r="AG7" s="162"/>
      <c r="AH7" s="162"/>
      <c r="AI7" s="162"/>
      <c r="AJ7" s="162"/>
      <c r="AK7" s="162"/>
      <c r="AL7" s="162"/>
      <c r="AM7" s="162"/>
      <c r="AN7" s="162"/>
      <c r="AO7" s="162"/>
      <c r="AP7" s="162"/>
      <c r="AQ7" s="162"/>
      <c r="AR7" s="162"/>
      <c r="AS7" s="86"/>
      <c r="AT7" s="162"/>
      <c r="AU7" s="162"/>
      <c r="AV7" s="162"/>
      <c r="AW7" s="162"/>
      <c r="AX7" s="162"/>
      <c r="AY7" s="164"/>
      <c r="AZ7" s="162"/>
      <c r="BA7" s="91"/>
      <c r="BB7" s="92"/>
      <c r="BC7" s="93"/>
      <c r="BD7" s="92"/>
      <c r="BE7" s="93"/>
      <c r="BF7" s="92"/>
      <c r="BG7" s="93"/>
      <c r="BH7" s="92"/>
      <c r="BI7" s="93"/>
      <c r="BJ7" s="92"/>
      <c r="BK7" s="93"/>
      <c r="BL7" s="92"/>
      <c r="BM7" s="93"/>
      <c r="BN7" s="92"/>
      <c r="BO7" s="93"/>
      <c r="BP7" s="92"/>
      <c r="BQ7" s="93"/>
      <c r="BR7" s="92"/>
      <c r="BS7" s="93"/>
      <c r="BT7" s="92"/>
      <c r="BU7" s="93"/>
      <c r="BV7" s="92"/>
      <c r="BW7" s="93"/>
      <c r="BX7" s="92"/>
      <c r="BY7" s="94"/>
      <c r="BZ7" s="182"/>
      <c r="CA7" s="183"/>
      <c r="CB7" s="184"/>
      <c r="CC7" s="182"/>
      <c r="CD7" s="183"/>
      <c r="CE7" s="184"/>
    </row>
    <row r="8" spans="1:83" ht="51" hidden="1" customHeight="1" x14ac:dyDescent="0.2">
      <c r="A8" s="254" t="s">
        <v>0</v>
      </c>
      <c r="B8" s="255">
        <v>2017</v>
      </c>
      <c r="C8" s="255" t="s">
        <v>2</v>
      </c>
      <c r="D8" s="255" t="s">
        <v>20</v>
      </c>
      <c r="E8" s="255" t="s">
        <v>1918</v>
      </c>
      <c r="F8" s="256" t="s">
        <v>2400</v>
      </c>
      <c r="G8" s="247" t="s">
        <v>2401</v>
      </c>
      <c r="H8" s="247" t="s">
        <v>2402</v>
      </c>
      <c r="I8" s="325"/>
      <c r="J8" s="246" t="s">
        <v>2411</v>
      </c>
      <c r="K8" s="247"/>
      <c r="L8" s="247"/>
      <c r="M8" s="265"/>
      <c r="N8" s="246"/>
      <c r="O8" s="247"/>
      <c r="P8" s="247"/>
      <c r="Q8" s="246"/>
      <c r="R8" s="284"/>
      <c r="S8" s="87"/>
      <c r="T8" s="87"/>
      <c r="U8" s="87"/>
      <c r="V8" s="87"/>
      <c r="W8" s="87"/>
      <c r="X8" s="87"/>
      <c r="Y8" s="87"/>
      <c r="Z8" s="87"/>
      <c r="AA8" s="87"/>
      <c r="AB8" s="87"/>
      <c r="AC8" s="88"/>
      <c r="AD8" s="162"/>
      <c r="AE8" s="162"/>
      <c r="AF8" s="162"/>
      <c r="AG8" s="162"/>
      <c r="AH8" s="162"/>
      <c r="AI8" s="162"/>
      <c r="AJ8" s="162"/>
      <c r="AK8" s="162"/>
      <c r="AL8" s="162"/>
      <c r="AM8" s="162"/>
      <c r="AN8" s="162"/>
      <c r="AO8" s="162"/>
      <c r="AP8" s="162"/>
      <c r="AQ8" s="162"/>
      <c r="AR8" s="162"/>
      <c r="AS8" s="86"/>
      <c r="AT8" s="162"/>
      <c r="AU8" s="162"/>
      <c r="AV8" s="162"/>
      <c r="AW8" s="162"/>
      <c r="AX8" s="162"/>
      <c r="AY8" s="164"/>
      <c r="AZ8" s="162"/>
      <c r="BA8" s="91"/>
      <c r="BB8" s="92"/>
      <c r="BC8" s="93"/>
      <c r="BD8" s="92"/>
      <c r="BE8" s="93"/>
      <c r="BF8" s="92"/>
      <c r="BG8" s="93"/>
      <c r="BH8" s="92"/>
      <c r="BI8" s="93"/>
      <c r="BJ8" s="92"/>
      <c r="BK8" s="93"/>
      <c r="BL8" s="92"/>
      <c r="BM8" s="93"/>
      <c r="BN8" s="92"/>
      <c r="BO8" s="93"/>
      <c r="BP8" s="92"/>
      <c r="BQ8" s="93"/>
      <c r="BR8" s="92"/>
      <c r="BS8" s="93"/>
      <c r="BT8" s="92"/>
      <c r="BU8" s="93"/>
      <c r="BV8" s="92"/>
      <c r="BW8" s="93"/>
      <c r="BX8" s="92"/>
      <c r="BY8" s="94"/>
      <c r="BZ8" s="182"/>
      <c r="CA8" s="183"/>
      <c r="CB8" s="184"/>
      <c r="CC8" s="182"/>
      <c r="CD8" s="183"/>
      <c r="CE8" s="184"/>
    </row>
    <row r="9" spans="1:83" ht="84.95" customHeight="1" x14ac:dyDescent="0.2">
      <c r="A9" s="254" t="s">
        <v>0</v>
      </c>
      <c r="B9" s="255">
        <v>2017</v>
      </c>
      <c r="C9" s="255" t="s">
        <v>2</v>
      </c>
      <c r="D9" s="255" t="s">
        <v>20</v>
      </c>
      <c r="E9" s="255" t="s">
        <v>1918</v>
      </c>
      <c r="F9" s="256" t="s">
        <v>2400</v>
      </c>
      <c r="G9" s="247" t="s">
        <v>2401</v>
      </c>
      <c r="H9" s="247" t="s">
        <v>2402</v>
      </c>
      <c r="I9" s="325" t="s">
        <v>2403</v>
      </c>
      <c r="J9" s="246" t="s">
        <v>2412</v>
      </c>
      <c r="K9" s="247"/>
      <c r="L9" s="247"/>
      <c r="M9" s="265"/>
      <c r="N9" s="246">
        <v>1</v>
      </c>
      <c r="O9" s="247" t="s">
        <v>2413</v>
      </c>
      <c r="P9" s="247" t="s">
        <v>2414</v>
      </c>
      <c r="Q9" s="246" t="s">
        <v>2415</v>
      </c>
      <c r="R9" s="284">
        <v>0</v>
      </c>
      <c r="S9" s="87"/>
      <c r="T9" s="87"/>
      <c r="U9" s="87"/>
      <c r="V9" s="87"/>
      <c r="W9" s="87"/>
      <c r="X9" s="87"/>
      <c r="Y9" s="87"/>
      <c r="Z9" s="87"/>
      <c r="AA9" s="87"/>
      <c r="AB9" s="87"/>
      <c r="AC9" s="88"/>
      <c r="AD9" s="162"/>
      <c r="AE9" s="162"/>
      <c r="AF9" s="162"/>
      <c r="AG9" s="162"/>
      <c r="AH9" s="162"/>
      <c r="AI9" s="162"/>
      <c r="AJ9" s="162"/>
      <c r="AK9" s="162"/>
      <c r="AL9" s="162"/>
      <c r="AM9" s="162"/>
      <c r="AN9" s="162"/>
      <c r="AO9" s="162"/>
      <c r="AP9" s="162"/>
      <c r="AQ9" s="162"/>
      <c r="AR9" s="162"/>
      <c r="AS9" s="86"/>
      <c r="AT9" s="162"/>
      <c r="AU9" s="162"/>
      <c r="AV9" s="162"/>
      <c r="AW9" s="162"/>
      <c r="AX9" s="162"/>
      <c r="AY9" s="164"/>
      <c r="AZ9" s="162"/>
      <c r="BA9" s="91"/>
      <c r="BB9" s="92"/>
      <c r="BC9" s="93"/>
      <c r="BD9" s="92"/>
      <c r="BE9" s="93"/>
      <c r="BF9" s="92"/>
      <c r="BG9" s="93"/>
      <c r="BH9" s="92"/>
      <c r="BI9" s="93"/>
      <c r="BJ9" s="92"/>
      <c r="BK9" s="93"/>
      <c r="BL9" s="92"/>
      <c r="BM9" s="93"/>
      <c r="BN9" s="92"/>
      <c r="BO9" s="93"/>
      <c r="BP9" s="92"/>
      <c r="BQ9" s="93"/>
      <c r="BR9" s="92"/>
      <c r="BS9" s="93"/>
      <c r="BT9" s="92"/>
      <c r="BU9" s="93"/>
      <c r="BV9" s="92"/>
      <c r="BW9" s="93"/>
      <c r="BX9" s="92"/>
      <c r="BY9" s="94"/>
      <c r="BZ9" s="182"/>
      <c r="CA9" s="183"/>
      <c r="CB9" s="184"/>
      <c r="CC9" s="182"/>
      <c r="CD9" s="183"/>
      <c r="CE9" s="184"/>
    </row>
    <row r="10" spans="1:83" ht="63.75" customHeight="1" x14ac:dyDescent="0.2">
      <c r="A10" s="254" t="s">
        <v>0</v>
      </c>
      <c r="B10" s="255">
        <v>2017</v>
      </c>
      <c r="C10" s="255" t="s">
        <v>2</v>
      </c>
      <c r="D10" s="255" t="s">
        <v>20</v>
      </c>
      <c r="E10" s="255" t="s">
        <v>1918</v>
      </c>
      <c r="F10" s="256" t="s">
        <v>2400</v>
      </c>
      <c r="G10" s="247" t="s">
        <v>2401</v>
      </c>
      <c r="H10" s="247" t="s">
        <v>2402</v>
      </c>
      <c r="I10" s="323" t="s">
        <v>2416</v>
      </c>
      <c r="J10" s="246"/>
      <c r="K10" s="247"/>
      <c r="L10" s="247"/>
      <c r="M10" s="265"/>
      <c r="N10" s="246">
        <v>5</v>
      </c>
      <c r="O10" s="247" t="s">
        <v>2417</v>
      </c>
      <c r="P10" s="247" t="s">
        <v>2418</v>
      </c>
      <c r="Q10" s="246" t="s">
        <v>2419</v>
      </c>
      <c r="R10" s="284"/>
      <c r="S10" s="87"/>
      <c r="T10" s="87"/>
      <c r="U10" s="87"/>
      <c r="V10" s="87"/>
      <c r="W10" s="87"/>
      <c r="X10" s="87"/>
      <c r="Y10" s="87"/>
      <c r="Z10" s="87"/>
      <c r="AA10" s="87"/>
      <c r="AB10" s="87"/>
      <c r="AC10" s="88"/>
      <c r="AD10" s="162"/>
      <c r="AE10" s="162"/>
      <c r="AF10" s="162"/>
      <c r="AG10" s="162"/>
      <c r="AH10" s="162"/>
      <c r="AI10" s="162"/>
      <c r="AJ10" s="162"/>
      <c r="AK10" s="162"/>
      <c r="AL10" s="162"/>
      <c r="AM10" s="162"/>
      <c r="AN10" s="162"/>
      <c r="AO10" s="162"/>
      <c r="AP10" s="162"/>
      <c r="AQ10" s="162"/>
      <c r="AR10" s="162"/>
      <c r="AS10" s="86"/>
      <c r="AT10" s="162"/>
      <c r="AU10" s="162"/>
      <c r="AV10" s="162"/>
      <c r="AW10" s="162"/>
      <c r="AX10" s="162"/>
      <c r="AY10" s="164"/>
      <c r="AZ10" s="162"/>
      <c r="BA10" s="91"/>
      <c r="BB10" s="92"/>
      <c r="BC10" s="93"/>
      <c r="BD10" s="92"/>
      <c r="BE10" s="93"/>
      <c r="BF10" s="92"/>
      <c r="BG10" s="93"/>
      <c r="BH10" s="92"/>
      <c r="BI10" s="93"/>
      <c r="BJ10" s="92"/>
      <c r="BK10" s="93"/>
      <c r="BL10" s="92"/>
      <c r="BM10" s="93"/>
      <c r="BN10" s="92"/>
      <c r="BO10" s="93"/>
      <c r="BP10" s="92"/>
      <c r="BQ10" s="93"/>
      <c r="BR10" s="92"/>
      <c r="BS10" s="93"/>
      <c r="BT10" s="92"/>
      <c r="BU10" s="93"/>
      <c r="BV10" s="92"/>
      <c r="BW10" s="93"/>
      <c r="BX10" s="92"/>
      <c r="BY10" s="94"/>
      <c r="BZ10" s="182"/>
      <c r="CA10" s="183"/>
      <c r="CB10" s="184"/>
      <c r="CC10" s="182"/>
      <c r="CD10" s="183"/>
      <c r="CE10" s="184"/>
    </row>
    <row r="11" spans="1:83" ht="84.95" hidden="1" customHeight="1" x14ac:dyDescent="0.2">
      <c r="A11" s="254" t="s">
        <v>0</v>
      </c>
      <c r="B11" s="255">
        <v>2017</v>
      </c>
      <c r="C11" s="255" t="s">
        <v>2</v>
      </c>
      <c r="D11" s="255" t="s">
        <v>20</v>
      </c>
      <c r="E11" s="255" t="s">
        <v>1918</v>
      </c>
      <c r="F11" s="256" t="s">
        <v>2400</v>
      </c>
      <c r="G11" s="247" t="s">
        <v>2401</v>
      </c>
      <c r="H11" s="247" t="s">
        <v>2402</v>
      </c>
      <c r="I11" s="246"/>
      <c r="J11" s="246" t="s">
        <v>2420</v>
      </c>
      <c r="K11" s="247"/>
      <c r="L11" s="247"/>
      <c r="M11" s="265"/>
      <c r="N11" s="246"/>
      <c r="O11" s="247"/>
      <c r="P11" s="247"/>
      <c r="Q11" s="246"/>
      <c r="R11" s="284"/>
      <c r="S11" s="87"/>
      <c r="T11" s="87"/>
      <c r="U11" s="87"/>
      <c r="V11" s="87"/>
      <c r="W11" s="87"/>
      <c r="X11" s="87"/>
      <c r="Y11" s="87"/>
      <c r="Z11" s="87"/>
      <c r="AA11" s="87"/>
      <c r="AB11" s="87"/>
      <c r="AC11" s="88"/>
      <c r="AD11" s="162"/>
      <c r="AE11" s="162"/>
      <c r="AF11" s="162"/>
      <c r="AG11" s="162"/>
      <c r="AH11" s="162"/>
      <c r="AI11" s="162"/>
      <c r="AJ11" s="162"/>
      <c r="AK11" s="162"/>
      <c r="AL11" s="162"/>
      <c r="AM11" s="162"/>
      <c r="AN11" s="162"/>
      <c r="AO11" s="162"/>
      <c r="AP11" s="162"/>
      <c r="AQ11" s="162"/>
      <c r="AR11" s="162"/>
      <c r="AS11" s="86"/>
      <c r="AT11" s="162"/>
      <c r="AU11" s="162"/>
      <c r="AV11" s="162"/>
      <c r="AW11" s="162"/>
      <c r="AX11" s="162"/>
      <c r="AY11" s="164"/>
      <c r="AZ11" s="162"/>
      <c r="BA11" s="91"/>
      <c r="BB11" s="92"/>
      <c r="BC11" s="93"/>
      <c r="BD11" s="92"/>
      <c r="BE11" s="93"/>
      <c r="BF11" s="92"/>
      <c r="BG11" s="93"/>
      <c r="BH11" s="92"/>
      <c r="BI11" s="93"/>
      <c r="BJ11" s="92"/>
      <c r="BK11" s="93"/>
      <c r="BL11" s="92"/>
      <c r="BM11" s="93"/>
      <c r="BN11" s="92"/>
      <c r="BO11" s="93"/>
      <c r="BP11" s="92"/>
      <c r="BQ11" s="93"/>
      <c r="BR11" s="92"/>
      <c r="BS11" s="93"/>
      <c r="BT11" s="92"/>
      <c r="BU11" s="93"/>
      <c r="BV11" s="92"/>
      <c r="BW11" s="93"/>
      <c r="BX11" s="92"/>
      <c r="BY11" s="94"/>
      <c r="BZ11" s="182"/>
      <c r="CA11" s="183"/>
      <c r="CB11" s="184"/>
      <c r="CC11" s="182"/>
      <c r="CD11" s="183"/>
      <c r="CE11" s="184"/>
    </row>
    <row r="12" spans="1:83" ht="84.95" customHeight="1" x14ac:dyDescent="0.2">
      <c r="A12" s="254" t="s">
        <v>0</v>
      </c>
      <c r="B12" s="255">
        <v>2017</v>
      </c>
      <c r="C12" s="255" t="s">
        <v>2</v>
      </c>
      <c r="D12" s="255" t="s">
        <v>20</v>
      </c>
      <c r="E12" s="255" t="s">
        <v>1918</v>
      </c>
      <c r="F12" s="256" t="s">
        <v>2400</v>
      </c>
      <c r="G12" s="247" t="s">
        <v>2401</v>
      </c>
      <c r="H12" s="247" t="s">
        <v>2402</v>
      </c>
      <c r="I12" s="325" t="s">
        <v>2416</v>
      </c>
      <c r="J12" s="246" t="s">
        <v>2421</v>
      </c>
      <c r="K12" s="247"/>
      <c r="L12" s="247"/>
      <c r="M12" s="265"/>
      <c r="N12" s="246">
        <v>5</v>
      </c>
      <c r="O12" s="247" t="s">
        <v>2422</v>
      </c>
      <c r="P12" s="247" t="s">
        <v>2414</v>
      </c>
      <c r="Q12" s="246" t="s">
        <v>2423</v>
      </c>
      <c r="R12" s="284">
        <v>0</v>
      </c>
      <c r="S12" s="87"/>
      <c r="T12" s="87"/>
      <c r="U12" s="87"/>
      <c r="V12" s="87"/>
      <c r="W12" s="87"/>
      <c r="X12" s="87"/>
      <c r="Y12" s="87"/>
      <c r="Z12" s="87"/>
      <c r="AA12" s="87"/>
      <c r="AB12" s="87"/>
      <c r="AC12" s="88"/>
      <c r="AD12" s="162"/>
      <c r="AE12" s="162"/>
      <c r="AF12" s="162"/>
      <c r="AG12" s="162"/>
      <c r="AH12" s="162"/>
      <c r="AI12" s="162"/>
      <c r="AJ12" s="162"/>
      <c r="AK12" s="162"/>
      <c r="AL12" s="162"/>
      <c r="AM12" s="162"/>
      <c r="AN12" s="162"/>
      <c r="AO12" s="162"/>
      <c r="AP12" s="162"/>
      <c r="AQ12" s="162"/>
      <c r="AR12" s="162"/>
      <c r="AS12" s="86"/>
      <c r="AT12" s="162"/>
      <c r="AU12" s="162"/>
      <c r="AV12" s="162"/>
      <c r="AW12" s="162"/>
      <c r="AX12" s="162"/>
      <c r="AY12" s="164"/>
      <c r="AZ12" s="162"/>
      <c r="BA12" s="91"/>
      <c r="BB12" s="92"/>
      <c r="BC12" s="93"/>
      <c r="BD12" s="92"/>
      <c r="BE12" s="93"/>
      <c r="BF12" s="92"/>
      <c r="BG12" s="93"/>
      <c r="BH12" s="92"/>
      <c r="BI12" s="93"/>
      <c r="BJ12" s="92"/>
      <c r="BK12" s="93"/>
      <c r="BL12" s="92"/>
      <c r="BM12" s="93"/>
      <c r="BN12" s="92"/>
      <c r="BO12" s="93"/>
      <c r="BP12" s="92"/>
      <c r="BQ12" s="93"/>
      <c r="BR12" s="92"/>
      <c r="BS12" s="93"/>
      <c r="BT12" s="92"/>
      <c r="BU12" s="93"/>
      <c r="BV12" s="92"/>
      <c r="BW12" s="93"/>
      <c r="BX12" s="92"/>
      <c r="BY12" s="94"/>
      <c r="BZ12" s="182"/>
      <c r="CA12" s="183"/>
      <c r="CB12" s="184"/>
      <c r="CC12" s="182"/>
      <c r="CD12" s="183"/>
      <c r="CE12" s="184"/>
    </row>
    <row r="13" spans="1:83" ht="84.95" customHeight="1" x14ac:dyDescent="0.2">
      <c r="A13" s="254" t="s">
        <v>0</v>
      </c>
      <c r="B13" s="255">
        <v>2017</v>
      </c>
      <c r="C13" s="255" t="s">
        <v>2</v>
      </c>
      <c r="D13" s="255" t="s">
        <v>20</v>
      </c>
      <c r="E13" s="255" t="s">
        <v>1918</v>
      </c>
      <c r="F13" s="256" t="s">
        <v>2400</v>
      </c>
      <c r="G13" s="247" t="s">
        <v>2401</v>
      </c>
      <c r="H13" s="247" t="s">
        <v>2402</v>
      </c>
      <c r="I13" s="325" t="s">
        <v>2416</v>
      </c>
      <c r="J13" s="246" t="s">
        <v>2424</v>
      </c>
      <c r="K13" s="247"/>
      <c r="L13" s="247"/>
      <c r="M13" s="265"/>
      <c r="N13" s="246">
        <v>1</v>
      </c>
      <c r="O13" s="247" t="s">
        <v>2425</v>
      </c>
      <c r="P13" s="247" t="s">
        <v>1920</v>
      </c>
      <c r="Q13" s="246" t="s">
        <v>2426</v>
      </c>
      <c r="R13" s="284">
        <v>30000000</v>
      </c>
      <c r="S13" s="87"/>
      <c r="T13" s="87"/>
      <c r="U13" s="87"/>
      <c r="V13" s="87"/>
      <c r="W13" s="87"/>
      <c r="X13" s="87"/>
      <c r="Y13" s="87"/>
      <c r="Z13" s="87"/>
      <c r="AA13" s="87"/>
      <c r="AB13" s="87"/>
      <c r="AC13" s="88"/>
      <c r="AD13" s="162"/>
      <c r="AE13" s="162"/>
      <c r="AF13" s="162"/>
      <c r="AG13" s="162"/>
      <c r="AH13" s="162"/>
      <c r="AI13" s="162"/>
      <c r="AJ13" s="162"/>
      <c r="AK13" s="162"/>
      <c r="AL13" s="162"/>
      <c r="AM13" s="162"/>
      <c r="AN13" s="162"/>
      <c r="AO13" s="162"/>
      <c r="AP13" s="162"/>
      <c r="AQ13" s="162"/>
      <c r="AR13" s="162"/>
      <c r="AS13" s="86"/>
      <c r="AT13" s="162"/>
      <c r="AU13" s="162"/>
      <c r="AV13" s="162"/>
      <c r="AW13" s="162"/>
      <c r="AX13" s="162"/>
      <c r="AY13" s="164"/>
      <c r="AZ13" s="162"/>
      <c r="BA13" s="91"/>
      <c r="BB13" s="92"/>
      <c r="BC13" s="93"/>
      <c r="BD13" s="92"/>
      <c r="BE13" s="93"/>
      <c r="BF13" s="92"/>
      <c r="BG13" s="93"/>
      <c r="BH13" s="92"/>
      <c r="BI13" s="93"/>
      <c r="BJ13" s="92"/>
      <c r="BK13" s="93"/>
      <c r="BL13" s="92"/>
      <c r="BM13" s="93"/>
      <c r="BN13" s="92"/>
      <c r="BO13" s="93"/>
      <c r="BP13" s="92"/>
      <c r="BQ13" s="93"/>
      <c r="BR13" s="92"/>
      <c r="BS13" s="93"/>
      <c r="BT13" s="92"/>
      <c r="BU13" s="93"/>
      <c r="BV13" s="92"/>
      <c r="BW13" s="93"/>
      <c r="BX13" s="92"/>
      <c r="BY13" s="94"/>
      <c r="BZ13" s="182"/>
      <c r="CA13" s="183"/>
      <c r="CB13" s="184"/>
      <c r="CC13" s="182"/>
      <c r="CD13" s="183"/>
      <c r="CE13" s="184"/>
    </row>
    <row r="14" spans="1:83" ht="84.95" customHeight="1" x14ac:dyDescent="0.2">
      <c r="A14" s="254" t="s">
        <v>0</v>
      </c>
      <c r="B14" s="255">
        <v>2017</v>
      </c>
      <c r="C14" s="255" t="s">
        <v>2</v>
      </c>
      <c r="D14" s="255" t="s">
        <v>20</v>
      </c>
      <c r="E14" s="255" t="s">
        <v>1918</v>
      </c>
      <c r="F14" s="256" t="s">
        <v>2400</v>
      </c>
      <c r="G14" s="247" t="s">
        <v>2401</v>
      </c>
      <c r="H14" s="247" t="s">
        <v>2402</v>
      </c>
      <c r="I14" s="325" t="s">
        <v>2416</v>
      </c>
      <c r="J14" s="246" t="s">
        <v>2427</v>
      </c>
      <c r="K14" s="247"/>
      <c r="L14" s="247"/>
      <c r="M14" s="265"/>
      <c r="N14" s="246">
        <v>20</v>
      </c>
      <c r="O14" s="247" t="s">
        <v>2428</v>
      </c>
      <c r="P14" s="247" t="s">
        <v>2429</v>
      </c>
      <c r="Q14" s="246" t="s">
        <v>2430</v>
      </c>
      <c r="R14" s="284">
        <v>21000000</v>
      </c>
      <c r="S14" s="87"/>
      <c r="T14" s="87"/>
      <c r="U14" s="87"/>
      <c r="V14" s="87"/>
      <c r="W14" s="87"/>
      <c r="X14" s="87"/>
      <c r="Y14" s="87"/>
      <c r="Z14" s="87"/>
      <c r="AA14" s="87"/>
      <c r="AB14" s="87"/>
      <c r="AC14" s="88"/>
      <c r="AD14" s="162"/>
      <c r="AE14" s="162"/>
      <c r="AF14" s="162"/>
      <c r="AG14" s="162"/>
      <c r="AH14" s="162"/>
      <c r="AI14" s="162"/>
      <c r="AJ14" s="162"/>
      <c r="AK14" s="162"/>
      <c r="AL14" s="162"/>
      <c r="AM14" s="162"/>
      <c r="AN14" s="162"/>
      <c r="AO14" s="162"/>
      <c r="AP14" s="162"/>
      <c r="AQ14" s="162"/>
      <c r="AR14" s="162"/>
      <c r="AS14" s="86"/>
      <c r="AT14" s="162"/>
      <c r="AU14" s="162"/>
      <c r="AV14" s="162"/>
      <c r="AW14" s="162"/>
      <c r="AX14" s="162"/>
      <c r="AY14" s="164"/>
      <c r="AZ14" s="162"/>
      <c r="BA14" s="91"/>
      <c r="BB14" s="92"/>
      <c r="BC14" s="93"/>
      <c r="BD14" s="92"/>
      <c r="BE14" s="93"/>
      <c r="BF14" s="92"/>
      <c r="BG14" s="93"/>
      <c r="BH14" s="92"/>
      <c r="BI14" s="93"/>
      <c r="BJ14" s="92"/>
      <c r="BK14" s="93"/>
      <c r="BL14" s="92"/>
      <c r="BM14" s="93"/>
      <c r="BN14" s="92"/>
      <c r="BO14" s="93"/>
      <c r="BP14" s="92"/>
      <c r="BQ14" s="93"/>
      <c r="BR14" s="92"/>
      <c r="BS14" s="93"/>
      <c r="BT14" s="92"/>
      <c r="BU14" s="93"/>
      <c r="BV14" s="92"/>
      <c r="BW14" s="93"/>
      <c r="BX14" s="92"/>
      <c r="BY14" s="94"/>
      <c r="BZ14" s="182"/>
      <c r="CA14" s="183"/>
      <c r="CB14" s="184"/>
      <c r="CC14" s="182"/>
      <c r="CD14" s="183"/>
      <c r="CE14" s="184"/>
    </row>
    <row r="15" spans="1:83" ht="84.95" customHeight="1" x14ac:dyDescent="0.2">
      <c r="A15" s="254" t="s">
        <v>0</v>
      </c>
      <c r="B15" s="255">
        <v>2017</v>
      </c>
      <c r="C15" s="255" t="s">
        <v>2</v>
      </c>
      <c r="D15" s="255" t="s">
        <v>20</v>
      </c>
      <c r="E15" s="255" t="s">
        <v>1918</v>
      </c>
      <c r="F15" s="256" t="s">
        <v>2400</v>
      </c>
      <c r="G15" s="247" t="s">
        <v>2401</v>
      </c>
      <c r="H15" s="247" t="s">
        <v>2402</v>
      </c>
      <c r="I15" s="325" t="s">
        <v>2416</v>
      </c>
      <c r="J15" s="246" t="s">
        <v>2431</v>
      </c>
      <c r="K15" s="247"/>
      <c r="L15" s="247"/>
      <c r="M15" s="265"/>
      <c r="N15" s="246">
        <v>1</v>
      </c>
      <c r="O15" s="247" t="s">
        <v>2432</v>
      </c>
      <c r="P15" s="247" t="s">
        <v>2433</v>
      </c>
      <c r="Q15" s="246" t="s">
        <v>2434</v>
      </c>
      <c r="R15" s="284">
        <v>0</v>
      </c>
      <c r="S15" s="87"/>
      <c r="T15" s="87"/>
      <c r="U15" s="87"/>
      <c r="V15" s="87"/>
      <c r="W15" s="87"/>
      <c r="X15" s="87"/>
      <c r="Y15" s="87"/>
      <c r="Z15" s="87"/>
      <c r="AA15" s="87"/>
      <c r="AB15" s="87"/>
      <c r="AC15" s="88"/>
      <c r="AD15" s="162"/>
      <c r="AE15" s="162"/>
      <c r="AF15" s="162"/>
      <c r="AG15" s="162"/>
      <c r="AH15" s="162"/>
      <c r="AI15" s="162"/>
      <c r="AJ15" s="162"/>
      <c r="AK15" s="162"/>
      <c r="AL15" s="162"/>
      <c r="AM15" s="162"/>
      <c r="AN15" s="162"/>
      <c r="AO15" s="162"/>
      <c r="AP15" s="162"/>
      <c r="AQ15" s="162"/>
      <c r="AR15" s="162"/>
      <c r="AS15" s="86"/>
      <c r="AT15" s="162"/>
      <c r="AU15" s="162"/>
      <c r="AV15" s="162"/>
      <c r="AW15" s="162"/>
      <c r="AX15" s="162"/>
      <c r="AY15" s="164"/>
      <c r="AZ15" s="162"/>
      <c r="BA15" s="91"/>
      <c r="BB15" s="92"/>
      <c r="BC15" s="93"/>
      <c r="BD15" s="92"/>
      <c r="BE15" s="93"/>
      <c r="BF15" s="92"/>
      <c r="BG15" s="93"/>
      <c r="BH15" s="92"/>
      <c r="BI15" s="93"/>
      <c r="BJ15" s="92"/>
      <c r="BK15" s="93"/>
      <c r="BL15" s="92"/>
      <c r="BM15" s="93"/>
      <c r="BN15" s="92"/>
      <c r="BO15" s="93"/>
      <c r="BP15" s="92"/>
      <c r="BQ15" s="93"/>
      <c r="BR15" s="92"/>
      <c r="BS15" s="93"/>
      <c r="BT15" s="92"/>
      <c r="BU15" s="93"/>
      <c r="BV15" s="92"/>
      <c r="BW15" s="93"/>
      <c r="BX15" s="92"/>
      <c r="BY15" s="94"/>
      <c r="BZ15" s="182"/>
      <c r="CA15" s="183"/>
      <c r="CB15" s="184"/>
      <c r="CC15" s="182"/>
      <c r="CD15" s="183"/>
      <c r="CE15" s="184"/>
    </row>
    <row r="16" spans="1:83" ht="84.95" customHeight="1" x14ac:dyDescent="0.2">
      <c r="A16" s="254" t="s">
        <v>0</v>
      </c>
      <c r="B16" s="255">
        <v>2017</v>
      </c>
      <c r="C16" s="255" t="s">
        <v>2</v>
      </c>
      <c r="D16" s="255" t="s">
        <v>20</v>
      </c>
      <c r="E16" s="255" t="s">
        <v>1918</v>
      </c>
      <c r="F16" s="256" t="s">
        <v>2400</v>
      </c>
      <c r="G16" s="247" t="s">
        <v>2401</v>
      </c>
      <c r="H16" s="247" t="s">
        <v>2402</v>
      </c>
      <c r="I16" s="325" t="s">
        <v>2416</v>
      </c>
      <c r="J16" s="246" t="s">
        <v>2435</v>
      </c>
      <c r="K16" s="247"/>
      <c r="L16" s="247"/>
      <c r="M16" s="265"/>
      <c r="N16" s="246">
        <v>1</v>
      </c>
      <c r="O16" s="247" t="s">
        <v>2436</v>
      </c>
      <c r="P16" s="247" t="s">
        <v>2437</v>
      </c>
      <c r="Q16" s="246"/>
      <c r="R16" s="326">
        <f>120000000-50000000</f>
        <v>70000000</v>
      </c>
      <c r="S16" s="87"/>
      <c r="T16" s="87"/>
      <c r="U16" s="87"/>
      <c r="V16" s="87"/>
      <c r="W16" s="87"/>
      <c r="X16" s="87"/>
      <c r="Y16" s="87"/>
      <c r="Z16" s="87"/>
      <c r="AA16" s="87"/>
      <c r="AB16" s="87"/>
      <c r="AC16" s="88"/>
      <c r="AD16" s="162"/>
      <c r="AE16" s="162"/>
      <c r="AF16" s="162"/>
      <c r="AG16" s="162"/>
      <c r="AH16" s="162"/>
      <c r="AI16" s="162"/>
      <c r="AJ16" s="162"/>
      <c r="AK16" s="162"/>
      <c r="AL16" s="162"/>
      <c r="AM16" s="162"/>
      <c r="AN16" s="162"/>
      <c r="AO16" s="162"/>
      <c r="AP16" s="162"/>
      <c r="AQ16" s="162"/>
      <c r="AR16" s="162"/>
      <c r="AS16" s="86"/>
      <c r="AT16" s="162"/>
      <c r="AU16" s="162"/>
      <c r="AV16" s="162"/>
      <c r="AW16" s="162"/>
      <c r="AX16" s="162"/>
      <c r="AY16" s="164"/>
      <c r="AZ16" s="162"/>
      <c r="BA16" s="91"/>
      <c r="BB16" s="92"/>
      <c r="BC16" s="93"/>
      <c r="BD16" s="92"/>
      <c r="BE16" s="93"/>
      <c r="BF16" s="92"/>
      <c r="BG16" s="93"/>
      <c r="BH16" s="92"/>
      <c r="BI16" s="93"/>
      <c r="BJ16" s="92"/>
      <c r="BK16" s="93"/>
      <c r="BL16" s="92"/>
      <c r="BM16" s="93"/>
      <c r="BN16" s="92"/>
      <c r="BO16" s="93"/>
      <c r="BP16" s="92"/>
      <c r="BQ16" s="93"/>
      <c r="BR16" s="92"/>
      <c r="BS16" s="93"/>
      <c r="BT16" s="92"/>
      <c r="BU16" s="93"/>
      <c r="BV16" s="92"/>
      <c r="BW16" s="93"/>
      <c r="BX16" s="92"/>
      <c r="BY16" s="94"/>
      <c r="BZ16" s="182"/>
      <c r="CA16" s="183"/>
      <c r="CB16" s="184"/>
      <c r="CC16" s="182"/>
      <c r="CD16" s="183"/>
      <c r="CE16" s="184"/>
    </row>
    <row r="17" spans="1:83" ht="84.95" customHeight="1" x14ac:dyDescent="0.2">
      <c r="A17" s="254" t="s">
        <v>0</v>
      </c>
      <c r="B17" s="255">
        <v>2017</v>
      </c>
      <c r="C17" s="255" t="s">
        <v>2</v>
      </c>
      <c r="D17" s="255" t="s">
        <v>20</v>
      </c>
      <c r="E17" s="255" t="s">
        <v>1918</v>
      </c>
      <c r="F17" s="256" t="s">
        <v>2400</v>
      </c>
      <c r="G17" s="247" t="s">
        <v>2401</v>
      </c>
      <c r="H17" s="247" t="s">
        <v>2402</v>
      </c>
      <c r="I17" s="325" t="s">
        <v>2416</v>
      </c>
      <c r="J17" s="246" t="s">
        <v>2438</v>
      </c>
      <c r="K17" s="247"/>
      <c r="L17" s="247"/>
      <c r="M17" s="265"/>
      <c r="N17" s="246">
        <v>1</v>
      </c>
      <c r="O17" s="247" t="s">
        <v>2439</v>
      </c>
      <c r="P17" s="247" t="s">
        <v>2440</v>
      </c>
      <c r="Q17" s="246"/>
      <c r="R17" s="327">
        <f>50000000+50000000</f>
        <v>100000000</v>
      </c>
      <c r="S17" s="87"/>
      <c r="T17" s="87"/>
      <c r="U17" s="87"/>
      <c r="V17" s="87"/>
      <c r="W17" s="87"/>
      <c r="X17" s="87"/>
      <c r="Y17" s="87"/>
      <c r="Z17" s="87"/>
      <c r="AA17" s="87"/>
      <c r="AB17" s="87"/>
      <c r="AC17" s="88"/>
      <c r="AD17" s="162"/>
      <c r="AE17" s="162"/>
      <c r="AF17" s="162"/>
      <c r="AG17" s="162"/>
      <c r="AH17" s="162"/>
      <c r="AI17" s="162"/>
      <c r="AJ17" s="162"/>
      <c r="AK17" s="162"/>
      <c r="AL17" s="162"/>
      <c r="AM17" s="162"/>
      <c r="AN17" s="162"/>
      <c r="AO17" s="162"/>
      <c r="AP17" s="162"/>
      <c r="AQ17" s="162"/>
      <c r="AR17" s="162"/>
      <c r="AS17" s="86"/>
      <c r="AT17" s="162"/>
      <c r="AU17" s="162"/>
      <c r="AV17" s="162"/>
      <c r="AW17" s="162"/>
      <c r="AX17" s="162"/>
      <c r="AY17" s="164"/>
      <c r="AZ17" s="162"/>
      <c r="BA17" s="91"/>
      <c r="BB17" s="92"/>
      <c r="BC17" s="93"/>
      <c r="BD17" s="92"/>
      <c r="BE17" s="93"/>
      <c r="BF17" s="92"/>
      <c r="BG17" s="93"/>
      <c r="BH17" s="92"/>
      <c r="BI17" s="93"/>
      <c r="BJ17" s="92"/>
      <c r="BK17" s="93"/>
      <c r="BL17" s="92"/>
      <c r="BM17" s="93"/>
      <c r="BN17" s="92"/>
      <c r="BO17" s="93"/>
      <c r="BP17" s="92"/>
      <c r="BQ17" s="93"/>
      <c r="BR17" s="92"/>
      <c r="BS17" s="93"/>
      <c r="BT17" s="92"/>
      <c r="BU17" s="93"/>
      <c r="BV17" s="92"/>
      <c r="BW17" s="93"/>
      <c r="BX17" s="92"/>
      <c r="BY17" s="94"/>
      <c r="BZ17" s="182"/>
      <c r="CA17" s="183"/>
      <c r="CB17" s="184"/>
      <c r="CC17" s="182"/>
      <c r="CD17" s="183"/>
      <c r="CE17" s="184"/>
    </row>
    <row r="18" spans="1:83" ht="84.95" hidden="1" customHeight="1" x14ac:dyDescent="0.2">
      <c r="A18" s="254" t="s">
        <v>0</v>
      </c>
      <c r="B18" s="255">
        <v>2017</v>
      </c>
      <c r="C18" s="255" t="s">
        <v>2</v>
      </c>
      <c r="D18" s="255" t="s">
        <v>20</v>
      </c>
      <c r="E18" s="255" t="s">
        <v>1918</v>
      </c>
      <c r="F18" s="256" t="s">
        <v>2400</v>
      </c>
      <c r="G18" s="247" t="s">
        <v>2401</v>
      </c>
      <c r="H18" s="247" t="s">
        <v>2402</v>
      </c>
      <c r="I18" s="246" t="s">
        <v>2441</v>
      </c>
      <c r="J18" s="246"/>
      <c r="K18" s="247"/>
      <c r="L18" s="247"/>
      <c r="M18" s="265"/>
      <c r="N18" s="246"/>
      <c r="O18" s="247"/>
      <c r="P18" s="247"/>
      <c r="Q18" s="246"/>
      <c r="R18" s="284">
        <v>0</v>
      </c>
      <c r="S18" s="87"/>
      <c r="T18" s="87"/>
      <c r="U18" s="87"/>
      <c r="V18" s="87"/>
      <c r="W18" s="87"/>
      <c r="X18" s="87"/>
      <c r="Y18" s="87"/>
      <c r="Z18" s="87"/>
      <c r="AA18" s="87"/>
      <c r="AB18" s="87"/>
      <c r="AC18" s="88"/>
      <c r="AD18" s="162"/>
      <c r="AE18" s="162"/>
      <c r="AF18" s="162"/>
      <c r="AG18" s="162"/>
      <c r="AH18" s="162"/>
      <c r="AI18" s="162"/>
      <c r="AJ18" s="162"/>
      <c r="AK18" s="162"/>
      <c r="AL18" s="162"/>
      <c r="AM18" s="162"/>
      <c r="AN18" s="162"/>
      <c r="AO18" s="162"/>
      <c r="AP18" s="162"/>
      <c r="AQ18" s="162"/>
      <c r="AR18" s="162"/>
      <c r="AS18" s="86"/>
      <c r="AT18" s="162"/>
      <c r="AU18" s="162"/>
      <c r="AV18" s="162"/>
      <c r="AW18" s="162"/>
      <c r="AX18" s="162"/>
      <c r="AY18" s="164"/>
      <c r="AZ18" s="162"/>
      <c r="BA18" s="91"/>
      <c r="BB18" s="92"/>
      <c r="BC18" s="93"/>
      <c r="BD18" s="92"/>
      <c r="BE18" s="93"/>
      <c r="BF18" s="92"/>
      <c r="BG18" s="93"/>
      <c r="BH18" s="92"/>
      <c r="BI18" s="93"/>
      <c r="BJ18" s="92"/>
      <c r="BK18" s="93"/>
      <c r="BL18" s="92"/>
      <c r="BM18" s="93"/>
      <c r="BN18" s="92"/>
      <c r="BO18" s="93"/>
      <c r="BP18" s="92"/>
      <c r="BQ18" s="93"/>
      <c r="BR18" s="92"/>
      <c r="BS18" s="93"/>
      <c r="BT18" s="92"/>
      <c r="BU18" s="93"/>
      <c r="BV18" s="92"/>
      <c r="BW18" s="93"/>
      <c r="BX18" s="92"/>
      <c r="BY18" s="94"/>
      <c r="BZ18" s="182"/>
      <c r="CA18" s="183"/>
      <c r="CB18" s="184"/>
      <c r="CC18" s="182"/>
      <c r="CD18" s="183"/>
      <c r="CE18" s="184"/>
    </row>
    <row r="19" spans="1:83" ht="84.95" customHeight="1" x14ac:dyDescent="0.2">
      <c r="A19" s="254" t="s">
        <v>0</v>
      </c>
      <c r="B19" s="255">
        <v>2017</v>
      </c>
      <c r="C19" s="255" t="s">
        <v>2</v>
      </c>
      <c r="D19" s="255" t="s">
        <v>20</v>
      </c>
      <c r="E19" s="255" t="s">
        <v>1918</v>
      </c>
      <c r="F19" s="256" t="s">
        <v>2400</v>
      </c>
      <c r="G19" s="247" t="s">
        <v>2401</v>
      </c>
      <c r="H19" s="247" t="s">
        <v>2402</v>
      </c>
      <c r="I19" s="325" t="s">
        <v>2416</v>
      </c>
      <c r="J19" s="246" t="s">
        <v>2442</v>
      </c>
      <c r="K19" s="247"/>
      <c r="L19" s="247"/>
      <c r="M19" s="265"/>
      <c r="N19" s="246">
        <v>1</v>
      </c>
      <c r="O19" s="247" t="s">
        <v>2443</v>
      </c>
      <c r="P19" s="247" t="s">
        <v>2444</v>
      </c>
      <c r="Q19" s="246"/>
      <c r="R19" s="284">
        <v>120000000</v>
      </c>
      <c r="S19" s="87"/>
      <c r="T19" s="87"/>
      <c r="U19" s="87"/>
      <c r="V19" s="87"/>
      <c r="W19" s="87"/>
      <c r="X19" s="87"/>
      <c r="Y19" s="87"/>
      <c r="Z19" s="87"/>
      <c r="AA19" s="87"/>
      <c r="AB19" s="87"/>
      <c r="AC19" s="88"/>
      <c r="AD19" s="162"/>
      <c r="AE19" s="162"/>
      <c r="AF19" s="162"/>
      <c r="AG19" s="162"/>
      <c r="AH19" s="162"/>
      <c r="AI19" s="162"/>
      <c r="AJ19" s="162"/>
      <c r="AK19" s="162"/>
      <c r="AL19" s="162"/>
      <c r="AM19" s="162"/>
      <c r="AN19" s="162"/>
      <c r="AO19" s="162"/>
      <c r="AP19" s="162"/>
      <c r="AQ19" s="162"/>
      <c r="AR19" s="162"/>
      <c r="AS19" s="86"/>
      <c r="AT19" s="162"/>
      <c r="AU19" s="162"/>
      <c r="AV19" s="162"/>
      <c r="AW19" s="162"/>
      <c r="AX19" s="162"/>
      <c r="AY19" s="164"/>
      <c r="AZ19" s="162"/>
      <c r="BA19" s="91"/>
      <c r="BB19" s="92"/>
      <c r="BC19" s="93"/>
      <c r="BD19" s="92"/>
      <c r="BE19" s="93"/>
      <c r="BF19" s="92"/>
      <c r="BG19" s="93"/>
      <c r="BH19" s="92"/>
      <c r="BI19" s="93"/>
      <c r="BJ19" s="92"/>
      <c r="BK19" s="93"/>
      <c r="BL19" s="92"/>
      <c r="BM19" s="93"/>
      <c r="BN19" s="92"/>
      <c r="BO19" s="93"/>
      <c r="BP19" s="92"/>
      <c r="BQ19" s="93"/>
      <c r="BR19" s="92"/>
      <c r="BS19" s="93"/>
      <c r="BT19" s="92"/>
      <c r="BU19" s="93"/>
      <c r="BV19" s="92"/>
      <c r="BW19" s="93"/>
      <c r="BX19" s="92"/>
      <c r="BY19" s="94"/>
      <c r="BZ19" s="182"/>
      <c r="CA19" s="183"/>
      <c r="CB19" s="184"/>
      <c r="CC19" s="182"/>
      <c r="CD19" s="183"/>
      <c r="CE19" s="184"/>
    </row>
    <row r="20" spans="1:83" ht="84.95" customHeight="1" x14ac:dyDescent="0.2">
      <c r="A20" s="254" t="s">
        <v>0</v>
      </c>
      <c r="B20" s="255">
        <v>2017</v>
      </c>
      <c r="C20" s="255" t="s">
        <v>2</v>
      </c>
      <c r="D20" s="255" t="s">
        <v>20</v>
      </c>
      <c r="E20" s="255" t="s">
        <v>1918</v>
      </c>
      <c r="F20" s="256" t="s">
        <v>2400</v>
      </c>
      <c r="G20" s="247" t="s">
        <v>2401</v>
      </c>
      <c r="H20" s="247" t="s">
        <v>1455</v>
      </c>
      <c r="I20" s="325" t="s">
        <v>2416</v>
      </c>
      <c r="J20" s="246" t="s">
        <v>2445</v>
      </c>
      <c r="K20" s="247"/>
      <c r="L20" s="247"/>
      <c r="M20" s="265"/>
      <c r="N20" s="246">
        <v>10</v>
      </c>
      <c r="O20" s="247" t="s">
        <v>2446</v>
      </c>
      <c r="P20" s="247" t="s">
        <v>2447</v>
      </c>
      <c r="Q20" s="246" t="s">
        <v>2448</v>
      </c>
      <c r="R20" s="284">
        <v>79719500</v>
      </c>
      <c r="S20" s="87"/>
      <c r="T20" s="87"/>
      <c r="U20" s="87"/>
      <c r="V20" s="87"/>
      <c r="W20" s="87"/>
      <c r="X20" s="87"/>
      <c r="Y20" s="87"/>
      <c r="Z20" s="87"/>
      <c r="AA20" s="87"/>
      <c r="AB20" s="87"/>
      <c r="AC20" s="88"/>
      <c r="AD20" s="162"/>
      <c r="AE20" s="162"/>
      <c r="AF20" s="162"/>
      <c r="AG20" s="162"/>
      <c r="AH20" s="162"/>
      <c r="AI20" s="162"/>
      <c r="AJ20" s="162"/>
      <c r="AK20" s="162"/>
      <c r="AL20" s="162"/>
      <c r="AM20" s="162"/>
      <c r="AN20" s="162"/>
      <c r="AO20" s="162"/>
      <c r="AP20" s="162"/>
      <c r="AQ20" s="162"/>
      <c r="AR20" s="162"/>
      <c r="AS20" s="86"/>
      <c r="AT20" s="162"/>
      <c r="AU20" s="162"/>
      <c r="AV20" s="162"/>
      <c r="AW20" s="162"/>
      <c r="AX20" s="162"/>
      <c r="AY20" s="164"/>
      <c r="AZ20" s="162"/>
      <c r="BA20" s="91"/>
      <c r="BB20" s="92"/>
      <c r="BC20" s="93"/>
      <c r="BD20" s="92"/>
      <c r="BE20" s="93"/>
      <c r="BF20" s="92"/>
      <c r="BG20" s="93"/>
      <c r="BH20" s="92"/>
      <c r="BI20" s="93"/>
      <c r="BJ20" s="92"/>
      <c r="BK20" s="93"/>
      <c r="BL20" s="92"/>
      <c r="BM20" s="93"/>
      <c r="BN20" s="92"/>
      <c r="BO20" s="93"/>
      <c r="BP20" s="92"/>
      <c r="BQ20" s="93"/>
      <c r="BR20" s="92"/>
      <c r="BS20" s="93"/>
      <c r="BT20" s="92"/>
      <c r="BU20" s="93"/>
      <c r="BV20" s="92"/>
      <c r="BW20" s="93"/>
      <c r="BX20" s="92"/>
      <c r="BY20" s="94"/>
      <c r="BZ20" s="182"/>
      <c r="CA20" s="183"/>
      <c r="CB20" s="184"/>
      <c r="CC20" s="182"/>
      <c r="CD20" s="183"/>
      <c r="CE20" s="184"/>
    </row>
    <row r="21" spans="1:83" ht="84.95" customHeight="1" x14ac:dyDescent="0.2">
      <c r="A21" s="254" t="s">
        <v>0</v>
      </c>
      <c r="B21" s="255">
        <v>2017</v>
      </c>
      <c r="C21" s="255" t="s">
        <v>2</v>
      </c>
      <c r="D21" s="255" t="s">
        <v>20</v>
      </c>
      <c r="E21" s="255" t="s">
        <v>1918</v>
      </c>
      <c r="F21" s="256" t="s">
        <v>2400</v>
      </c>
      <c r="G21" s="247" t="s">
        <v>2401</v>
      </c>
      <c r="H21" s="247" t="s">
        <v>1455</v>
      </c>
      <c r="I21" s="325" t="s">
        <v>2416</v>
      </c>
      <c r="J21" s="246" t="s">
        <v>2449</v>
      </c>
      <c r="K21" s="247"/>
      <c r="L21" s="247"/>
      <c r="M21" s="265"/>
      <c r="N21" s="246">
        <v>10</v>
      </c>
      <c r="O21" s="247" t="s">
        <v>2450</v>
      </c>
      <c r="P21" s="247" t="s">
        <v>2451</v>
      </c>
      <c r="Q21" s="246"/>
      <c r="R21" s="284">
        <v>102000000</v>
      </c>
      <c r="S21" s="87"/>
      <c r="T21" s="87"/>
      <c r="U21" s="87"/>
      <c r="V21" s="87"/>
      <c r="W21" s="87"/>
      <c r="X21" s="87"/>
      <c r="Y21" s="87"/>
      <c r="Z21" s="87"/>
      <c r="AA21" s="87"/>
      <c r="AB21" s="87"/>
      <c r="AC21" s="88"/>
      <c r="AD21" s="162"/>
      <c r="AE21" s="162"/>
      <c r="AF21" s="162"/>
      <c r="AG21" s="162"/>
      <c r="AH21" s="162"/>
      <c r="AI21" s="162"/>
      <c r="AJ21" s="162"/>
      <c r="AK21" s="162"/>
      <c r="AL21" s="162"/>
      <c r="AM21" s="162"/>
      <c r="AN21" s="162"/>
      <c r="AO21" s="162"/>
      <c r="AP21" s="162"/>
      <c r="AQ21" s="162"/>
      <c r="AR21" s="162"/>
      <c r="AS21" s="86"/>
      <c r="AT21" s="162"/>
      <c r="AU21" s="162"/>
      <c r="AV21" s="162"/>
      <c r="AW21" s="162"/>
      <c r="AX21" s="162"/>
      <c r="AY21" s="164"/>
      <c r="AZ21" s="162"/>
      <c r="BA21" s="91"/>
      <c r="BB21" s="92"/>
      <c r="BC21" s="93"/>
      <c r="BD21" s="92"/>
      <c r="BE21" s="93"/>
      <c r="BF21" s="92"/>
      <c r="BG21" s="93"/>
      <c r="BH21" s="92"/>
      <c r="BI21" s="93"/>
      <c r="BJ21" s="92"/>
      <c r="BK21" s="93"/>
      <c r="BL21" s="92"/>
      <c r="BM21" s="93"/>
      <c r="BN21" s="92"/>
      <c r="BO21" s="93"/>
      <c r="BP21" s="92"/>
      <c r="BQ21" s="93"/>
      <c r="BR21" s="92"/>
      <c r="BS21" s="93"/>
      <c r="BT21" s="92"/>
      <c r="BU21" s="93"/>
      <c r="BV21" s="92"/>
      <c r="BW21" s="93"/>
      <c r="BX21" s="92"/>
      <c r="BY21" s="94"/>
      <c r="BZ21" s="182"/>
      <c r="CA21" s="183"/>
      <c r="CB21" s="184"/>
      <c r="CC21" s="182"/>
      <c r="CD21" s="183"/>
      <c r="CE21" s="184"/>
    </row>
    <row r="22" spans="1:83" ht="88.5" customHeight="1" x14ac:dyDescent="0.2">
      <c r="A22" s="254" t="s">
        <v>0</v>
      </c>
      <c r="B22" s="255">
        <v>2017</v>
      </c>
      <c r="C22" s="255" t="s">
        <v>2</v>
      </c>
      <c r="D22" s="255" t="s">
        <v>20</v>
      </c>
      <c r="E22" s="255" t="s">
        <v>1918</v>
      </c>
      <c r="F22" s="256" t="s">
        <v>2400</v>
      </c>
      <c r="G22" s="247" t="s">
        <v>2401</v>
      </c>
      <c r="H22" s="247" t="s">
        <v>1455</v>
      </c>
      <c r="I22" s="323" t="s">
        <v>2452</v>
      </c>
      <c r="J22" s="246"/>
      <c r="K22" s="247"/>
      <c r="L22" s="247"/>
      <c r="M22" s="265"/>
      <c r="N22" s="246">
        <v>2</v>
      </c>
      <c r="O22" s="247" t="s">
        <v>2453</v>
      </c>
      <c r="P22" s="247" t="s">
        <v>2454</v>
      </c>
      <c r="Q22" s="246"/>
      <c r="R22" s="284">
        <v>0</v>
      </c>
      <c r="S22" s="87"/>
      <c r="T22" s="87"/>
      <c r="U22" s="87"/>
      <c r="V22" s="87"/>
      <c r="W22" s="87"/>
      <c r="X22" s="87"/>
      <c r="Y22" s="87"/>
      <c r="Z22" s="87"/>
      <c r="AA22" s="87"/>
      <c r="AB22" s="87"/>
      <c r="AC22" s="88"/>
      <c r="AD22" s="162"/>
      <c r="AE22" s="162"/>
      <c r="AF22" s="162"/>
      <c r="AG22" s="162"/>
      <c r="AH22" s="162"/>
      <c r="AI22" s="162"/>
      <c r="AJ22" s="162"/>
      <c r="AK22" s="162"/>
      <c r="AL22" s="162"/>
      <c r="AM22" s="162"/>
      <c r="AN22" s="162"/>
      <c r="AO22" s="162"/>
      <c r="AP22" s="162"/>
      <c r="AQ22" s="162"/>
      <c r="AR22" s="162"/>
      <c r="AS22" s="86"/>
      <c r="AT22" s="162"/>
      <c r="AU22" s="162"/>
      <c r="AV22" s="162"/>
      <c r="AW22" s="162"/>
      <c r="AX22" s="162"/>
      <c r="AY22" s="164"/>
      <c r="AZ22" s="162"/>
      <c r="BA22" s="91"/>
      <c r="BB22" s="92"/>
      <c r="BC22" s="93"/>
      <c r="BD22" s="92"/>
      <c r="BE22" s="93"/>
      <c r="BF22" s="92"/>
      <c r="BG22" s="93"/>
      <c r="BH22" s="92"/>
      <c r="BI22" s="93"/>
      <c r="BJ22" s="92"/>
      <c r="BK22" s="93"/>
      <c r="BL22" s="92"/>
      <c r="BM22" s="93"/>
      <c r="BN22" s="92"/>
      <c r="BO22" s="93"/>
      <c r="BP22" s="92"/>
      <c r="BQ22" s="93"/>
      <c r="BR22" s="92"/>
      <c r="BS22" s="93"/>
      <c r="BT22" s="92"/>
      <c r="BU22" s="93"/>
      <c r="BV22" s="92"/>
      <c r="BW22" s="93"/>
      <c r="BX22" s="92"/>
      <c r="BY22" s="94"/>
      <c r="BZ22" s="182"/>
      <c r="CA22" s="183"/>
      <c r="CB22" s="184"/>
      <c r="CC22" s="182"/>
      <c r="CD22" s="183"/>
      <c r="CE22" s="184"/>
    </row>
    <row r="23" spans="1:83" ht="84.95" customHeight="1" x14ac:dyDescent="0.2">
      <c r="A23" s="254" t="s">
        <v>0</v>
      </c>
      <c r="B23" s="255">
        <v>2017</v>
      </c>
      <c r="C23" s="255" t="s">
        <v>2</v>
      </c>
      <c r="D23" s="255" t="s">
        <v>20</v>
      </c>
      <c r="E23" s="255" t="s">
        <v>1918</v>
      </c>
      <c r="F23" s="256" t="s">
        <v>2400</v>
      </c>
      <c r="G23" s="247" t="s">
        <v>2401</v>
      </c>
      <c r="H23" s="247" t="s">
        <v>1455</v>
      </c>
      <c r="I23" s="325" t="s">
        <v>2452</v>
      </c>
      <c r="J23" s="246" t="s">
        <v>2455</v>
      </c>
      <c r="K23" s="247"/>
      <c r="L23" s="247"/>
      <c r="M23" s="265"/>
      <c r="N23" s="246">
        <v>1</v>
      </c>
      <c r="O23" s="247" t="s">
        <v>2453</v>
      </c>
      <c r="P23" s="247" t="s">
        <v>2454</v>
      </c>
      <c r="Q23" s="246" t="s">
        <v>2456</v>
      </c>
      <c r="R23" s="284">
        <v>0</v>
      </c>
      <c r="S23" s="87"/>
      <c r="T23" s="87"/>
      <c r="U23" s="87"/>
      <c r="V23" s="87"/>
      <c r="W23" s="87"/>
      <c r="X23" s="87"/>
      <c r="Y23" s="87"/>
      <c r="Z23" s="87"/>
      <c r="AA23" s="87"/>
      <c r="AB23" s="87"/>
      <c r="AC23" s="88"/>
      <c r="AD23" s="162"/>
      <c r="AE23" s="162"/>
      <c r="AF23" s="162"/>
      <c r="AG23" s="162"/>
      <c r="AH23" s="162"/>
      <c r="AI23" s="162"/>
      <c r="AJ23" s="162"/>
      <c r="AK23" s="162"/>
      <c r="AL23" s="162"/>
      <c r="AM23" s="162"/>
      <c r="AN23" s="162"/>
      <c r="AO23" s="162"/>
      <c r="AP23" s="162"/>
      <c r="AQ23" s="162"/>
      <c r="AR23" s="162"/>
      <c r="AS23" s="86"/>
      <c r="AT23" s="162"/>
      <c r="AU23" s="162"/>
      <c r="AV23" s="162"/>
      <c r="AW23" s="162"/>
      <c r="AX23" s="162"/>
      <c r="AY23" s="164"/>
      <c r="AZ23" s="162"/>
      <c r="BA23" s="91"/>
      <c r="BB23" s="92"/>
      <c r="BC23" s="93"/>
      <c r="BD23" s="92"/>
      <c r="BE23" s="93"/>
      <c r="BF23" s="92"/>
      <c r="BG23" s="93"/>
      <c r="BH23" s="92"/>
      <c r="BI23" s="93"/>
      <c r="BJ23" s="92"/>
      <c r="BK23" s="93"/>
      <c r="BL23" s="92"/>
      <c r="BM23" s="93"/>
      <c r="BN23" s="92"/>
      <c r="BO23" s="93"/>
      <c r="BP23" s="92"/>
      <c r="BQ23" s="93"/>
      <c r="BR23" s="92"/>
      <c r="BS23" s="93"/>
      <c r="BT23" s="92"/>
      <c r="BU23" s="93"/>
      <c r="BV23" s="92"/>
      <c r="BW23" s="93"/>
      <c r="BX23" s="92"/>
      <c r="BY23" s="94"/>
      <c r="BZ23" s="182"/>
      <c r="CA23" s="183"/>
      <c r="CB23" s="184"/>
      <c r="CC23" s="182"/>
      <c r="CD23" s="183"/>
      <c r="CE23" s="184"/>
    </row>
    <row r="24" spans="1:83" ht="84.95" customHeight="1" x14ac:dyDescent="0.2">
      <c r="A24" s="254" t="s">
        <v>0</v>
      </c>
      <c r="B24" s="255">
        <v>2017</v>
      </c>
      <c r="C24" s="255" t="s">
        <v>2</v>
      </c>
      <c r="D24" s="255" t="s">
        <v>20</v>
      </c>
      <c r="E24" s="255" t="s">
        <v>1918</v>
      </c>
      <c r="F24" s="256" t="s">
        <v>2400</v>
      </c>
      <c r="G24" s="247" t="s">
        <v>2401</v>
      </c>
      <c r="H24" s="247" t="s">
        <v>1455</v>
      </c>
      <c r="I24" s="325" t="s">
        <v>2452</v>
      </c>
      <c r="J24" s="246" t="s">
        <v>2457</v>
      </c>
      <c r="K24" s="247"/>
      <c r="L24" s="247"/>
      <c r="M24" s="265"/>
      <c r="N24" s="246">
        <v>15</v>
      </c>
      <c r="O24" s="247" t="s">
        <v>2458</v>
      </c>
      <c r="P24" s="247" t="s">
        <v>2459</v>
      </c>
      <c r="Q24" s="246"/>
      <c r="R24" s="284">
        <v>0</v>
      </c>
      <c r="S24" s="87"/>
      <c r="T24" s="87"/>
      <c r="U24" s="87"/>
      <c r="V24" s="87"/>
      <c r="W24" s="87"/>
      <c r="X24" s="87"/>
      <c r="Y24" s="87"/>
      <c r="Z24" s="87"/>
      <c r="AA24" s="87"/>
      <c r="AB24" s="87"/>
      <c r="AC24" s="88"/>
      <c r="AD24" s="162"/>
      <c r="AE24" s="162"/>
      <c r="AF24" s="162"/>
      <c r="AG24" s="162"/>
      <c r="AH24" s="162"/>
      <c r="AI24" s="162"/>
      <c r="AJ24" s="162"/>
      <c r="AK24" s="162"/>
      <c r="AL24" s="162"/>
      <c r="AM24" s="162"/>
      <c r="AN24" s="162"/>
      <c r="AO24" s="162"/>
      <c r="AP24" s="162"/>
      <c r="AQ24" s="162"/>
      <c r="AR24" s="162"/>
      <c r="AS24" s="86"/>
      <c r="AT24" s="162"/>
      <c r="AU24" s="162"/>
      <c r="AV24" s="162"/>
      <c r="AW24" s="162"/>
      <c r="AX24" s="162"/>
      <c r="AY24" s="164"/>
      <c r="AZ24" s="162"/>
      <c r="BA24" s="91"/>
      <c r="BB24" s="92"/>
      <c r="BC24" s="93"/>
      <c r="BD24" s="92"/>
      <c r="BE24" s="93"/>
      <c r="BF24" s="92"/>
      <c r="BG24" s="93"/>
      <c r="BH24" s="92"/>
      <c r="BI24" s="93"/>
      <c r="BJ24" s="92"/>
      <c r="BK24" s="93"/>
      <c r="BL24" s="92"/>
      <c r="BM24" s="93"/>
      <c r="BN24" s="92"/>
      <c r="BO24" s="93"/>
      <c r="BP24" s="92"/>
      <c r="BQ24" s="93"/>
      <c r="BR24" s="92"/>
      <c r="BS24" s="93"/>
      <c r="BT24" s="92"/>
      <c r="BU24" s="93"/>
      <c r="BV24" s="92"/>
      <c r="BW24" s="93"/>
      <c r="BX24" s="92"/>
      <c r="BY24" s="94"/>
      <c r="BZ24" s="182"/>
      <c r="CA24" s="183"/>
      <c r="CB24" s="184"/>
      <c r="CC24" s="182"/>
      <c r="CD24" s="183"/>
      <c r="CE24" s="184"/>
    </row>
    <row r="25" spans="1:83" ht="84.95" customHeight="1" x14ac:dyDescent="0.2">
      <c r="A25" s="254" t="s">
        <v>0</v>
      </c>
      <c r="B25" s="255">
        <v>2017</v>
      </c>
      <c r="C25" s="255" t="s">
        <v>2</v>
      </c>
      <c r="D25" s="255" t="s">
        <v>20</v>
      </c>
      <c r="E25" s="255" t="s">
        <v>1918</v>
      </c>
      <c r="F25" s="256" t="s">
        <v>2400</v>
      </c>
      <c r="G25" s="247" t="s">
        <v>2401</v>
      </c>
      <c r="H25" s="247" t="s">
        <v>1455</v>
      </c>
      <c r="I25" s="325" t="s">
        <v>2452</v>
      </c>
      <c r="J25" s="246" t="s">
        <v>2460</v>
      </c>
      <c r="K25" s="247"/>
      <c r="L25" s="247"/>
      <c r="M25" s="265"/>
      <c r="N25" s="246">
        <v>1</v>
      </c>
      <c r="O25" s="247" t="s">
        <v>2461</v>
      </c>
      <c r="P25" s="247" t="s">
        <v>2409</v>
      </c>
      <c r="Q25" s="246" t="s">
        <v>2462</v>
      </c>
      <c r="R25" s="284">
        <v>0</v>
      </c>
      <c r="S25" s="87"/>
      <c r="T25" s="87"/>
      <c r="U25" s="87"/>
      <c r="V25" s="87"/>
      <c r="W25" s="87"/>
      <c r="X25" s="87"/>
      <c r="Y25" s="87"/>
      <c r="Z25" s="87"/>
      <c r="AA25" s="87"/>
      <c r="AB25" s="87"/>
      <c r="AC25" s="88"/>
      <c r="AD25" s="162"/>
      <c r="AE25" s="162"/>
      <c r="AF25" s="162"/>
      <c r="AG25" s="162"/>
      <c r="AH25" s="162"/>
      <c r="AI25" s="162"/>
      <c r="AJ25" s="162"/>
      <c r="AK25" s="162"/>
      <c r="AL25" s="162"/>
      <c r="AM25" s="162"/>
      <c r="AN25" s="162"/>
      <c r="AO25" s="162"/>
      <c r="AP25" s="162"/>
      <c r="AQ25" s="162"/>
      <c r="AR25" s="162"/>
      <c r="AS25" s="86"/>
      <c r="AT25" s="162"/>
      <c r="AU25" s="162"/>
      <c r="AV25" s="162"/>
      <c r="AW25" s="162"/>
      <c r="AX25" s="162"/>
      <c r="AY25" s="164"/>
      <c r="AZ25" s="162"/>
      <c r="BA25" s="91"/>
      <c r="BB25" s="92"/>
      <c r="BC25" s="93"/>
      <c r="BD25" s="92"/>
      <c r="BE25" s="93"/>
      <c r="BF25" s="92"/>
      <c r="BG25" s="93"/>
      <c r="BH25" s="92"/>
      <c r="BI25" s="93"/>
      <c r="BJ25" s="92"/>
      <c r="BK25" s="93"/>
      <c r="BL25" s="92"/>
      <c r="BM25" s="93"/>
      <c r="BN25" s="92"/>
      <c r="BO25" s="93"/>
      <c r="BP25" s="92"/>
      <c r="BQ25" s="93"/>
      <c r="BR25" s="92"/>
      <c r="BS25" s="93"/>
      <c r="BT25" s="92"/>
      <c r="BU25" s="93"/>
      <c r="BV25" s="92"/>
      <c r="BW25" s="93"/>
      <c r="BX25" s="92"/>
      <c r="BY25" s="94"/>
      <c r="BZ25" s="182"/>
      <c r="CA25" s="183"/>
      <c r="CB25" s="184"/>
      <c r="CC25" s="182"/>
      <c r="CD25" s="183"/>
      <c r="CE25" s="184"/>
    </row>
    <row r="26" spans="1:83" ht="84.95" customHeight="1" x14ac:dyDescent="0.2">
      <c r="A26" s="254" t="s">
        <v>0</v>
      </c>
      <c r="B26" s="255">
        <v>2017</v>
      </c>
      <c r="C26" s="255" t="s">
        <v>2</v>
      </c>
      <c r="D26" s="255" t="s">
        <v>20</v>
      </c>
      <c r="E26" s="255" t="s">
        <v>1918</v>
      </c>
      <c r="F26" s="256" t="s">
        <v>2400</v>
      </c>
      <c r="G26" s="247" t="s">
        <v>2401</v>
      </c>
      <c r="H26" s="247" t="s">
        <v>1455</v>
      </c>
      <c r="I26" s="323" t="s">
        <v>2463</v>
      </c>
      <c r="J26" s="246"/>
      <c r="K26" s="247"/>
      <c r="L26" s="247"/>
      <c r="M26" s="265"/>
      <c r="N26" s="246">
        <v>2</v>
      </c>
      <c r="O26" s="247" t="s">
        <v>2464</v>
      </c>
      <c r="P26" s="247" t="s">
        <v>2465</v>
      </c>
      <c r="Q26" s="246" t="s">
        <v>2466</v>
      </c>
      <c r="R26" s="284">
        <v>0</v>
      </c>
      <c r="S26" s="87"/>
      <c r="T26" s="87"/>
      <c r="U26" s="87"/>
      <c r="V26" s="87"/>
      <c r="W26" s="87"/>
      <c r="X26" s="87"/>
      <c r="Y26" s="87"/>
      <c r="Z26" s="87"/>
      <c r="AA26" s="87"/>
      <c r="AB26" s="87"/>
      <c r="AC26" s="88"/>
      <c r="AD26" s="162"/>
      <c r="AE26" s="162"/>
      <c r="AF26" s="162"/>
      <c r="AG26" s="162"/>
      <c r="AH26" s="162"/>
      <c r="AI26" s="162"/>
      <c r="AJ26" s="162"/>
      <c r="AK26" s="162"/>
      <c r="AL26" s="162"/>
      <c r="AM26" s="162"/>
      <c r="AN26" s="162"/>
      <c r="AO26" s="162"/>
      <c r="AP26" s="162"/>
      <c r="AQ26" s="162"/>
      <c r="AR26" s="162"/>
      <c r="AS26" s="86"/>
      <c r="AT26" s="162"/>
      <c r="AU26" s="162"/>
      <c r="AV26" s="162"/>
      <c r="AW26" s="162"/>
      <c r="AX26" s="162"/>
      <c r="AY26" s="164"/>
      <c r="AZ26" s="162"/>
      <c r="BA26" s="91"/>
      <c r="BB26" s="92"/>
      <c r="BC26" s="93"/>
      <c r="BD26" s="92"/>
      <c r="BE26" s="93"/>
      <c r="BF26" s="92"/>
      <c r="BG26" s="93"/>
      <c r="BH26" s="92"/>
      <c r="BI26" s="93"/>
      <c r="BJ26" s="92"/>
      <c r="BK26" s="93"/>
      <c r="BL26" s="92"/>
      <c r="BM26" s="93"/>
      <c r="BN26" s="92"/>
      <c r="BO26" s="93"/>
      <c r="BP26" s="92"/>
      <c r="BQ26" s="93"/>
      <c r="BR26" s="92"/>
      <c r="BS26" s="93"/>
      <c r="BT26" s="92"/>
      <c r="BU26" s="93"/>
      <c r="BV26" s="92"/>
      <c r="BW26" s="93"/>
      <c r="BX26" s="92"/>
      <c r="BY26" s="94"/>
      <c r="BZ26" s="182"/>
      <c r="CA26" s="183"/>
      <c r="CB26" s="184"/>
      <c r="CC26" s="182"/>
      <c r="CD26" s="183"/>
      <c r="CE26" s="184"/>
    </row>
    <row r="27" spans="1:83" ht="84.95" customHeight="1" x14ac:dyDescent="0.2">
      <c r="A27" s="254" t="s">
        <v>0</v>
      </c>
      <c r="B27" s="255">
        <v>2017</v>
      </c>
      <c r="C27" s="255" t="s">
        <v>2</v>
      </c>
      <c r="D27" s="255" t="s">
        <v>20</v>
      </c>
      <c r="E27" s="255" t="s">
        <v>1918</v>
      </c>
      <c r="F27" s="256" t="s">
        <v>2400</v>
      </c>
      <c r="G27" s="247" t="s">
        <v>2401</v>
      </c>
      <c r="H27" s="247" t="s">
        <v>1455</v>
      </c>
      <c r="I27" s="325" t="s">
        <v>2463</v>
      </c>
      <c r="J27" s="246" t="s">
        <v>2467</v>
      </c>
      <c r="K27" s="247"/>
      <c r="L27" s="247"/>
      <c r="M27" s="265"/>
      <c r="N27" s="246">
        <v>12</v>
      </c>
      <c r="O27" s="247" t="s">
        <v>2468</v>
      </c>
      <c r="P27" s="247" t="s">
        <v>2469</v>
      </c>
      <c r="Q27" s="246"/>
      <c r="R27" s="284">
        <v>385450000</v>
      </c>
      <c r="S27" s="87"/>
      <c r="T27" s="87"/>
      <c r="U27" s="87"/>
      <c r="V27" s="87"/>
      <c r="W27" s="87"/>
      <c r="X27" s="87"/>
      <c r="Y27" s="87"/>
      <c r="Z27" s="87"/>
      <c r="AA27" s="87"/>
      <c r="AB27" s="87"/>
      <c r="AC27" s="88"/>
      <c r="AD27" s="162"/>
      <c r="AE27" s="162"/>
      <c r="AF27" s="162"/>
      <c r="AG27" s="162"/>
      <c r="AH27" s="162"/>
      <c r="AI27" s="162"/>
      <c r="AJ27" s="162"/>
      <c r="AK27" s="162"/>
      <c r="AL27" s="162"/>
      <c r="AM27" s="162"/>
      <c r="AN27" s="162"/>
      <c r="AO27" s="162"/>
      <c r="AP27" s="162"/>
      <c r="AQ27" s="162"/>
      <c r="AR27" s="162"/>
      <c r="AS27" s="86"/>
      <c r="AT27" s="162"/>
      <c r="AU27" s="162"/>
      <c r="AV27" s="162"/>
      <c r="AW27" s="162"/>
      <c r="AX27" s="162"/>
      <c r="AY27" s="164"/>
      <c r="AZ27" s="162"/>
      <c r="BA27" s="91"/>
      <c r="BB27" s="92"/>
      <c r="BC27" s="93"/>
      <c r="BD27" s="92"/>
      <c r="BE27" s="93"/>
      <c r="BF27" s="92"/>
      <c r="BG27" s="93"/>
      <c r="BH27" s="92"/>
      <c r="BI27" s="93"/>
      <c r="BJ27" s="92"/>
      <c r="BK27" s="93"/>
      <c r="BL27" s="92"/>
      <c r="BM27" s="93"/>
      <c r="BN27" s="92"/>
      <c r="BO27" s="93"/>
      <c r="BP27" s="92"/>
      <c r="BQ27" s="93"/>
      <c r="BR27" s="92"/>
      <c r="BS27" s="93"/>
      <c r="BT27" s="92"/>
      <c r="BU27" s="93"/>
      <c r="BV27" s="92"/>
      <c r="BW27" s="93"/>
      <c r="BX27" s="92"/>
      <c r="BY27" s="94"/>
      <c r="BZ27" s="182"/>
      <c r="CA27" s="183"/>
      <c r="CB27" s="184"/>
      <c r="CC27" s="182"/>
      <c r="CD27" s="183"/>
      <c r="CE27" s="184"/>
    </row>
    <row r="28" spans="1:83" ht="84.95" customHeight="1" x14ac:dyDescent="0.2">
      <c r="A28" s="254" t="s">
        <v>0</v>
      </c>
      <c r="B28" s="255">
        <v>2017</v>
      </c>
      <c r="C28" s="255" t="s">
        <v>2</v>
      </c>
      <c r="D28" s="255" t="s">
        <v>20</v>
      </c>
      <c r="E28" s="255" t="s">
        <v>1918</v>
      </c>
      <c r="F28" s="256" t="s">
        <v>2400</v>
      </c>
      <c r="G28" s="247" t="s">
        <v>2401</v>
      </c>
      <c r="H28" s="247" t="s">
        <v>1455</v>
      </c>
      <c r="I28" s="325" t="s">
        <v>2463</v>
      </c>
      <c r="J28" s="246" t="s">
        <v>2470</v>
      </c>
      <c r="K28" s="247"/>
      <c r="L28" s="247"/>
      <c r="M28" s="265"/>
      <c r="N28" s="246">
        <v>3</v>
      </c>
      <c r="O28" s="247" t="s">
        <v>2471</v>
      </c>
      <c r="P28" s="247" t="s">
        <v>2472</v>
      </c>
      <c r="Q28" s="246" t="s">
        <v>2473</v>
      </c>
      <c r="R28" s="284">
        <v>287450000</v>
      </c>
      <c r="S28" s="87"/>
      <c r="T28" s="87"/>
      <c r="U28" s="87"/>
      <c r="V28" s="87"/>
      <c r="W28" s="87"/>
      <c r="X28" s="87"/>
      <c r="Y28" s="87"/>
      <c r="Z28" s="87"/>
      <c r="AA28" s="87"/>
      <c r="AB28" s="87"/>
      <c r="AC28" s="88"/>
      <c r="AD28" s="162"/>
      <c r="AE28" s="162"/>
      <c r="AF28" s="162"/>
      <c r="AG28" s="162"/>
      <c r="AH28" s="162"/>
      <c r="AI28" s="162"/>
      <c r="AJ28" s="162"/>
      <c r="AK28" s="162"/>
      <c r="AL28" s="162"/>
      <c r="AM28" s="162"/>
      <c r="AN28" s="162"/>
      <c r="AO28" s="162"/>
      <c r="AP28" s="162"/>
      <c r="AQ28" s="162"/>
      <c r="AR28" s="162"/>
      <c r="AS28" s="86"/>
      <c r="AT28" s="162"/>
      <c r="AU28" s="162"/>
      <c r="AV28" s="162"/>
      <c r="AW28" s="162"/>
      <c r="AX28" s="162"/>
      <c r="AY28" s="164"/>
      <c r="AZ28" s="162"/>
      <c r="BA28" s="91"/>
      <c r="BB28" s="92"/>
      <c r="BC28" s="93"/>
      <c r="BD28" s="92"/>
      <c r="BE28" s="93"/>
      <c r="BF28" s="92"/>
      <c r="BG28" s="93"/>
      <c r="BH28" s="92"/>
      <c r="BI28" s="93"/>
      <c r="BJ28" s="92"/>
      <c r="BK28" s="93"/>
      <c r="BL28" s="92"/>
      <c r="BM28" s="93"/>
      <c r="BN28" s="92"/>
      <c r="BO28" s="93"/>
      <c r="BP28" s="92"/>
      <c r="BQ28" s="93"/>
      <c r="BR28" s="92"/>
      <c r="BS28" s="93"/>
      <c r="BT28" s="92"/>
      <c r="BU28" s="93"/>
      <c r="BV28" s="92"/>
      <c r="BW28" s="93"/>
      <c r="BX28" s="92"/>
      <c r="BY28" s="94"/>
      <c r="BZ28" s="182"/>
      <c r="CA28" s="183"/>
      <c r="CB28" s="184"/>
      <c r="CC28" s="182"/>
      <c r="CD28" s="183"/>
      <c r="CE28" s="184"/>
    </row>
    <row r="29" spans="1:83" ht="84.95" customHeight="1" x14ac:dyDescent="0.2">
      <c r="A29" s="254" t="s">
        <v>0</v>
      </c>
      <c r="B29" s="255">
        <v>2017</v>
      </c>
      <c r="C29" s="255" t="s">
        <v>2</v>
      </c>
      <c r="D29" s="255" t="s">
        <v>20</v>
      </c>
      <c r="E29" s="255" t="s">
        <v>1918</v>
      </c>
      <c r="F29" s="256" t="s">
        <v>2400</v>
      </c>
      <c r="G29" s="247" t="s">
        <v>2401</v>
      </c>
      <c r="H29" s="247" t="s">
        <v>1455</v>
      </c>
      <c r="I29" s="325" t="s">
        <v>2463</v>
      </c>
      <c r="J29" s="246" t="s">
        <v>2474</v>
      </c>
      <c r="K29" s="247"/>
      <c r="L29" s="247"/>
      <c r="M29" s="265"/>
      <c r="N29" s="246">
        <v>100</v>
      </c>
      <c r="O29" s="247" t="s">
        <v>2475</v>
      </c>
      <c r="P29" s="247" t="s">
        <v>2476</v>
      </c>
      <c r="Q29" s="246" t="s">
        <v>2477</v>
      </c>
      <c r="R29" s="284">
        <v>69300000</v>
      </c>
      <c r="S29" s="87"/>
      <c r="T29" s="87"/>
      <c r="U29" s="87"/>
      <c r="V29" s="87"/>
      <c r="W29" s="87"/>
      <c r="X29" s="87"/>
      <c r="Y29" s="87"/>
      <c r="Z29" s="87"/>
      <c r="AA29" s="87"/>
      <c r="AB29" s="87"/>
      <c r="AC29" s="88"/>
      <c r="AD29" s="162"/>
      <c r="AE29" s="162"/>
      <c r="AF29" s="162"/>
      <c r="AG29" s="162"/>
      <c r="AH29" s="162"/>
      <c r="AI29" s="162"/>
      <c r="AJ29" s="162"/>
      <c r="AK29" s="162"/>
      <c r="AL29" s="162"/>
      <c r="AM29" s="162"/>
      <c r="AN29" s="162"/>
      <c r="AO29" s="162"/>
      <c r="AP29" s="162"/>
      <c r="AQ29" s="162"/>
      <c r="AR29" s="162"/>
      <c r="AS29" s="86"/>
      <c r="AT29" s="162"/>
      <c r="AU29" s="162"/>
      <c r="AV29" s="162"/>
      <c r="AW29" s="162"/>
      <c r="AX29" s="162"/>
      <c r="AY29" s="164"/>
      <c r="AZ29" s="162"/>
      <c r="BA29" s="91"/>
      <c r="BB29" s="92"/>
      <c r="BC29" s="93"/>
      <c r="BD29" s="92"/>
      <c r="BE29" s="93"/>
      <c r="BF29" s="92"/>
      <c r="BG29" s="93"/>
      <c r="BH29" s="92"/>
      <c r="BI29" s="93"/>
      <c r="BJ29" s="92"/>
      <c r="BK29" s="93"/>
      <c r="BL29" s="92"/>
      <c r="BM29" s="93"/>
      <c r="BN29" s="92"/>
      <c r="BO29" s="93"/>
      <c r="BP29" s="92"/>
      <c r="BQ29" s="93"/>
      <c r="BR29" s="92"/>
      <c r="BS29" s="93"/>
      <c r="BT29" s="92"/>
      <c r="BU29" s="93"/>
      <c r="BV29" s="92"/>
      <c r="BW29" s="93"/>
      <c r="BX29" s="92"/>
      <c r="BY29" s="94"/>
      <c r="BZ29" s="182"/>
      <c r="CA29" s="183"/>
      <c r="CB29" s="184"/>
      <c r="CC29" s="182"/>
      <c r="CD29" s="183"/>
      <c r="CE29" s="184"/>
    </row>
    <row r="30" spans="1:83" ht="84.95" customHeight="1" x14ac:dyDescent="0.2">
      <c r="A30" s="254" t="s">
        <v>0</v>
      </c>
      <c r="B30" s="255">
        <v>2017</v>
      </c>
      <c r="C30" s="255" t="s">
        <v>2</v>
      </c>
      <c r="D30" s="255" t="s">
        <v>20</v>
      </c>
      <c r="E30" s="255" t="s">
        <v>1918</v>
      </c>
      <c r="F30" s="256" t="s">
        <v>2400</v>
      </c>
      <c r="G30" s="247" t="s">
        <v>2401</v>
      </c>
      <c r="H30" s="247" t="s">
        <v>1455</v>
      </c>
      <c r="I30" s="246" t="s">
        <v>2463</v>
      </c>
      <c r="J30" s="246" t="s">
        <v>2478</v>
      </c>
      <c r="K30" s="247"/>
      <c r="L30" s="247"/>
      <c r="M30" s="265"/>
      <c r="N30" s="246">
        <v>1</v>
      </c>
      <c r="O30" s="247" t="s">
        <v>2479</v>
      </c>
      <c r="P30" s="247" t="s">
        <v>2480</v>
      </c>
      <c r="Q30" s="246"/>
      <c r="R30" s="284"/>
      <c r="S30" s="87"/>
      <c r="T30" s="87"/>
      <c r="U30" s="87"/>
      <c r="V30" s="87"/>
      <c r="W30" s="87"/>
      <c r="X30" s="87"/>
      <c r="Y30" s="87"/>
      <c r="Z30" s="87"/>
      <c r="AA30" s="87"/>
      <c r="AB30" s="87"/>
      <c r="AC30" s="88"/>
      <c r="AD30" s="162"/>
      <c r="AE30" s="162"/>
      <c r="AF30" s="162"/>
      <c r="AG30" s="162"/>
      <c r="AH30" s="162"/>
      <c r="AI30" s="162"/>
      <c r="AJ30" s="162"/>
      <c r="AK30" s="162"/>
      <c r="AL30" s="162"/>
      <c r="AM30" s="162"/>
      <c r="AN30" s="162"/>
      <c r="AO30" s="162"/>
      <c r="AP30" s="162"/>
      <c r="AQ30" s="162"/>
      <c r="AR30" s="162"/>
      <c r="AS30" s="86"/>
      <c r="AT30" s="162"/>
      <c r="AU30" s="162"/>
      <c r="AV30" s="162"/>
      <c r="AW30" s="162"/>
      <c r="AX30" s="162"/>
      <c r="AY30" s="164"/>
      <c r="AZ30" s="162"/>
      <c r="BA30" s="91"/>
      <c r="BB30" s="92"/>
      <c r="BC30" s="93"/>
      <c r="BD30" s="92"/>
      <c r="BE30" s="93"/>
      <c r="BF30" s="92"/>
      <c r="BG30" s="93"/>
      <c r="BH30" s="92"/>
      <c r="BI30" s="93"/>
      <c r="BJ30" s="92"/>
      <c r="BK30" s="93"/>
      <c r="BL30" s="92"/>
      <c r="BM30" s="93"/>
      <c r="BN30" s="92"/>
      <c r="BO30" s="93"/>
      <c r="BP30" s="92"/>
      <c r="BQ30" s="93"/>
      <c r="BR30" s="92"/>
      <c r="BS30" s="93"/>
      <c r="BT30" s="92"/>
      <c r="BU30" s="93"/>
      <c r="BV30" s="92"/>
      <c r="BW30" s="93"/>
      <c r="BX30" s="92"/>
      <c r="BY30" s="94"/>
      <c r="BZ30" s="182"/>
      <c r="CA30" s="183"/>
      <c r="CB30" s="184"/>
      <c r="CC30" s="182"/>
      <c r="CD30" s="183"/>
      <c r="CE30" s="184"/>
    </row>
    <row r="31" spans="1:83" ht="84.95" customHeight="1" x14ac:dyDescent="0.2">
      <c r="A31" s="254" t="s">
        <v>0</v>
      </c>
      <c r="B31" s="255">
        <v>2017</v>
      </c>
      <c r="C31" s="255" t="s">
        <v>2</v>
      </c>
      <c r="D31" s="255" t="s">
        <v>20</v>
      </c>
      <c r="E31" s="255" t="s">
        <v>1918</v>
      </c>
      <c r="F31" s="256" t="s">
        <v>2400</v>
      </c>
      <c r="G31" s="247" t="s">
        <v>2401</v>
      </c>
      <c r="H31" s="247" t="s">
        <v>1455</v>
      </c>
      <c r="I31" s="325" t="s">
        <v>2463</v>
      </c>
      <c r="J31" s="246" t="s">
        <v>2481</v>
      </c>
      <c r="K31" s="247"/>
      <c r="L31" s="247"/>
      <c r="M31" s="265"/>
      <c r="N31" s="246">
        <v>182</v>
      </c>
      <c r="O31" s="247" t="s">
        <v>2482</v>
      </c>
      <c r="P31" s="247" t="s">
        <v>2483</v>
      </c>
      <c r="Q31" s="246" t="s">
        <v>2484</v>
      </c>
      <c r="R31" s="284"/>
      <c r="S31" s="87"/>
      <c r="T31" s="87"/>
      <c r="U31" s="87"/>
      <c r="V31" s="87"/>
      <c r="W31" s="87"/>
      <c r="X31" s="87"/>
      <c r="Y31" s="87"/>
      <c r="Z31" s="87"/>
      <c r="AA31" s="87"/>
      <c r="AB31" s="87"/>
      <c r="AC31" s="88"/>
      <c r="AD31" s="162"/>
      <c r="AE31" s="162"/>
      <c r="AF31" s="162"/>
      <c r="AG31" s="162"/>
      <c r="AH31" s="162"/>
      <c r="AI31" s="162"/>
      <c r="AJ31" s="162"/>
      <c r="AK31" s="162"/>
      <c r="AL31" s="162"/>
      <c r="AM31" s="162"/>
      <c r="AN31" s="162"/>
      <c r="AO31" s="162"/>
      <c r="AP31" s="162"/>
      <c r="AQ31" s="162"/>
      <c r="AR31" s="162"/>
      <c r="AS31" s="86"/>
      <c r="AT31" s="162"/>
      <c r="AU31" s="162"/>
      <c r="AV31" s="162"/>
      <c r="AW31" s="162"/>
      <c r="AX31" s="162"/>
      <c r="AY31" s="164"/>
      <c r="AZ31" s="162"/>
      <c r="BA31" s="91"/>
      <c r="BB31" s="92"/>
      <c r="BC31" s="93"/>
      <c r="BD31" s="92"/>
      <c r="BE31" s="93"/>
      <c r="BF31" s="92"/>
      <c r="BG31" s="93"/>
      <c r="BH31" s="92"/>
      <c r="BI31" s="93"/>
      <c r="BJ31" s="92"/>
      <c r="BK31" s="93"/>
      <c r="BL31" s="92"/>
      <c r="BM31" s="93"/>
      <c r="BN31" s="92"/>
      <c r="BO31" s="93"/>
      <c r="BP31" s="92"/>
      <c r="BQ31" s="93"/>
      <c r="BR31" s="92"/>
      <c r="BS31" s="93"/>
      <c r="BT31" s="92"/>
      <c r="BU31" s="93"/>
      <c r="BV31" s="92"/>
      <c r="BW31" s="93"/>
      <c r="BX31" s="92"/>
      <c r="BY31" s="94"/>
      <c r="BZ31" s="182"/>
      <c r="CA31" s="183"/>
      <c r="CB31" s="184"/>
      <c r="CC31" s="182"/>
      <c r="CD31" s="183"/>
      <c r="CE31" s="184"/>
    </row>
    <row r="32" spans="1:83" ht="84.95" customHeight="1" x14ac:dyDescent="0.2">
      <c r="A32" s="254" t="s">
        <v>0</v>
      </c>
      <c r="B32" s="255">
        <v>2017</v>
      </c>
      <c r="C32" s="255" t="s">
        <v>2</v>
      </c>
      <c r="D32" s="255" t="s">
        <v>20</v>
      </c>
      <c r="E32" s="255" t="s">
        <v>1918</v>
      </c>
      <c r="F32" s="256" t="s">
        <v>2400</v>
      </c>
      <c r="G32" s="247" t="s">
        <v>2401</v>
      </c>
      <c r="H32" s="247" t="s">
        <v>1455</v>
      </c>
      <c r="I32" s="323" t="s">
        <v>2485</v>
      </c>
      <c r="J32" s="246"/>
      <c r="K32" s="247"/>
      <c r="L32" s="247"/>
      <c r="M32" s="265"/>
      <c r="N32" s="246">
        <v>2</v>
      </c>
      <c r="O32" s="247" t="s">
        <v>2486</v>
      </c>
      <c r="P32" s="247" t="s">
        <v>2487</v>
      </c>
      <c r="Q32" s="246"/>
      <c r="R32" s="284">
        <v>0</v>
      </c>
      <c r="S32" s="87"/>
      <c r="T32" s="87"/>
      <c r="U32" s="87"/>
      <c r="V32" s="87"/>
      <c r="W32" s="87"/>
      <c r="X32" s="87"/>
      <c r="Y32" s="87"/>
      <c r="Z32" s="87"/>
      <c r="AA32" s="87"/>
      <c r="AB32" s="87"/>
      <c r="AC32" s="88"/>
      <c r="AD32" s="162"/>
      <c r="AE32" s="162"/>
      <c r="AF32" s="162"/>
      <c r="AG32" s="162"/>
      <c r="AH32" s="162"/>
      <c r="AI32" s="162"/>
      <c r="AJ32" s="162"/>
      <c r="AK32" s="162"/>
      <c r="AL32" s="162"/>
      <c r="AM32" s="162"/>
      <c r="AN32" s="162"/>
      <c r="AO32" s="162"/>
      <c r="AP32" s="162"/>
      <c r="AQ32" s="162"/>
      <c r="AR32" s="162"/>
      <c r="AS32" s="86"/>
      <c r="AT32" s="162"/>
      <c r="AU32" s="162"/>
      <c r="AV32" s="162"/>
      <c r="AW32" s="162"/>
      <c r="AX32" s="162"/>
      <c r="AY32" s="164"/>
      <c r="AZ32" s="162"/>
      <c r="BA32" s="91"/>
      <c r="BB32" s="92"/>
      <c r="BC32" s="93"/>
      <c r="BD32" s="92"/>
      <c r="BE32" s="93"/>
      <c r="BF32" s="92"/>
      <c r="BG32" s="93"/>
      <c r="BH32" s="92"/>
      <c r="BI32" s="93"/>
      <c r="BJ32" s="92"/>
      <c r="BK32" s="93"/>
      <c r="BL32" s="92"/>
      <c r="BM32" s="93"/>
      <c r="BN32" s="92"/>
      <c r="BO32" s="93"/>
      <c r="BP32" s="92"/>
      <c r="BQ32" s="93"/>
      <c r="BR32" s="92"/>
      <c r="BS32" s="93"/>
      <c r="BT32" s="92"/>
      <c r="BU32" s="93"/>
      <c r="BV32" s="92"/>
      <c r="BW32" s="93"/>
      <c r="BX32" s="92"/>
      <c r="BY32" s="94"/>
      <c r="BZ32" s="182"/>
      <c r="CA32" s="183"/>
      <c r="CB32" s="184"/>
      <c r="CC32" s="182"/>
      <c r="CD32" s="183"/>
      <c r="CE32" s="184"/>
    </row>
    <row r="33" spans="1:83" ht="84.95" customHeight="1" x14ac:dyDescent="0.2">
      <c r="A33" s="254" t="s">
        <v>0</v>
      </c>
      <c r="B33" s="255">
        <v>2017</v>
      </c>
      <c r="C33" s="255" t="s">
        <v>2</v>
      </c>
      <c r="D33" s="255" t="s">
        <v>20</v>
      </c>
      <c r="E33" s="255" t="s">
        <v>1918</v>
      </c>
      <c r="F33" s="256" t="s">
        <v>2400</v>
      </c>
      <c r="G33" s="247" t="s">
        <v>2401</v>
      </c>
      <c r="H33" s="247" t="s">
        <v>1455</v>
      </c>
      <c r="I33" s="325" t="s">
        <v>2485</v>
      </c>
      <c r="J33" s="246" t="s">
        <v>3974</v>
      </c>
      <c r="K33" s="247"/>
      <c r="L33" s="247"/>
      <c r="M33" s="265"/>
      <c r="N33" s="246">
        <v>2</v>
      </c>
      <c r="O33" s="247" t="s">
        <v>2488</v>
      </c>
      <c r="P33" s="247" t="s">
        <v>2489</v>
      </c>
      <c r="Q33" s="246"/>
      <c r="R33" s="326">
        <f>225080500+50000000</f>
        <v>275080500</v>
      </c>
      <c r="S33" s="87"/>
      <c r="T33" s="87"/>
      <c r="U33" s="87"/>
      <c r="V33" s="87"/>
      <c r="W33" s="87"/>
      <c r="X33" s="87"/>
      <c r="Y33" s="87"/>
      <c r="Z33" s="87"/>
      <c r="AA33" s="87"/>
      <c r="AB33" s="87"/>
      <c r="AC33" s="88"/>
      <c r="AD33" s="162"/>
      <c r="AE33" s="162"/>
      <c r="AF33" s="162"/>
      <c r="AG33" s="162"/>
      <c r="AH33" s="162"/>
      <c r="AI33" s="162"/>
      <c r="AJ33" s="162"/>
      <c r="AK33" s="162"/>
      <c r="AL33" s="162"/>
      <c r="AM33" s="162"/>
      <c r="AN33" s="162"/>
      <c r="AO33" s="162"/>
      <c r="AP33" s="162"/>
      <c r="AQ33" s="162"/>
      <c r="AR33" s="162"/>
      <c r="AS33" s="86"/>
      <c r="AT33" s="162"/>
      <c r="AU33" s="162"/>
      <c r="AV33" s="162"/>
      <c r="AW33" s="162"/>
      <c r="AX33" s="162"/>
      <c r="AY33" s="164"/>
      <c r="AZ33" s="162"/>
      <c r="BA33" s="91"/>
      <c r="BB33" s="92"/>
      <c r="BC33" s="93"/>
      <c r="BD33" s="92"/>
      <c r="BE33" s="93"/>
      <c r="BF33" s="92"/>
      <c r="BG33" s="93"/>
      <c r="BH33" s="92"/>
      <c r="BI33" s="93"/>
      <c r="BJ33" s="92"/>
      <c r="BK33" s="93"/>
      <c r="BL33" s="92"/>
      <c r="BM33" s="93"/>
      <c r="BN33" s="92"/>
      <c r="BO33" s="93"/>
      <c r="BP33" s="92"/>
      <c r="BQ33" s="93"/>
      <c r="BR33" s="92"/>
      <c r="BS33" s="93"/>
      <c r="BT33" s="92"/>
      <c r="BU33" s="93"/>
      <c r="BV33" s="92"/>
      <c r="BW33" s="93"/>
      <c r="BX33" s="92"/>
      <c r="BY33" s="94"/>
      <c r="BZ33" s="182"/>
      <c r="CA33" s="183"/>
      <c r="CB33" s="184"/>
      <c r="CC33" s="182"/>
      <c r="CD33" s="183"/>
      <c r="CE33" s="184"/>
    </row>
    <row r="34" spans="1:83" ht="15.75" x14ac:dyDescent="0.25">
      <c r="A34" s="252"/>
      <c r="B34" s="252"/>
      <c r="C34" s="252"/>
      <c r="D34" s="252"/>
      <c r="E34" s="252"/>
      <c r="F34" s="252"/>
      <c r="G34" s="252"/>
      <c r="H34" s="252"/>
      <c r="I34" s="252"/>
      <c r="J34" s="252"/>
      <c r="K34" s="252"/>
      <c r="L34" s="252"/>
      <c r="M34" s="252"/>
      <c r="N34" s="252"/>
      <c r="O34" s="252"/>
      <c r="P34" s="252"/>
      <c r="Q34" s="252"/>
      <c r="R34" s="328"/>
    </row>
    <row r="35" spans="1:83" ht="15.75" x14ac:dyDescent="0.25">
      <c r="A35" s="252"/>
      <c r="B35" s="252"/>
      <c r="C35" s="252"/>
      <c r="D35" s="252"/>
      <c r="E35" s="252"/>
      <c r="F35" s="252"/>
      <c r="G35" s="252"/>
      <c r="H35" s="252"/>
      <c r="I35" s="252"/>
      <c r="J35" s="252"/>
      <c r="K35" s="252"/>
      <c r="L35" s="252"/>
      <c r="M35" s="252"/>
      <c r="N35" s="252"/>
      <c r="O35" s="252"/>
      <c r="P35" s="252"/>
      <c r="Q35" s="252"/>
      <c r="R35" s="329">
        <f>SUM(R6:R34)</f>
        <v>1559000000</v>
      </c>
    </row>
    <row r="36" spans="1:83" x14ac:dyDescent="0.2">
      <c r="A36" s="252"/>
      <c r="B36" s="252"/>
      <c r="C36" s="252"/>
      <c r="D36" s="252"/>
      <c r="E36" s="252"/>
      <c r="F36" s="252"/>
      <c r="G36" s="252"/>
      <c r="H36" s="252"/>
      <c r="I36" s="252"/>
      <c r="J36" s="252"/>
      <c r="K36" s="252"/>
      <c r="L36" s="252"/>
      <c r="M36" s="252"/>
      <c r="N36" s="252"/>
      <c r="O36" s="252"/>
      <c r="P36" s="252"/>
      <c r="Q36" s="252"/>
      <c r="R36" s="252"/>
    </row>
    <row r="37" spans="1:83" ht="18.75" customHeight="1" x14ac:dyDescent="0.2">
      <c r="A37" s="252"/>
      <c r="B37" s="252"/>
      <c r="C37" s="252"/>
      <c r="D37" s="252"/>
      <c r="E37" s="252"/>
      <c r="F37" s="252"/>
      <c r="G37" s="252"/>
      <c r="H37" s="252"/>
      <c r="I37" s="252"/>
      <c r="J37" s="252" t="s">
        <v>3975</v>
      </c>
      <c r="K37" s="252"/>
      <c r="L37" s="252"/>
      <c r="M37" s="252"/>
      <c r="N37" s="252"/>
      <c r="O37" s="252"/>
      <c r="P37" s="618" t="s">
        <v>2988</v>
      </c>
      <c r="Q37" s="618"/>
      <c r="R37" s="330">
        <v>1559000000</v>
      </c>
      <c r="S37" s="100"/>
      <c r="T37" s="100"/>
      <c r="U37" s="100"/>
      <c r="V37" s="619" t="s">
        <v>2991</v>
      </c>
      <c r="W37" s="619"/>
      <c r="X37" s="619"/>
      <c r="Y37" s="619"/>
      <c r="Z37" s="619"/>
      <c r="AA37" s="619"/>
      <c r="AB37" s="619"/>
      <c r="AC37" s="619"/>
      <c r="AD37" s="620" t="s">
        <v>3976</v>
      </c>
      <c r="AE37" s="620"/>
      <c r="AF37" s="620"/>
      <c r="AG37" s="620"/>
      <c r="AH37" s="620"/>
      <c r="AI37" s="620"/>
      <c r="AJ37" s="620"/>
      <c r="AK37" s="620"/>
    </row>
    <row r="38" spans="1:83" x14ac:dyDescent="0.2">
      <c r="A38" s="252"/>
      <c r="B38" s="252"/>
      <c r="C38" s="252"/>
      <c r="D38" s="252"/>
      <c r="E38" s="252"/>
      <c r="F38" s="252"/>
      <c r="G38" s="252"/>
      <c r="H38" s="252"/>
      <c r="I38" s="252"/>
      <c r="J38" s="252"/>
      <c r="K38" s="252"/>
      <c r="L38" s="252"/>
      <c r="M38" s="252"/>
      <c r="N38" s="252"/>
      <c r="O38" s="252"/>
      <c r="P38" s="252"/>
      <c r="Q38" s="252"/>
      <c r="R38" s="252"/>
    </row>
    <row r="39" spans="1:83" x14ac:dyDescent="0.2">
      <c r="A39" s="252"/>
      <c r="B39" s="252"/>
      <c r="C39" s="252"/>
      <c r="D39" s="252"/>
      <c r="E39" s="252"/>
      <c r="F39" s="252"/>
      <c r="G39" s="252"/>
      <c r="H39" s="252"/>
      <c r="I39" s="252"/>
      <c r="J39" s="252"/>
      <c r="K39" s="252"/>
      <c r="L39" s="252"/>
      <c r="M39" s="252"/>
      <c r="N39" s="252"/>
      <c r="O39" s="252"/>
      <c r="P39" s="252"/>
      <c r="Q39" s="252"/>
      <c r="R39" s="252"/>
    </row>
    <row r="40" spans="1:83" x14ac:dyDescent="0.2">
      <c r="A40" s="252"/>
      <c r="B40" s="252"/>
      <c r="C40" s="252"/>
      <c r="D40" s="252"/>
      <c r="E40" s="252"/>
      <c r="F40" s="252"/>
      <c r="G40" s="252"/>
      <c r="H40" s="252"/>
      <c r="I40" s="252"/>
      <c r="J40" s="252"/>
      <c r="K40" s="252"/>
      <c r="L40" s="252"/>
      <c r="M40" s="252"/>
      <c r="N40" s="252"/>
      <c r="O40" s="252"/>
      <c r="P40" s="252"/>
      <c r="Q40" s="252"/>
      <c r="R40" s="252"/>
    </row>
    <row r="41" spans="1:83" x14ac:dyDescent="0.2">
      <c r="A41" s="252"/>
      <c r="B41" s="252"/>
      <c r="C41" s="252"/>
      <c r="D41" s="252"/>
      <c r="E41" s="252"/>
      <c r="F41" s="252"/>
      <c r="G41" s="252"/>
      <c r="H41" s="252"/>
      <c r="I41" s="252"/>
      <c r="J41" s="252"/>
      <c r="K41" s="252"/>
      <c r="L41" s="252"/>
      <c r="M41" s="252"/>
      <c r="N41" s="252"/>
      <c r="O41" s="252"/>
      <c r="P41" s="252"/>
      <c r="Q41" s="252"/>
      <c r="R41" s="252"/>
    </row>
    <row r="42" spans="1:83" x14ac:dyDescent="0.2">
      <c r="A42" s="252"/>
      <c r="B42" s="252"/>
      <c r="C42" s="252"/>
      <c r="D42" s="252"/>
      <c r="E42" s="252"/>
      <c r="F42" s="252"/>
      <c r="G42" s="252"/>
      <c r="H42" s="252"/>
      <c r="I42" s="252"/>
      <c r="J42" s="252"/>
      <c r="K42" s="252"/>
      <c r="L42" s="252"/>
      <c r="M42" s="252"/>
      <c r="N42" s="252"/>
      <c r="O42" s="252"/>
      <c r="P42" s="252"/>
      <c r="Q42" s="252"/>
      <c r="R42" s="252"/>
    </row>
    <row r="43" spans="1:83" x14ac:dyDescent="0.2">
      <c r="A43" s="252"/>
      <c r="B43" s="252"/>
      <c r="C43" s="252"/>
      <c r="D43" s="252"/>
      <c r="E43" s="252"/>
      <c r="F43" s="252"/>
      <c r="G43" s="252"/>
      <c r="H43" s="252"/>
      <c r="I43" s="252"/>
      <c r="J43" s="252"/>
      <c r="K43" s="252"/>
      <c r="L43" s="252"/>
      <c r="M43" s="252"/>
      <c r="N43" s="252"/>
      <c r="O43" s="252"/>
      <c r="P43" s="252"/>
      <c r="Q43" s="252"/>
      <c r="R43" s="252"/>
    </row>
    <row r="44" spans="1:83" x14ac:dyDescent="0.2">
      <c r="A44" s="252"/>
      <c r="B44" s="252"/>
      <c r="C44" s="252"/>
      <c r="D44" s="252"/>
      <c r="E44" s="252"/>
      <c r="F44" s="252"/>
      <c r="G44" s="252"/>
      <c r="H44" s="252"/>
      <c r="I44" s="252"/>
      <c r="J44" s="252"/>
      <c r="K44" s="252"/>
      <c r="L44" s="252"/>
      <c r="M44" s="252"/>
      <c r="N44" s="252"/>
      <c r="O44" s="252"/>
      <c r="P44" s="252"/>
      <c r="Q44" s="252"/>
      <c r="R44" s="252"/>
    </row>
    <row r="45" spans="1:83" x14ac:dyDescent="0.2">
      <c r="A45" s="252"/>
      <c r="B45" s="252"/>
      <c r="C45" s="252"/>
      <c r="D45" s="252"/>
      <c r="E45" s="252"/>
      <c r="F45" s="252"/>
      <c r="G45" s="252"/>
      <c r="H45" s="252"/>
      <c r="I45" s="252"/>
      <c r="J45" s="252"/>
      <c r="K45" s="252"/>
      <c r="L45" s="252"/>
      <c r="M45" s="252"/>
      <c r="N45" s="252"/>
      <c r="O45" s="252"/>
      <c r="P45" s="252"/>
      <c r="Q45" s="252"/>
      <c r="R45" s="252"/>
    </row>
    <row r="46" spans="1:83" x14ac:dyDescent="0.2">
      <c r="A46" s="252"/>
      <c r="B46" s="252"/>
      <c r="C46" s="252"/>
      <c r="D46" s="252"/>
      <c r="E46" s="252"/>
      <c r="F46" s="252"/>
      <c r="G46" s="252"/>
      <c r="H46" s="252"/>
      <c r="I46" s="252"/>
      <c r="J46" s="252"/>
      <c r="K46" s="252"/>
      <c r="L46" s="252"/>
      <c r="M46" s="252"/>
      <c r="N46" s="252"/>
      <c r="O46" s="252"/>
      <c r="P46" s="252"/>
      <c r="Q46" s="252"/>
      <c r="R46" s="252"/>
    </row>
    <row r="47" spans="1:83" x14ac:dyDescent="0.2">
      <c r="A47" s="252"/>
      <c r="B47" s="252"/>
      <c r="C47" s="252"/>
      <c r="D47" s="252"/>
      <c r="E47" s="252"/>
      <c r="F47" s="252"/>
      <c r="G47" s="252"/>
      <c r="H47" s="252"/>
      <c r="I47" s="252"/>
      <c r="J47" s="252"/>
      <c r="K47" s="252"/>
      <c r="L47" s="252"/>
      <c r="M47" s="252"/>
      <c r="N47" s="252"/>
      <c r="O47" s="252"/>
      <c r="P47" s="252"/>
      <c r="Q47" s="252"/>
      <c r="R47" s="252"/>
    </row>
    <row r="48" spans="1:83" x14ac:dyDescent="0.2">
      <c r="A48" s="252"/>
      <c r="B48" s="252"/>
      <c r="C48" s="252"/>
      <c r="D48" s="252"/>
      <c r="E48" s="252"/>
      <c r="F48" s="252"/>
      <c r="G48" s="252"/>
      <c r="H48" s="252"/>
      <c r="I48" s="252"/>
      <c r="J48" s="252"/>
      <c r="K48" s="252"/>
      <c r="L48" s="252"/>
      <c r="M48" s="252"/>
      <c r="N48" s="252"/>
      <c r="O48" s="252"/>
      <c r="P48" s="252"/>
      <c r="Q48" s="252"/>
      <c r="R48" s="252"/>
    </row>
    <row r="49" spans="1:18" x14ac:dyDescent="0.2">
      <c r="A49" s="252"/>
      <c r="B49" s="252"/>
      <c r="C49" s="252"/>
      <c r="D49" s="252"/>
      <c r="E49" s="252"/>
      <c r="F49" s="252"/>
      <c r="G49" s="252"/>
      <c r="H49" s="252"/>
      <c r="I49" s="252"/>
      <c r="J49" s="252"/>
      <c r="K49" s="252"/>
      <c r="L49" s="252"/>
      <c r="M49" s="252"/>
      <c r="N49" s="252"/>
      <c r="O49" s="252"/>
      <c r="P49" s="252"/>
      <c r="Q49" s="252"/>
      <c r="R49" s="252"/>
    </row>
    <row r="50" spans="1:18" x14ac:dyDescent="0.2">
      <c r="A50" s="252"/>
      <c r="B50" s="252"/>
      <c r="C50" s="252"/>
      <c r="D50" s="252"/>
      <c r="E50" s="252"/>
      <c r="F50" s="252"/>
      <c r="G50" s="252"/>
      <c r="H50" s="252"/>
      <c r="I50" s="252"/>
      <c r="J50" s="252"/>
      <c r="K50" s="252"/>
      <c r="L50" s="252"/>
      <c r="M50" s="252"/>
      <c r="N50" s="252"/>
      <c r="O50" s="252"/>
      <c r="P50" s="252"/>
      <c r="Q50" s="252"/>
      <c r="R50" s="252"/>
    </row>
    <row r="51" spans="1:18" x14ac:dyDescent="0.2">
      <c r="A51" s="252"/>
      <c r="B51" s="252"/>
      <c r="C51" s="252"/>
      <c r="D51" s="252"/>
      <c r="E51" s="252"/>
      <c r="F51" s="252"/>
      <c r="G51" s="252"/>
      <c r="H51" s="252"/>
      <c r="I51" s="252"/>
      <c r="J51" s="252"/>
      <c r="K51" s="252"/>
      <c r="L51" s="252"/>
      <c r="M51" s="252"/>
      <c r="N51" s="252"/>
      <c r="O51" s="252"/>
      <c r="P51" s="252"/>
      <c r="Q51" s="252"/>
      <c r="R51" s="252"/>
    </row>
    <row r="52" spans="1:18" x14ac:dyDescent="0.2">
      <c r="A52" s="252"/>
      <c r="B52" s="252"/>
      <c r="C52" s="252"/>
      <c r="D52" s="252"/>
      <c r="E52" s="252"/>
      <c r="F52" s="252"/>
      <c r="G52" s="252"/>
      <c r="H52" s="252"/>
      <c r="I52" s="252"/>
      <c r="J52" s="252"/>
      <c r="K52" s="252"/>
      <c r="L52" s="252"/>
      <c r="M52" s="252"/>
      <c r="N52" s="252"/>
      <c r="O52" s="252"/>
      <c r="P52" s="252"/>
      <c r="Q52" s="252"/>
      <c r="R52" s="252"/>
    </row>
    <row r="53" spans="1:18" x14ac:dyDescent="0.2">
      <c r="A53" s="252"/>
      <c r="B53" s="252"/>
      <c r="C53" s="252"/>
      <c r="D53" s="252"/>
      <c r="E53" s="252"/>
      <c r="F53" s="252"/>
      <c r="G53" s="252"/>
      <c r="H53" s="252"/>
      <c r="I53" s="252"/>
      <c r="J53" s="252"/>
      <c r="K53" s="252"/>
      <c r="L53" s="252"/>
      <c r="M53" s="252"/>
      <c r="N53" s="252"/>
      <c r="O53" s="252"/>
      <c r="P53" s="252"/>
      <c r="Q53" s="252"/>
      <c r="R53" s="252"/>
    </row>
    <row r="54" spans="1:18" x14ac:dyDescent="0.2">
      <c r="A54" s="252"/>
      <c r="B54" s="252"/>
      <c r="C54" s="252"/>
      <c r="D54" s="252"/>
      <c r="E54" s="252"/>
      <c r="F54" s="252"/>
      <c r="G54" s="252"/>
      <c r="H54" s="252"/>
      <c r="I54" s="252"/>
      <c r="J54" s="252"/>
      <c r="K54" s="252"/>
      <c r="L54" s="252"/>
      <c r="M54" s="252"/>
      <c r="N54" s="252"/>
      <c r="O54" s="252"/>
      <c r="P54" s="252"/>
      <c r="Q54" s="252"/>
      <c r="R54" s="252"/>
    </row>
    <row r="55" spans="1:18" x14ac:dyDescent="0.2">
      <c r="A55" s="252"/>
      <c r="B55" s="252"/>
      <c r="C55" s="252"/>
      <c r="D55" s="252"/>
      <c r="E55" s="252"/>
      <c r="F55" s="252"/>
      <c r="G55" s="252"/>
      <c r="H55" s="252"/>
      <c r="I55" s="252"/>
      <c r="J55" s="252"/>
      <c r="K55" s="252"/>
      <c r="L55" s="252"/>
      <c r="M55" s="252"/>
      <c r="N55" s="252"/>
      <c r="O55" s="252"/>
      <c r="P55" s="252"/>
      <c r="Q55" s="252"/>
      <c r="R55" s="252"/>
    </row>
    <row r="56" spans="1:18" x14ac:dyDescent="0.2">
      <c r="A56" s="252"/>
      <c r="B56" s="252"/>
      <c r="C56" s="252"/>
      <c r="D56" s="252"/>
      <c r="E56" s="252"/>
      <c r="F56" s="252"/>
      <c r="G56" s="252"/>
      <c r="H56" s="252"/>
      <c r="I56" s="252"/>
      <c r="J56" s="252"/>
      <c r="K56" s="252"/>
      <c r="L56" s="252"/>
      <c r="M56" s="252"/>
      <c r="N56" s="252"/>
      <c r="O56" s="252"/>
      <c r="P56" s="252"/>
      <c r="Q56" s="252"/>
      <c r="R56" s="252"/>
    </row>
    <row r="57" spans="1:18" x14ac:dyDescent="0.2">
      <c r="A57" s="252"/>
      <c r="B57" s="252"/>
      <c r="C57" s="252"/>
      <c r="D57" s="252"/>
      <c r="E57" s="252"/>
      <c r="F57" s="252"/>
      <c r="G57" s="252"/>
      <c r="H57" s="252"/>
      <c r="I57" s="252"/>
      <c r="J57" s="252"/>
      <c r="K57" s="252"/>
      <c r="L57" s="252"/>
      <c r="M57" s="252"/>
      <c r="N57" s="252"/>
      <c r="O57" s="252"/>
      <c r="P57" s="252"/>
      <c r="Q57" s="252"/>
      <c r="R57" s="252"/>
    </row>
    <row r="58" spans="1:18" x14ac:dyDescent="0.2">
      <c r="A58" s="252"/>
      <c r="B58" s="252"/>
      <c r="C58" s="252"/>
      <c r="D58" s="252"/>
      <c r="E58" s="252"/>
      <c r="F58" s="252"/>
      <c r="G58" s="252"/>
      <c r="H58" s="252"/>
      <c r="I58" s="252"/>
      <c r="J58" s="252"/>
      <c r="K58" s="252"/>
      <c r="L58" s="252"/>
      <c r="M58" s="252"/>
      <c r="N58" s="252"/>
      <c r="O58" s="252"/>
      <c r="P58" s="252"/>
      <c r="Q58" s="252"/>
      <c r="R58" s="252"/>
    </row>
    <row r="59" spans="1:18" x14ac:dyDescent="0.2">
      <c r="A59" s="252"/>
      <c r="B59" s="252"/>
      <c r="C59" s="252"/>
      <c r="D59" s="252"/>
      <c r="E59" s="252"/>
      <c r="F59" s="252"/>
      <c r="G59" s="252"/>
      <c r="H59" s="252"/>
      <c r="I59" s="252"/>
      <c r="J59" s="252"/>
      <c r="K59" s="252"/>
      <c r="L59" s="252"/>
      <c r="M59" s="252"/>
      <c r="N59" s="252"/>
      <c r="O59" s="252"/>
      <c r="P59" s="252"/>
      <c r="Q59" s="252"/>
      <c r="R59" s="252"/>
    </row>
    <row r="60" spans="1:18" x14ac:dyDescent="0.2">
      <c r="A60" s="252"/>
      <c r="B60" s="252"/>
      <c r="C60" s="252"/>
      <c r="D60" s="252"/>
      <c r="E60" s="252"/>
      <c r="F60" s="252"/>
      <c r="G60" s="252"/>
      <c r="H60" s="252"/>
      <c r="I60" s="252"/>
      <c r="J60" s="252"/>
      <c r="K60" s="252"/>
      <c r="L60" s="252"/>
      <c r="M60" s="252"/>
      <c r="N60" s="252"/>
      <c r="O60" s="252"/>
      <c r="P60" s="252"/>
      <c r="Q60" s="252"/>
      <c r="R60" s="252"/>
    </row>
    <row r="61" spans="1:18" x14ac:dyDescent="0.2">
      <c r="A61" s="252"/>
      <c r="B61" s="252"/>
      <c r="C61" s="252"/>
      <c r="D61" s="252"/>
      <c r="E61" s="252"/>
      <c r="F61" s="252"/>
      <c r="G61" s="252"/>
      <c r="H61" s="252"/>
      <c r="I61" s="252"/>
      <c r="J61" s="252"/>
      <c r="K61" s="252"/>
      <c r="L61" s="252"/>
      <c r="M61" s="252"/>
      <c r="N61" s="252"/>
      <c r="O61" s="252"/>
      <c r="P61" s="252"/>
      <c r="Q61" s="252"/>
      <c r="R61" s="252"/>
    </row>
    <row r="62" spans="1:18" x14ac:dyDescent="0.2">
      <c r="A62" s="252"/>
      <c r="B62" s="252"/>
      <c r="C62" s="252"/>
      <c r="D62" s="252"/>
      <c r="E62" s="252"/>
      <c r="F62" s="252"/>
      <c r="G62" s="252"/>
      <c r="H62" s="252"/>
      <c r="I62" s="252"/>
      <c r="J62" s="252"/>
      <c r="K62" s="252"/>
      <c r="L62" s="252"/>
      <c r="M62" s="252"/>
      <c r="N62" s="252"/>
      <c r="O62" s="252"/>
      <c r="P62" s="252"/>
      <c r="Q62" s="252"/>
      <c r="R62" s="252"/>
    </row>
    <row r="63" spans="1:18" x14ac:dyDescent="0.2">
      <c r="A63" s="252"/>
      <c r="B63" s="252"/>
      <c r="C63" s="252"/>
      <c r="D63" s="252"/>
      <c r="E63" s="252"/>
      <c r="F63" s="252"/>
      <c r="G63" s="252"/>
      <c r="H63" s="252"/>
      <c r="I63" s="252"/>
      <c r="J63" s="252"/>
      <c r="K63" s="252"/>
      <c r="L63" s="252"/>
      <c r="M63" s="252"/>
      <c r="N63" s="252"/>
      <c r="O63" s="252"/>
      <c r="P63" s="252"/>
      <c r="Q63" s="252"/>
      <c r="R63" s="252"/>
    </row>
    <row r="64" spans="1:18" x14ac:dyDescent="0.2">
      <c r="A64" s="252"/>
      <c r="B64" s="252"/>
      <c r="C64" s="252"/>
      <c r="D64" s="252"/>
      <c r="E64" s="252"/>
      <c r="F64" s="252"/>
      <c r="G64" s="252"/>
      <c r="H64" s="252"/>
      <c r="I64" s="252"/>
      <c r="J64" s="252"/>
      <c r="K64" s="252"/>
      <c r="L64" s="252"/>
      <c r="M64" s="252"/>
      <c r="N64" s="252"/>
      <c r="O64" s="252"/>
      <c r="P64" s="252"/>
      <c r="Q64" s="252"/>
      <c r="R64" s="252"/>
    </row>
    <row r="65" spans="1:18" x14ac:dyDescent="0.2">
      <c r="A65" s="252"/>
      <c r="B65" s="252"/>
      <c r="C65" s="252"/>
      <c r="D65" s="252"/>
      <c r="E65" s="252"/>
      <c r="F65" s="252"/>
      <c r="G65" s="252"/>
      <c r="H65" s="252"/>
      <c r="I65" s="252"/>
      <c r="J65" s="252"/>
      <c r="K65" s="252"/>
      <c r="L65" s="252"/>
      <c r="M65" s="252"/>
      <c r="N65" s="252"/>
      <c r="O65" s="252"/>
      <c r="P65" s="252"/>
      <c r="Q65" s="252"/>
      <c r="R65" s="252"/>
    </row>
    <row r="66" spans="1:18" x14ac:dyDescent="0.2">
      <c r="A66" s="252"/>
      <c r="B66" s="252"/>
      <c r="C66" s="252"/>
      <c r="D66" s="252"/>
      <c r="E66" s="252"/>
      <c r="F66" s="252"/>
      <c r="G66" s="252"/>
      <c r="H66" s="252"/>
      <c r="I66" s="252"/>
      <c r="J66" s="252"/>
      <c r="K66" s="252"/>
      <c r="L66" s="252"/>
      <c r="M66" s="252"/>
      <c r="N66" s="252"/>
      <c r="O66" s="252"/>
      <c r="P66" s="252"/>
      <c r="Q66" s="252"/>
      <c r="R66" s="252"/>
    </row>
    <row r="67" spans="1:18" x14ac:dyDescent="0.2">
      <c r="A67" s="252"/>
      <c r="B67" s="252"/>
      <c r="C67" s="252"/>
      <c r="D67" s="252"/>
      <c r="E67" s="252"/>
      <c r="F67" s="252"/>
      <c r="G67" s="252"/>
      <c r="H67" s="252"/>
      <c r="I67" s="252"/>
      <c r="J67" s="252"/>
      <c r="K67" s="252"/>
      <c r="L67" s="252"/>
      <c r="M67" s="252"/>
      <c r="N67" s="252"/>
      <c r="O67" s="252"/>
      <c r="P67" s="252"/>
      <c r="Q67" s="252"/>
      <c r="R67" s="252"/>
    </row>
    <row r="68" spans="1:18" x14ac:dyDescent="0.2">
      <c r="A68" s="252"/>
      <c r="B68" s="252"/>
      <c r="C68" s="252"/>
      <c r="D68" s="252"/>
      <c r="E68" s="252"/>
      <c r="F68" s="252"/>
      <c r="G68" s="252"/>
      <c r="H68" s="252"/>
      <c r="I68" s="252"/>
      <c r="J68" s="252"/>
      <c r="K68" s="252"/>
      <c r="L68" s="252"/>
      <c r="M68" s="252"/>
      <c r="N68" s="252"/>
      <c r="O68" s="252"/>
      <c r="P68" s="252"/>
      <c r="Q68" s="252"/>
      <c r="R68" s="252"/>
    </row>
    <row r="69" spans="1:18" x14ac:dyDescent="0.2">
      <c r="A69" s="252"/>
      <c r="B69" s="252"/>
      <c r="C69" s="252"/>
      <c r="D69" s="252"/>
      <c r="E69" s="252"/>
      <c r="F69" s="252"/>
      <c r="G69" s="252"/>
      <c r="H69" s="252"/>
      <c r="I69" s="252"/>
      <c r="J69" s="252"/>
      <c r="K69" s="252"/>
      <c r="L69" s="252"/>
      <c r="M69" s="252"/>
      <c r="N69" s="252"/>
      <c r="O69" s="252"/>
      <c r="P69" s="252"/>
      <c r="Q69" s="252"/>
      <c r="R69" s="252"/>
    </row>
    <row r="70" spans="1:18" x14ac:dyDescent="0.2">
      <c r="A70" s="252"/>
      <c r="B70" s="252"/>
      <c r="C70" s="252"/>
      <c r="D70" s="252"/>
      <c r="E70" s="252"/>
      <c r="F70" s="252"/>
      <c r="G70" s="252"/>
      <c r="H70" s="252"/>
      <c r="I70" s="252"/>
      <c r="J70" s="252"/>
      <c r="K70" s="252"/>
      <c r="L70" s="252"/>
      <c r="M70" s="252"/>
      <c r="N70" s="252"/>
      <c r="O70" s="252"/>
      <c r="P70" s="252"/>
      <c r="Q70" s="252"/>
      <c r="R70" s="252"/>
    </row>
    <row r="71" spans="1:18" x14ac:dyDescent="0.2">
      <c r="A71" s="252"/>
      <c r="B71" s="252"/>
      <c r="C71" s="252"/>
      <c r="D71" s="252"/>
      <c r="E71" s="252"/>
      <c r="F71" s="252"/>
      <c r="G71" s="252"/>
      <c r="H71" s="252"/>
      <c r="I71" s="252"/>
      <c r="J71" s="252"/>
      <c r="K71" s="252"/>
      <c r="L71" s="252"/>
      <c r="M71" s="252"/>
      <c r="N71" s="252"/>
      <c r="O71" s="252"/>
      <c r="P71" s="252"/>
      <c r="Q71" s="252"/>
      <c r="R71" s="252"/>
    </row>
    <row r="72" spans="1:18" x14ac:dyDescent="0.2">
      <c r="A72" s="252"/>
      <c r="B72" s="252"/>
      <c r="C72" s="252"/>
      <c r="D72" s="252"/>
      <c r="E72" s="252"/>
      <c r="F72" s="252"/>
      <c r="G72" s="252"/>
      <c r="H72" s="252"/>
      <c r="I72" s="252"/>
      <c r="J72" s="252"/>
      <c r="K72" s="252"/>
      <c r="L72" s="252"/>
      <c r="M72" s="252"/>
      <c r="N72" s="252"/>
      <c r="O72" s="252"/>
      <c r="P72" s="252"/>
      <c r="Q72" s="252"/>
      <c r="R72" s="252"/>
    </row>
    <row r="73" spans="1:18" x14ac:dyDescent="0.2">
      <c r="A73" s="252"/>
      <c r="B73" s="252"/>
      <c r="C73" s="252"/>
      <c r="D73" s="252"/>
      <c r="E73" s="252"/>
      <c r="F73" s="252"/>
      <c r="G73" s="252"/>
      <c r="H73" s="252"/>
      <c r="I73" s="252"/>
      <c r="J73" s="252"/>
      <c r="K73" s="252"/>
      <c r="L73" s="252"/>
      <c r="M73" s="252"/>
      <c r="N73" s="252"/>
      <c r="O73" s="252"/>
      <c r="P73" s="252"/>
      <c r="Q73" s="252"/>
      <c r="R73" s="252"/>
    </row>
    <row r="74" spans="1:18" x14ac:dyDescent="0.2">
      <c r="A74" s="252"/>
      <c r="B74" s="252"/>
      <c r="C74" s="252"/>
      <c r="D74" s="252"/>
      <c r="E74" s="252"/>
      <c r="F74" s="252"/>
      <c r="G74" s="252"/>
      <c r="H74" s="252"/>
      <c r="I74" s="252"/>
      <c r="J74" s="252"/>
      <c r="K74" s="252"/>
      <c r="L74" s="252"/>
      <c r="M74" s="252"/>
      <c r="N74" s="252"/>
      <c r="O74" s="252"/>
      <c r="P74" s="252"/>
      <c r="Q74" s="252"/>
      <c r="R74" s="252"/>
    </row>
    <row r="75" spans="1:18" x14ac:dyDescent="0.2">
      <c r="A75" s="252"/>
      <c r="B75" s="252"/>
      <c r="C75" s="252"/>
      <c r="D75" s="252"/>
      <c r="E75" s="252"/>
      <c r="F75" s="252"/>
      <c r="G75" s="252"/>
      <c r="H75" s="252"/>
      <c r="I75" s="252"/>
      <c r="J75" s="252"/>
      <c r="K75" s="252"/>
      <c r="L75" s="252"/>
      <c r="M75" s="252"/>
      <c r="N75" s="252"/>
      <c r="O75" s="252"/>
      <c r="P75" s="252"/>
      <c r="Q75" s="252"/>
      <c r="R75" s="252"/>
    </row>
    <row r="76" spans="1:18" x14ac:dyDescent="0.2">
      <c r="A76" s="252"/>
      <c r="B76" s="252"/>
      <c r="C76" s="252"/>
      <c r="D76" s="252"/>
      <c r="E76" s="252"/>
      <c r="F76" s="252"/>
      <c r="G76" s="252"/>
      <c r="H76" s="252"/>
      <c r="I76" s="252"/>
      <c r="J76" s="252"/>
      <c r="K76" s="252"/>
      <c r="L76" s="252"/>
      <c r="M76" s="252"/>
      <c r="N76" s="252"/>
      <c r="O76" s="252"/>
      <c r="P76" s="252"/>
      <c r="Q76" s="252"/>
      <c r="R76" s="252"/>
    </row>
    <row r="77" spans="1:18" x14ac:dyDescent="0.2">
      <c r="A77" s="252"/>
      <c r="B77" s="252"/>
      <c r="C77" s="252"/>
      <c r="D77" s="252"/>
      <c r="E77" s="252"/>
      <c r="F77" s="252"/>
      <c r="G77" s="252"/>
      <c r="H77" s="252"/>
      <c r="I77" s="252"/>
      <c r="J77" s="252"/>
      <c r="K77" s="252"/>
      <c r="L77" s="252"/>
      <c r="M77" s="252"/>
      <c r="N77" s="252"/>
      <c r="O77" s="252"/>
      <c r="P77" s="252"/>
      <c r="Q77" s="252"/>
      <c r="R77" s="252"/>
    </row>
    <row r="78" spans="1:18" x14ac:dyDescent="0.2">
      <c r="A78" s="252"/>
      <c r="B78" s="252"/>
      <c r="C78" s="252"/>
      <c r="D78" s="252"/>
      <c r="E78" s="252"/>
      <c r="F78" s="252"/>
      <c r="G78" s="252"/>
      <c r="H78" s="252"/>
      <c r="I78" s="252"/>
      <c r="J78" s="252"/>
      <c r="K78" s="252"/>
      <c r="L78" s="252"/>
      <c r="M78" s="252"/>
      <c r="N78" s="252"/>
      <c r="O78" s="252"/>
      <c r="P78" s="252"/>
      <c r="Q78" s="252"/>
      <c r="R78" s="252"/>
    </row>
    <row r="79" spans="1:18" x14ac:dyDescent="0.2">
      <c r="A79" s="252"/>
      <c r="B79" s="252"/>
      <c r="C79" s="252"/>
      <c r="D79" s="252"/>
      <c r="E79" s="252"/>
      <c r="F79" s="252"/>
      <c r="G79" s="252"/>
      <c r="H79" s="252"/>
      <c r="I79" s="252"/>
      <c r="J79" s="252"/>
      <c r="K79" s="252"/>
      <c r="L79" s="252"/>
      <c r="M79" s="252"/>
      <c r="N79" s="252"/>
      <c r="O79" s="252"/>
      <c r="P79" s="252"/>
      <c r="Q79" s="252"/>
      <c r="R79" s="252"/>
    </row>
    <row r="80" spans="1:18" x14ac:dyDescent="0.2">
      <c r="A80" s="252"/>
      <c r="B80" s="252"/>
      <c r="C80" s="252"/>
      <c r="D80" s="252"/>
      <c r="E80" s="252"/>
      <c r="F80" s="252"/>
      <c r="G80" s="252"/>
      <c r="H80" s="252"/>
      <c r="I80" s="252"/>
      <c r="J80" s="252"/>
      <c r="K80" s="252"/>
      <c r="L80" s="252"/>
      <c r="M80" s="252"/>
      <c r="N80" s="252"/>
      <c r="O80" s="252"/>
      <c r="P80" s="252"/>
      <c r="Q80" s="252"/>
      <c r="R80" s="252"/>
    </row>
    <row r="81" spans="1:18" x14ac:dyDescent="0.2">
      <c r="A81" s="252"/>
      <c r="B81" s="252"/>
      <c r="C81" s="252"/>
      <c r="D81" s="252"/>
      <c r="E81" s="252"/>
      <c r="F81" s="252"/>
      <c r="G81" s="252"/>
      <c r="H81" s="252"/>
      <c r="I81" s="252"/>
      <c r="J81" s="252"/>
      <c r="K81" s="252"/>
      <c r="L81" s="252"/>
      <c r="M81" s="252"/>
      <c r="N81" s="252"/>
      <c r="O81" s="252"/>
      <c r="P81" s="252"/>
      <c r="Q81" s="252"/>
      <c r="R81" s="252"/>
    </row>
    <row r="82" spans="1:18" x14ac:dyDescent="0.2">
      <c r="A82" s="252"/>
      <c r="B82" s="252"/>
      <c r="C82" s="252"/>
      <c r="D82" s="252"/>
      <c r="E82" s="252"/>
      <c r="F82" s="252"/>
      <c r="G82" s="252"/>
      <c r="H82" s="252"/>
      <c r="I82" s="252"/>
      <c r="J82" s="252"/>
      <c r="K82" s="252"/>
      <c r="L82" s="252"/>
      <c r="M82" s="252"/>
      <c r="N82" s="252"/>
      <c r="O82" s="252"/>
      <c r="P82" s="252"/>
      <c r="Q82" s="252"/>
      <c r="R82" s="252"/>
    </row>
    <row r="83" spans="1:18" x14ac:dyDescent="0.2">
      <c r="A83" s="252"/>
      <c r="B83" s="252"/>
      <c r="C83" s="252"/>
      <c r="D83" s="252"/>
      <c r="E83" s="252"/>
      <c r="F83" s="252"/>
      <c r="G83" s="252"/>
      <c r="H83" s="252"/>
      <c r="I83" s="252"/>
      <c r="J83" s="252"/>
      <c r="K83" s="252"/>
      <c r="L83" s="252"/>
      <c r="M83" s="252"/>
      <c r="N83" s="252"/>
      <c r="O83" s="252"/>
      <c r="P83" s="252"/>
      <c r="Q83" s="252"/>
      <c r="R83" s="252"/>
    </row>
    <row r="84" spans="1:18" x14ac:dyDescent="0.2">
      <c r="A84" s="252"/>
      <c r="B84" s="252"/>
      <c r="C84" s="252"/>
      <c r="D84" s="252"/>
      <c r="E84" s="252"/>
      <c r="F84" s="252"/>
      <c r="G84" s="252"/>
      <c r="H84" s="252"/>
      <c r="I84" s="252"/>
      <c r="J84" s="252"/>
      <c r="K84" s="252"/>
      <c r="L84" s="252"/>
      <c r="M84" s="252"/>
      <c r="N84" s="252"/>
      <c r="O84" s="252"/>
      <c r="P84" s="252"/>
      <c r="Q84" s="252"/>
      <c r="R84" s="252"/>
    </row>
    <row r="85" spans="1:18" x14ac:dyDescent="0.2">
      <c r="A85" s="252"/>
      <c r="B85" s="252"/>
      <c r="C85" s="252"/>
      <c r="D85" s="252"/>
      <c r="E85" s="252"/>
      <c r="F85" s="252"/>
      <c r="G85" s="252"/>
      <c r="H85" s="252"/>
      <c r="I85" s="252"/>
      <c r="J85" s="252"/>
      <c r="K85" s="252"/>
      <c r="L85" s="252"/>
      <c r="M85" s="252"/>
      <c r="N85" s="252"/>
      <c r="O85" s="252"/>
      <c r="P85" s="252"/>
      <c r="Q85" s="252"/>
      <c r="R85" s="252"/>
    </row>
    <row r="86" spans="1:18" x14ac:dyDescent="0.2">
      <c r="A86" s="252"/>
      <c r="B86" s="252"/>
      <c r="C86" s="252"/>
      <c r="D86" s="252"/>
      <c r="E86" s="252"/>
      <c r="F86" s="252"/>
      <c r="G86" s="252"/>
      <c r="H86" s="252"/>
      <c r="I86" s="252"/>
      <c r="J86" s="252"/>
      <c r="K86" s="252"/>
      <c r="L86" s="252"/>
      <c r="M86" s="252"/>
      <c r="N86" s="252"/>
      <c r="O86" s="252"/>
      <c r="P86" s="252"/>
      <c r="Q86" s="252"/>
      <c r="R86" s="252"/>
    </row>
    <row r="87" spans="1:18" x14ac:dyDescent="0.2">
      <c r="A87" s="252"/>
      <c r="B87" s="252"/>
      <c r="C87" s="252"/>
      <c r="D87" s="252"/>
      <c r="E87" s="252"/>
      <c r="F87" s="252"/>
      <c r="G87" s="252"/>
      <c r="H87" s="252"/>
      <c r="I87" s="252"/>
      <c r="J87" s="252"/>
      <c r="K87" s="252"/>
      <c r="L87" s="252"/>
      <c r="M87" s="252"/>
      <c r="N87" s="252"/>
      <c r="O87" s="252"/>
      <c r="P87" s="252"/>
      <c r="Q87" s="252"/>
      <c r="R87" s="252"/>
    </row>
    <row r="88" spans="1:18" x14ac:dyDescent="0.2">
      <c r="A88" s="252"/>
      <c r="B88" s="252"/>
      <c r="C88" s="252"/>
      <c r="D88" s="252"/>
      <c r="E88" s="252"/>
      <c r="F88" s="252"/>
      <c r="G88" s="252"/>
      <c r="H88" s="252"/>
      <c r="I88" s="252"/>
      <c r="J88" s="252"/>
      <c r="K88" s="252"/>
      <c r="L88" s="252"/>
      <c r="M88" s="252"/>
      <c r="N88" s="252"/>
      <c r="O88" s="252"/>
      <c r="P88" s="252"/>
      <c r="Q88" s="252"/>
      <c r="R88" s="252"/>
    </row>
    <row r="89" spans="1:18" x14ac:dyDescent="0.2">
      <c r="A89" s="252"/>
      <c r="B89" s="252"/>
      <c r="C89" s="252"/>
      <c r="D89" s="252"/>
      <c r="E89" s="252"/>
      <c r="F89" s="252"/>
      <c r="G89" s="252"/>
      <c r="H89" s="252"/>
      <c r="I89" s="252"/>
      <c r="J89" s="252"/>
      <c r="K89" s="252"/>
      <c r="L89" s="252"/>
      <c r="M89" s="252"/>
      <c r="N89" s="252"/>
      <c r="O89" s="252"/>
      <c r="P89" s="252"/>
      <c r="Q89" s="252"/>
      <c r="R89" s="252"/>
    </row>
    <row r="90" spans="1:18" x14ac:dyDescent="0.2">
      <c r="A90" s="252"/>
      <c r="B90" s="252"/>
      <c r="C90" s="252"/>
      <c r="D90" s="252"/>
      <c r="E90" s="252"/>
      <c r="F90" s="252"/>
      <c r="G90" s="252"/>
      <c r="H90" s="252"/>
      <c r="I90" s="252"/>
      <c r="J90" s="252"/>
      <c r="K90" s="252"/>
      <c r="L90" s="252"/>
      <c r="M90" s="252"/>
      <c r="N90" s="252"/>
      <c r="O90" s="252"/>
      <c r="P90" s="252"/>
      <c r="Q90" s="252"/>
      <c r="R90" s="252"/>
    </row>
    <row r="91" spans="1:18" x14ac:dyDescent="0.2">
      <c r="A91" s="252"/>
      <c r="B91" s="252"/>
      <c r="C91" s="252"/>
      <c r="D91" s="252"/>
      <c r="E91" s="252"/>
      <c r="F91" s="252"/>
      <c r="G91" s="252"/>
      <c r="H91" s="252"/>
      <c r="I91" s="252"/>
      <c r="J91" s="252"/>
      <c r="K91" s="252"/>
      <c r="L91" s="252"/>
      <c r="M91" s="252"/>
      <c r="N91" s="252"/>
      <c r="O91" s="252"/>
      <c r="P91" s="252"/>
      <c r="Q91" s="252"/>
      <c r="R91" s="252"/>
    </row>
    <row r="92" spans="1:18" x14ac:dyDescent="0.2">
      <c r="A92" s="252"/>
      <c r="B92" s="252"/>
      <c r="C92" s="252"/>
      <c r="D92" s="252"/>
      <c r="E92" s="252"/>
      <c r="F92" s="252"/>
      <c r="G92" s="252"/>
      <c r="H92" s="252"/>
      <c r="I92" s="252"/>
      <c r="J92" s="252"/>
      <c r="K92" s="252"/>
      <c r="L92" s="252"/>
      <c r="M92" s="252"/>
      <c r="N92" s="252"/>
      <c r="O92" s="252"/>
      <c r="P92" s="252"/>
      <c r="Q92" s="252"/>
      <c r="R92" s="252"/>
    </row>
    <row r="93" spans="1:18" x14ac:dyDescent="0.2">
      <c r="A93" s="252"/>
      <c r="B93" s="252"/>
      <c r="C93" s="252"/>
      <c r="D93" s="252"/>
      <c r="E93" s="252"/>
      <c r="F93" s="252"/>
      <c r="G93" s="252"/>
      <c r="H93" s="252"/>
      <c r="I93" s="252"/>
      <c r="J93" s="252"/>
      <c r="K93" s="252"/>
      <c r="L93" s="252"/>
      <c r="M93" s="252"/>
      <c r="N93" s="252"/>
      <c r="O93" s="252"/>
      <c r="P93" s="252"/>
      <c r="Q93" s="252"/>
      <c r="R93" s="252"/>
    </row>
    <row r="94" spans="1:18" x14ac:dyDescent="0.2">
      <c r="A94" s="252"/>
      <c r="B94" s="252"/>
      <c r="C94" s="252"/>
      <c r="D94" s="252"/>
      <c r="E94" s="252"/>
      <c r="F94" s="252"/>
      <c r="G94" s="252"/>
      <c r="H94" s="252"/>
      <c r="I94" s="252"/>
      <c r="J94" s="252"/>
      <c r="K94" s="252"/>
      <c r="L94" s="252"/>
      <c r="M94" s="252"/>
      <c r="N94" s="252"/>
      <c r="O94" s="252"/>
      <c r="P94" s="252"/>
      <c r="Q94" s="252"/>
      <c r="R94" s="252"/>
    </row>
    <row r="95" spans="1:18" x14ac:dyDescent="0.2">
      <c r="A95" s="252"/>
      <c r="B95" s="252"/>
      <c r="C95" s="252"/>
      <c r="D95" s="252"/>
      <c r="E95" s="252"/>
      <c r="F95" s="252"/>
      <c r="G95" s="252"/>
      <c r="H95" s="252"/>
      <c r="I95" s="252"/>
      <c r="J95" s="252"/>
      <c r="K95" s="252"/>
      <c r="L95" s="252"/>
      <c r="M95" s="252"/>
      <c r="N95" s="252"/>
      <c r="O95" s="252"/>
      <c r="P95" s="252"/>
      <c r="Q95" s="252"/>
      <c r="R95" s="252"/>
    </row>
    <row r="96" spans="1:18" x14ac:dyDescent="0.2">
      <c r="A96" s="252"/>
      <c r="B96" s="252"/>
      <c r="C96" s="252"/>
      <c r="D96" s="252"/>
      <c r="E96" s="252"/>
      <c r="F96" s="252"/>
      <c r="G96" s="252"/>
      <c r="H96" s="252"/>
      <c r="I96" s="252"/>
      <c r="J96" s="252"/>
      <c r="K96" s="252"/>
      <c r="L96" s="252"/>
      <c r="M96" s="252"/>
      <c r="N96" s="252"/>
      <c r="O96" s="252"/>
      <c r="P96" s="252"/>
      <c r="Q96" s="252"/>
      <c r="R96" s="252"/>
    </row>
    <row r="97" spans="1:18" x14ac:dyDescent="0.2">
      <c r="A97" s="252"/>
      <c r="B97" s="252"/>
      <c r="C97" s="252"/>
      <c r="D97" s="252"/>
      <c r="E97" s="252"/>
      <c r="F97" s="252"/>
      <c r="G97" s="252"/>
      <c r="H97" s="252"/>
      <c r="I97" s="252"/>
      <c r="J97" s="252"/>
      <c r="K97" s="252"/>
      <c r="L97" s="252"/>
      <c r="M97" s="252"/>
      <c r="N97" s="252"/>
      <c r="O97" s="252"/>
      <c r="P97" s="252"/>
      <c r="Q97" s="252"/>
      <c r="R97" s="252"/>
    </row>
    <row r="98" spans="1:18" x14ac:dyDescent="0.2">
      <c r="A98" s="252"/>
      <c r="B98" s="252"/>
      <c r="C98" s="252"/>
      <c r="D98" s="252"/>
      <c r="E98" s="252"/>
      <c r="F98" s="252"/>
      <c r="G98" s="252"/>
      <c r="H98" s="252"/>
      <c r="I98" s="252"/>
      <c r="J98" s="252"/>
      <c r="K98" s="252"/>
      <c r="L98" s="252"/>
      <c r="M98" s="252"/>
      <c r="N98" s="252"/>
      <c r="O98" s="252"/>
      <c r="P98" s="252"/>
      <c r="Q98" s="252"/>
      <c r="R98" s="252"/>
    </row>
    <row r="99" spans="1:18" x14ac:dyDescent="0.2">
      <c r="A99" s="252"/>
      <c r="B99" s="252"/>
      <c r="C99" s="252"/>
      <c r="D99" s="252"/>
      <c r="E99" s="252"/>
      <c r="F99" s="252"/>
      <c r="G99" s="252"/>
      <c r="H99" s="252"/>
      <c r="I99" s="252"/>
      <c r="J99" s="252"/>
      <c r="K99" s="252"/>
      <c r="L99" s="252"/>
      <c r="M99" s="252"/>
      <c r="N99" s="252"/>
      <c r="O99" s="252"/>
      <c r="P99" s="252"/>
      <c r="Q99" s="252"/>
      <c r="R99" s="252"/>
    </row>
    <row r="100" spans="1:18" x14ac:dyDescent="0.2">
      <c r="A100" s="252"/>
      <c r="B100" s="252"/>
      <c r="C100" s="252"/>
      <c r="D100" s="252"/>
      <c r="E100" s="252"/>
      <c r="F100" s="252"/>
      <c r="G100" s="252"/>
      <c r="H100" s="252"/>
      <c r="I100" s="252"/>
      <c r="J100" s="252"/>
      <c r="K100" s="252"/>
      <c r="L100" s="252"/>
      <c r="M100" s="252"/>
      <c r="N100" s="252"/>
      <c r="O100" s="252"/>
      <c r="P100" s="252"/>
      <c r="Q100" s="252"/>
      <c r="R100" s="252"/>
    </row>
    <row r="101" spans="1:18" x14ac:dyDescent="0.2">
      <c r="A101" s="252"/>
      <c r="B101" s="252"/>
      <c r="C101" s="252"/>
      <c r="D101" s="252"/>
      <c r="E101" s="252"/>
      <c r="F101" s="252"/>
      <c r="G101" s="252"/>
      <c r="H101" s="252"/>
      <c r="I101" s="252"/>
      <c r="J101" s="252"/>
      <c r="K101" s="252"/>
      <c r="L101" s="252"/>
      <c r="M101" s="252"/>
      <c r="N101" s="252"/>
      <c r="O101" s="252"/>
      <c r="P101" s="252"/>
      <c r="Q101" s="252"/>
      <c r="R101" s="252"/>
    </row>
    <row r="102" spans="1:18" x14ac:dyDescent="0.2">
      <c r="A102" s="252"/>
      <c r="B102" s="252"/>
      <c r="C102" s="252"/>
      <c r="D102" s="252"/>
      <c r="E102" s="252"/>
      <c r="F102" s="252"/>
      <c r="G102" s="252"/>
      <c r="H102" s="252"/>
      <c r="I102" s="252"/>
      <c r="J102" s="252"/>
      <c r="K102" s="252"/>
      <c r="L102" s="252"/>
      <c r="M102" s="252"/>
      <c r="N102" s="252"/>
      <c r="O102" s="252"/>
      <c r="P102" s="252"/>
      <c r="Q102" s="252"/>
      <c r="R102" s="252"/>
    </row>
    <row r="103" spans="1:18" x14ac:dyDescent="0.2">
      <c r="A103" s="252"/>
      <c r="B103" s="252"/>
      <c r="C103" s="252"/>
      <c r="D103" s="252"/>
      <c r="E103" s="252"/>
      <c r="F103" s="252"/>
      <c r="G103" s="252"/>
      <c r="H103" s="252"/>
      <c r="I103" s="252"/>
      <c r="J103" s="252"/>
      <c r="K103" s="252"/>
      <c r="L103" s="252"/>
      <c r="M103" s="252"/>
      <c r="N103" s="252"/>
      <c r="O103" s="252"/>
      <c r="P103" s="252"/>
      <c r="Q103" s="252"/>
      <c r="R103" s="252"/>
    </row>
    <row r="104" spans="1:18" x14ac:dyDescent="0.2">
      <c r="A104" s="252"/>
      <c r="B104" s="252"/>
      <c r="C104" s="252"/>
      <c r="D104" s="252"/>
      <c r="E104" s="252"/>
      <c r="F104" s="252"/>
      <c r="G104" s="252"/>
      <c r="H104" s="252"/>
      <c r="I104" s="252"/>
      <c r="J104" s="252"/>
      <c r="K104" s="252"/>
      <c r="L104" s="252"/>
      <c r="M104" s="252"/>
      <c r="N104" s="252"/>
      <c r="O104" s="252"/>
      <c r="P104" s="252"/>
      <c r="Q104" s="252"/>
      <c r="R104" s="252"/>
    </row>
    <row r="105" spans="1:18" x14ac:dyDescent="0.2">
      <c r="A105" s="252"/>
      <c r="B105" s="252"/>
      <c r="C105" s="252"/>
      <c r="D105" s="252"/>
      <c r="E105" s="252"/>
      <c r="F105" s="252"/>
      <c r="G105" s="252"/>
      <c r="H105" s="252"/>
      <c r="I105" s="252"/>
      <c r="J105" s="252"/>
      <c r="K105" s="252"/>
      <c r="L105" s="252"/>
      <c r="M105" s="252"/>
      <c r="N105" s="252"/>
      <c r="O105" s="252"/>
      <c r="P105" s="252"/>
      <c r="Q105" s="252"/>
      <c r="R105" s="252"/>
    </row>
    <row r="106" spans="1:18" x14ac:dyDescent="0.2">
      <c r="A106" s="252"/>
      <c r="B106" s="252"/>
      <c r="C106" s="252"/>
      <c r="D106" s="252"/>
      <c r="E106" s="252"/>
      <c r="F106" s="252"/>
      <c r="G106" s="252"/>
      <c r="H106" s="252"/>
      <c r="I106" s="252"/>
      <c r="J106" s="252"/>
      <c r="K106" s="252"/>
      <c r="L106" s="252"/>
      <c r="M106" s="252"/>
      <c r="N106" s="252"/>
      <c r="O106" s="252"/>
      <c r="P106" s="252"/>
      <c r="Q106" s="252"/>
      <c r="R106" s="252"/>
    </row>
    <row r="107" spans="1:18" x14ac:dyDescent="0.2">
      <c r="A107" s="252"/>
      <c r="B107" s="252"/>
      <c r="C107" s="252"/>
      <c r="D107" s="252"/>
      <c r="E107" s="252"/>
      <c r="F107" s="252"/>
      <c r="G107" s="252"/>
      <c r="H107" s="252"/>
      <c r="I107" s="252"/>
      <c r="J107" s="252"/>
      <c r="K107" s="252"/>
      <c r="L107" s="252"/>
      <c r="M107" s="252"/>
      <c r="N107" s="252"/>
      <c r="O107" s="252"/>
      <c r="P107" s="252"/>
      <c r="Q107" s="252"/>
      <c r="R107" s="252"/>
    </row>
    <row r="108" spans="1:18" x14ac:dyDescent="0.2">
      <c r="A108" s="252"/>
      <c r="B108" s="252"/>
      <c r="C108" s="252"/>
      <c r="D108" s="252"/>
      <c r="E108" s="252"/>
      <c r="F108" s="252"/>
      <c r="G108" s="252"/>
      <c r="H108" s="252"/>
      <c r="I108" s="252"/>
      <c r="J108" s="252"/>
      <c r="K108" s="252"/>
      <c r="L108" s="252"/>
      <c r="M108" s="252"/>
      <c r="N108" s="252"/>
      <c r="O108" s="252"/>
      <c r="P108" s="252"/>
      <c r="Q108" s="252"/>
      <c r="R108" s="252"/>
    </row>
    <row r="109" spans="1:18" x14ac:dyDescent="0.2">
      <c r="A109" s="252"/>
      <c r="B109" s="252"/>
      <c r="C109" s="252"/>
      <c r="D109" s="252"/>
      <c r="E109" s="252"/>
      <c r="F109" s="252"/>
      <c r="G109" s="252"/>
      <c r="H109" s="252"/>
      <c r="I109" s="252"/>
      <c r="J109" s="252"/>
      <c r="K109" s="252"/>
      <c r="L109" s="252"/>
      <c r="M109" s="252"/>
      <c r="N109" s="252"/>
      <c r="O109" s="252"/>
      <c r="P109" s="252"/>
      <c r="Q109" s="252"/>
      <c r="R109" s="252"/>
    </row>
    <row r="110" spans="1:18" x14ac:dyDescent="0.2">
      <c r="A110" s="252"/>
      <c r="B110" s="252"/>
      <c r="C110" s="252"/>
      <c r="D110" s="252"/>
      <c r="E110" s="252"/>
      <c r="F110" s="252"/>
      <c r="G110" s="252"/>
      <c r="H110" s="252"/>
      <c r="I110" s="252"/>
      <c r="J110" s="252"/>
      <c r="K110" s="252"/>
      <c r="L110" s="252"/>
      <c r="M110" s="252"/>
      <c r="N110" s="252"/>
      <c r="O110" s="252"/>
      <c r="P110" s="252"/>
      <c r="Q110" s="252"/>
      <c r="R110" s="252"/>
    </row>
    <row r="111" spans="1:18" x14ac:dyDescent="0.2">
      <c r="A111" s="252"/>
      <c r="B111" s="252"/>
      <c r="C111" s="252"/>
      <c r="D111" s="252"/>
      <c r="E111" s="252"/>
      <c r="F111" s="252"/>
      <c r="G111" s="252"/>
      <c r="H111" s="252"/>
      <c r="I111" s="252"/>
      <c r="J111" s="252"/>
      <c r="K111" s="252"/>
      <c r="L111" s="252"/>
      <c r="M111" s="252"/>
      <c r="N111" s="252"/>
      <c r="O111" s="252"/>
      <c r="P111" s="252"/>
      <c r="Q111" s="252"/>
      <c r="R111" s="252"/>
    </row>
    <row r="112" spans="1:18" x14ac:dyDescent="0.2">
      <c r="A112" s="252"/>
      <c r="B112" s="252"/>
      <c r="C112" s="252"/>
      <c r="D112" s="252"/>
      <c r="E112" s="252"/>
      <c r="F112" s="252"/>
      <c r="G112" s="252"/>
      <c r="H112" s="252"/>
      <c r="I112" s="252"/>
      <c r="J112" s="252"/>
      <c r="K112" s="252"/>
      <c r="L112" s="252"/>
      <c r="M112" s="252"/>
      <c r="N112" s="252"/>
      <c r="O112" s="252"/>
      <c r="P112" s="252"/>
      <c r="Q112" s="252"/>
      <c r="R112" s="252"/>
    </row>
    <row r="113" spans="1:18" x14ac:dyDescent="0.2">
      <c r="A113" s="252"/>
      <c r="B113" s="252"/>
      <c r="C113" s="252"/>
      <c r="D113" s="252"/>
      <c r="E113" s="252"/>
      <c r="F113" s="252"/>
      <c r="G113" s="252"/>
      <c r="H113" s="252"/>
      <c r="I113" s="252"/>
      <c r="J113" s="252"/>
      <c r="K113" s="252"/>
      <c r="L113" s="252"/>
      <c r="M113" s="252"/>
      <c r="N113" s="252"/>
      <c r="O113" s="252"/>
      <c r="P113" s="252"/>
      <c r="Q113" s="252"/>
      <c r="R113" s="252"/>
    </row>
    <row r="114" spans="1:18" x14ac:dyDescent="0.2">
      <c r="A114" s="252"/>
      <c r="B114" s="252"/>
      <c r="C114" s="252"/>
      <c r="D114" s="252"/>
      <c r="E114" s="252"/>
      <c r="F114" s="252"/>
      <c r="G114" s="252"/>
      <c r="H114" s="252"/>
      <c r="I114" s="252"/>
      <c r="J114" s="252"/>
      <c r="K114" s="252"/>
      <c r="L114" s="252"/>
      <c r="M114" s="252"/>
      <c r="N114" s="252"/>
      <c r="O114" s="252"/>
      <c r="P114" s="252"/>
      <c r="Q114" s="252"/>
      <c r="R114" s="252"/>
    </row>
    <row r="115" spans="1:18" x14ac:dyDescent="0.2">
      <c r="A115" s="252"/>
      <c r="B115" s="252"/>
      <c r="C115" s="252"/>
      <c r="D115" s="252"/>
      <c r="E115" s="252"/>
      <c r="F115" s="252"/>
      <c r="G115" s="252"/>
      <c r="H115" s="252"/>
      <c r="I115" s="252"/>
      <c r="J115" s="252"/>
      <c r="K115" s="252"/>
      <c r="L115" s="252"/>
      <c r="M115" s="252"/>
      <c r="N115" s="252"/>
      <c r="O115" s="252"/>
      <c r="P115" s="252"/>
      <c r="Q115" s="252"/>
      <c r="R115" s="252"/>
    </row>
    <row r="116" spans="1:18" x14ac:dyDescent="0.2">
      <c r="A116" s="252"/>
      <c r="B116" s="252"/>
      <c r="C116" s="252"/>
      <c r="D116" s="252"/>
      <c r="E116" s="252"/>
      <c r="F116" s="252"/>
      <c r="G116" s="252"/>
      <c r="H116" s="252"/>
      <c r="I116" s="252"/>
      <c r="J116" s="252"/>
      <c r="K116" s="252"/>
      <c r="L116" s="252"/>
      <c r="M116" s="252"/>
      <c r="N116" s="252"/>
      <c r="O116" s="252"/>
      <c r="P116" s="252"/>
      <c r="Q116" s="252"/>
      <c r="R116" s="252"/>
    </row>
    <row r="117" spans="1:18" x14ac:dyDescent="0.2">
      <c r="A117" s="252"/>
      <c r="B117" s="252"/>
      <c r="C117" s="252"/>
      <c r="D117" s="252"/>
      <c r="E117" s="252"/>
      <c r="F117" s="252"/>
      <c r="G117" s="252"/>
      <c r="H117" s="252"/>
      <c r="I117" s="252"/>
      <c r="J117" s="252"/>
      <c r="K117" s="252"/>
      <c r="L117" s="252"/>
      <c r="M117" s="252"/>
      <c r="N117" s="252"/>
      <c r="O117" s="252"/>
      <c r="P117" s="252"/>
      <c r="Q117" s="252"/>
      <c r="R117" s="252"/>
    </row>
    <row r="118" spans="1:18" x14ac:dyDescent="0.2">
      <c r="A118" s="252"/>
      <c r="B118" s="252"/>
      <c r="C118" s="252"/>
      <c r="D118" s="252"/>
      <c r="E118" s="252"/>
      <c r="F118" s="252"/>
      <c r="G118" s="252"/>
      <c r="H118" s="252"/>
      <c r="I118" s="252"/>
      <c r="J118" s="252"/>
      <c r="K118" s="252"/>
      <c r="L118" s="252"/>
      <c r="M118" s="252"/>
      <c r="N118" s="252"/>
      <c r="O118" s="252"/>
      <c r="P118" s="252"/>
      <c r="Q118" s="252"/>
      <c r="R118" s="252"/>
    </row>
    <row r="119" spans="1:18" x14ac:dyDescent="0.2">
      <c r="A119" s="252"/>
      <c r="B119" s="252"/>
      <c r="C119" s="252"/>
      <c r="D119" s="252"/>
      <c r="E119" s="252"/>
      <c r="F119" s="252"/>
      <c r="G119" s="252"/>
      <c r="H119" s="252"/>
      <c r="I119" s="252"/>
      <c r="J119" s="252"/>
      <c r="K119" s="252"/>
      <c r="L119" s="252"/>
      <c r="M119" s="252"/>
      <c r="N119" s="252"/>
      <c r="O119" s="252"/>
      <c r="P119" s="252"/>
      <c r="Q119" s="252"/>
      <c r="R119" s="252"/>
    </row>
    <row r="120" spans="1:18" x14ac:dyDescent="0.2">
      <c r="A120" s="252"/>
      <c r="B120" s="252"/>
      <c r="C120" s="252"/>
      <c r="D120" s="252"/>
      <c r="E120" s="252"/>
      <c r="F120" s="252"/>
      <c r="G120" s="252"/>
      <c r="H120" s="252"/>
      <c r="I120" s="252"/>
      <c r="J120" s="252"/>
      <c r="K120" s="252"/>
      <c r="L120" s="252"/>
      <c r="M120" s="252"/>
      <c r="N120" s="252"/>
      <c r="O120" s="252"/>
      <c r="P120" s="252"/>
      <c r="Q120" s="252"/>
      <c r="R120" s="252"/>
    </row>
    <row r="121" spans="1:18" x14ac:dyDescent="0.2">
      <c r="A121" s="252"/>
      <c r="B121" s="252"/>
      <c r="C121" s="252"/>
      <c r="D121" s="252"/>
      <c r="E121" s="252"/>
      <c r="F121" s="252"/>
      <c r="G121" s="252"/>
      <c r="H121" s="252"/>
      <c r="I121" s="252"/>
      <c r="J121" s="252"/>
      <c r="K121" s="252"/>
      <c r="L121" s="252"/>
      <c r="M121" s="252"/>
      <c r="N121" s="252"/>
      <c r="O121" s="252"/>
      <c r="P121" s="252"/>
      <c r="Q121" s="252"/>
      <c r="R121" s="252"/>
    </row>
    <row r="122" spans="1:18" x14ac:dyDescent="0.2">
      <c r="A122" s="252"/>
      <c r="B122" s="252"/>
      <c r="C122" s="252"/>
      <c r="D122" s="252"/>
      <c r="E122" s="252"/>
      <c r="F122" s="252"/>
      <c r="G122" s="252"/>
      <c r="H122" s="252"/>
      <c r="I122" s="252"/>
      <c r="J122" s="252"/>
      <c r="K122" s="252"/>
      <c r="L122" s="252"/>
      <c r="M122" s="252"/>
      <c r="N122" s="252"/>
      <c r="O122" s="252"/>
      <c r="P122" s="252"/>
      <c r="Q122" s="252"/>
      <c r="R122" s="252"/>
    </row>
    <row r="123" spans="1:18" x14ac:dyDescent="0.2">
      <c r="A123" s="252"/>
      <c r="B123" s="252"/>
      <c r="C123" s="252"/>
      <c r="D123" s="252"/>
      <c r="E123" s="252"/>
      <c r="F123" s="252"/>
      <c r="G123" s="252"/>
      <c r="H123" s="252"/>
      <c r="I123" s="252"/>
      <c r="J123" s="252"/>
      <c r="K123" s="252"/>
      <c r="L123" s="252"/>
      <c r="M123" s="252"/>
      <c r="N123" s="252"/>
      <c r="O123" s="252"/>
      <c r="P123" s="252"/>
      <c r="Q123" s="252"/>
      <c r="R123" s="252"/>
    </row>
    <row r="124" spans="1:18" x14ac:dyDescent="0.2">
      <c r="A124" s="252"/>
      <c r="B124" s="252"/>
      <c r="C124" s="252"/>
      <c r="D124" s="252"/>
      <c r="E124" s="252"/>
      <c r="F124" s="252"/>
      <c r="G124" s="252"/>
      <c r="H124" s="252"/>
      <c r="I124" s="252"/>
      <c r="J124" s="252"/>
      <c r="K124" s="252"/>
      <c r="L124" s="252"/>
      <c r="M124" s="252"/>
      <c r="N124" s="252"/>
      <c r="O124" s="252"/>
      <c r="P124" s="252"/>
      <c r="Q124" s="252"/>
      <c r="R124" s="252"/>
    </row>
    <row r="125" spans="1:18" x14ac:dyDescent="0.2">
      <c r="A125" s="252"/>
      <c r="B125" s="252"/>
      <c r="C125" s="252"/>
      <c r="D125" s="252"/>
      <c r="E125" s="252"/>
      <c r="F125" s="252"/>
      <c r="G125" s="252"/>
      <c r="H125" s="252"/>
      <c r="I125" s="252"/>
      <c r="J125" s="252"/>
      <c r="K125" s="252"/>
      <c r="L125" s="252"/>
      <c r="M125" s="252"/>
      <c r="N125" s="252"/>
      <c r="O125" s="252"/>
      <c r="P125" s="252"/>
      <c r="Q125" s="252"/>
      <c r="R125" s="252"/>
    </row>
    <row r="126" spans="1:18" x14ac:dyDescent="0.2">
      <c r="A126" s="252"/>
      <c r="B126" s="252"/>
      <c r="C126" s="252"/>
      <c r="D126" s="252"/>
      <c r="E126" s="252"/>
      <c r="F126" s="252"/>
      <c r="G126" s="252"/>
      <c r="H126" s="252"/>
      <c r="I126" s="252"/>
      <c r="J126" s="252"/>
      <c r="K126" s="252"/>
      <c r="L126" s="252"/>
      <c r="M126" s="252"/>
      <c r="N126" s="252"/>
      <c r="O126" s="252"/>
      <c r="P126" s="252"/>
      <c r="Q126" s="252"/>
      <c r="R126" s="252"/>
    </row>
    <row r="127" spans="1:18" x14ac:dyDescent="0.2">
      <c r="A127" s="252"/>
      <c r="B127" s="252"/>
      <c r="C127" s="252"/>
      <c r="D127" s="252"/>
      <c r="E127" s="252"/>
      <c r="F127" s="252"/>
      <c r="G127" s="252"/>
      <c r="H127" s="252"/>
      <c r="I127" s="252"/>
      <c r="J127" s="252"/>
      <c r="K127" s="252"/>
      <c r="L127" s="252"/>
      <c r="M127" s="252"/>
      <c r="N127" s="252"/>
      <c r="O127" s="252"/>
      <c r="P127" s="252"/>
      <c r="Q127" s="252"/>
      <c r="R127" s="252"/>
    </row>
    <row r="128" spans="1:18" x14ac:dyDescent="0.2">
      <c r="A128" s="252"/>
      <c r="B128" s="252"/>
      <c r="C128" s="252"/>
      <c r="D128" s="252"/>
      <c r="E128" s="252"/>
      <c r="F128" s="252"/>
      <c r="G128" s="252"/>
      <c r="H128" s="252"/>
      <c r="I128" s="252"/>
      <c r="J128" s="252"/>
      <c r="K128" s="252"/>
      <c r="L128" s="252"/>
      <c r="M128" s="252"/>
      <c r="N128" s="252"/>
      <c r="O128" s="252"/>
      <c r="P128" s="252"/>
      <c r="Q128" s="252"/>
      <c r="R128" s="252"/>
    </row>
    <row r="129" spans="1:18" x14ac:dyDescent="0.2">
      <c r="A129" s="252"/>
      <c r="B129" s="252"/>
      <c r="C129" s="252"/>
      <c r="D129" s="252"/>
      <c r="E129" s="252"/>
      <c r="F129" s="252"/>
      <c r="G129" s="252"/>
      <c r="H129" s="252"/>
      <c r="I129" s="252"/>
      <c r="J129" s="252"/>
      <c r="K129" s="252"/>
      <c r="L129" s="252"/>
      <c r="M129" s="252"/>
      <c r="N129" s="252"/>
      <c r="O129" s="252"/>
      <c r="P129" s="252"/>
      <c r="Q129" s="252"/>
      <c r="R129" s="252"/>
    </row>
    <row r="130" spans="1:18" x14ac:dyDescent="0.2">
      <c r="A130" s="252"/>
      <c r="B130" s="252"/>
      <c r="C130" s="252"/>
      <c r="D130" s="252"/>
      <c r="E130" s="252"/>
      <c r="F130" s="252"/>
      <c r="G130" s="252"/>
      <c r="H130" s="252"/>
      <c r="I130" s="252"/>
      <c r="J130" s="252"/>
      <c r="K130" s="252"/>
      <c r="L130" s="252"/>
      <c r="M130" s="252"/>
      <c r="N130" s="252"/>
      <c r="O130" s="252"/>
      <c r="P130" s="252"/>
      <c r="Q130" s="252"/>
      <c r="R130" s="252"/>
    </row>
    <row r="131" spans="1:18" x14ac:dyDescent="0.2">
      <c r="A131" s="252"/>
      <c r="B131" s="252"/>
      <c r="C131" s="252"/>
      <c r="D131" s="252"/>
      <c r="E131" s="252"/>
      <c r="F131" s="252"/>
      <c r="G131" s="252"/>
      <c r="H131" s="252"/>
      <c r="I131" s="252"/>
      <c r="J131" s="252"/>
      <c r="K131" s="252"/>
      <c r="L131" s="252"/>
      <c r="M131" s="252"/>
      <c r="N131" s="252"/>
      <c r="O131" s="252"/>
      <c r="P131" s="252"/>
      <c r="Q131" s="252"/>
      <c r="R131" s="252"/>
    </row>
    <row r="132" spans="1:18" x14ac:dyDescent="0.2">
      <c r="A132" s="252"/>
      <c r="B132" s="252"/>
      <c r="C132" s="252"/>
      <c r="D132" s="252"/>
      <c r="E132" s="252"/>
      <c r="F132" s="252"/>
      <c r="G132" s="252"/>
      <c r="H132" s="252"/>
      <c r="I132" s="252"/>
      <c r="J132" s="252"/>
      <c r="K132" s="252"/>
      <c r="L132" s="252"/>
      <c r="M132" s="252"/>
      <c r="N132" s="252"/>
      <c r="O132" s="252"/>
      <c r="P132" s="252"/>
      <c r="Q132" s="252"/>
      <c r="R132" s="252"/>
    </row>
    <row r="133" spans="1:18" x14ac:dyDescent="0.2">
      <c r="A133" s="252"/>
      <c r="B133" s="252"/>
      <c r="C133" s="252"/>
      <c r="D133" s="252"/>
      <c r="E133" s="252"/>
      <c r="F133" s="252"/>
      <c r="G133" s="252"/>
      <c r="H133" s="252"/>
      <c r="I133" s="252"/>
      <c r="J133" s="252"/>
      <c r="K133" s="252"/>
      <c r="L133" s="252"/>
      <c r="M133" s="252"/>
      <c r="N133" s="252"/>
      <c r="O133" s="252"/>
      <c r="P133" s="252"/>
      <c r="Q133" s="252"/>
      <c r="R133" s="252"/>
    </row>
    <row r="134" spans="1:18" x14ac:dyDescent="0.2">
      <c r="A134" s="252"/>
      <c r="B134" s="252"/>
      <c r="C134" s="252"/>
      <c r="D134" s="252"/>
      <c r="E134" s="252"/>
      <c r="F134" s="252"/>
      <c r="G134" s="252"/>
      <c r="H134" s="252"/>
      <c r="I134" s="252"/>
      <c r="J134" s="252"/>
      <c r="K134" s="252"/>
      <c r="L134" s="252"/>
      <c r="M134" s="252"/>
      <c r="N134" s="252"/>
      <c r="O134" s="252"/>
      <c r="P134" s="252"/>
      <c r="Q134" s="252"/>
      <c r="R134" s="252"/>
    </row>
    <row r="135" spans="1:18" x14ac:dyDescent="0.2">
      <c r="A135" s="252"/>
      <c r="B135" s="252"/>
      <c r="C135" s="252"/>
      <c r="D135" s="252"/>
      <c r="E135" s="252"/>
      <c r="F135" s="252"/>
      <c r="G135" s="252"/>
      <c r="H135" s="252"/>
      <c r="I135" s="252"/>
      <c r="J135" s="252"/>
      <c r="K135" s="252"/>
      <c r="L135" s="252"/>
      <c r="M135" s="252"/>
      <c r="N135" s="252"/>
      <c r="O135" s="252"/>
      <c r="P135" s="252"/>
      <c r="Q135" s="252"/>
      <c r="R135" s="252"/>
    </row>
    <row r="136" spans="1:18" x14ac:dyDescent="0.2">
      <c r="A136" s="252"/>
      <c r="B136" s="252"/>
      <c r="C136" s="252"/>
      <c r="D136" s="252"/>
      <c r="E136" s="252"/>
      <c r="F136" s="252"/>
      <c r="G136" s="252"/>
      <c r="H136" s="252"/>
      <c r="I136" s="252"/>
      <c r="J136" s="252"/>
      <c r="K136" s="252"/>
      <c r="L136" s="252"/>
      <c r="M136" s="252"/>
      <c r="N136" s="252"/>
      <c r="O136" s="252"/>
      <c r="P136" s="252"/>
      <c r="Q136" s="252"/>
      <c r="R136" s="252"/>
    </row>
    <row r="137" spans="1:18" x14ac:dyDescent="0.2">
      <c r="A137" s="252"/>
      <c r="B137" s="252"/>
      <c r="C137" s="252"/>
      <c r="D137" s="252"/>
      <c r="E137" s="252"/>
      <c r="F137" s="252"/>
      <c r="G137" s="252"/>
      <c r="H137" s="252"/>
      <c r="I137" s="252"/>
      <c r="J137" s="252"/>
      <c r="K137" s="252"/>
      <c r="L137" s="252"/>
      <c r="M137" s="252"/>
      <c r="N137" s="252"/>
      <c r="O137" s="252"/>
      <c r="P137" s="252"/>
      <c r="Q137" s="252"/>
      <c r="R137" s="252"/>
    </row>
    <row r="138" spans="1:18" x14ac:dyDescent="0.2">
      <c r="A138" s="252"/>
      <c r="B138" s="252"/>
      <c r="C138" s="252"/>
      <c r="D138" s="252"/>
      <c r="E138" s="252"/>
      <c r="F138" s="252"/>
      <c r="G138" s="252"/>
      <c r="H138" s="252"/>
      <c r="I138" s="252"/>
      <c r="J138" s="252"/>
      <c r="K138" s="252"/>
      <c r="L138" s="252"/>
      <c r="M138" s="252"/>
      <c r="N138" s="252"/>
      <c r="O138" s="252"/>
      <c r="P138" s="252"/>
      <c r="Q138" s="252"/>
      <c r="R138" s="252"/>
    </row>
    <row r="139" spans="1:18" x14ac:dyDescent="0.2">
      <c r="A139" s="252"/>
      <c r="B139" s="252"/>
      <c r="C139" s="252"/>
      <c r="D139" s="252"/>
      <c r="E139" s="252"/>
      <c r="F139" s="252"/>
      <c r="G139" s="252"/>
      <c r="H139" s="252"/>
      <c r="I139" s="252"/>
      <c r="J139" s="252"/>
      <c r="K139" s="252"/>
      <c r="L139" s="252"/>
      <c r="M139" s="252"/>
      <c r="N139" s="252"/>
      <c r="O139" s="252"/>
      <c r="P139" s="252"/>
      <c r="Q139" s="252"/>
      <c r="R139" s="252"/>
    </row>
    <row r="140" spans="1:18" x14ac:dyDescent="0.2">
      <c r="A140" s="252"/>
      <c r="B140" s="252"/>
      <c r="C140" s="252"/>
      <c r="D140" s="252"/>
      <c r="E140" s="252"/>
      <c r="F140" s="252"/>
      <c r="G140" s="252"/>
      <c r="H140" s="252"/>
      <c r="I140" s="252"/>
      <c r="J140" s="252"/>
      <c r="K140" s="252"/>
      <c r="L140" s="252"/>
      <c r="M140" s="252"/>
      <c r="N140" s="252"/>
      <c r="O140" s="252"/>
      <c r="P140" s="252"/>
      <c r="Q140" s="252"/>
      <c r="R140" s="252"/>
    </row>
    <row r="141" spans="1:18" x14ac:dyDescent="0.2">
      <c r="A141" s="252"/>
      <c r="B141" s="252"/>
      <c r="C141" s="252"/>
      <c r="D141" s="252"/>
      <c r="E141" s="252"/>
      <c r="F141" s="252"/>
      <c r="G141" s="252"/>
      <c r="H141" s="252"/>
      <c r="I141" s="252"/>
      <c r="J141" s="252"/>
      <c r="K141" s="252"/>
      <c r="L141" s="252"/>
      <c r="M141" s="252"/>
      <c r="N141" s="252"/>
      <c r="O141" s="252"/>
      <c r="P141" s="252"/>
      <c r="Q141" s="252"/>
      <c r="R141" s="252"/>
    </row>
    <row r="142" spans="1:18" x14ac:dyDescent="0.2">
      <c r="A142" s="252"/>
      <c r="B142" s="252"/>
      <c r="C142" s="252"/>
      <c r="D142" s="252"/>
      <c r="E142" s="252"/>
      <c r="F142" s="252"/>
      <c r="G142" s="252"/>
      <c r="H142" s="252"/>
      <c r="I142" s="252"/>
      <c r="J142" s="252"/>
      <c r="K142" s="252"/>
      <c r="L142" s="252"/>
      <c r="M142" s="252"/>
      <c r="N142" s="252"/>
      <c r="O142" s="252"/>
      <c r="P142" s="252"/>
      <c r="Q142" s="252"/>
      <c r="R142" s="252"/>
    </row>
    <row r="143" spans="1:18" x14ac:dyDescent="0.2">
      <c r="A143" s="252"/>
      <c r="B143" s="252"/>
      <c r="C143" s="252"/>
      <c r="D143" s="252"/>
      <c r="E143" s="252"/>
      <c r="F143" s="252"/>
      <c r="G143" s="252"/>
      <c r="H143" s="252"/>
      <c r="I143" s="252"/>
      <c r="J143" s="252"/>
      <c r="K143" s="252"/>
      <c r="L143" s="252"/>
      <c r="M143" s="252"/>
      <c r="N143" s="252"/>
      <c r="O143" s="252"/>
      <c r="P143" s="252"/>
      <c r="Q143" s="252"/>
      <c r="R143" s="252"/>
    </row>
    <row r="144" spans="1:18" x14ac:dyDescent="0.2">
      <c r="A144" s="252"/>
      <c r="B144" s="252"/>
      <c r="C144" s="252"/>
      <c r="D144" s="252"/>
      <c r="E144" s="252"/>
      <c r="F144" s="252"/>
      <c r="G144" s="252"/>
      <c r="H144" s="252"/>
      <c r="I144" s="252"/>
      <c r="J144" s="252"/>
      <c r="K144" s="252"/>
      <c r="L144" s="252"/>
      <c r="M144" s="252"/>
      <c r="N144" s="252"/>
      <c r="O144" s="252"/>
      <c r="P144" s="252"/>
      <c r="Q144" s="252"/>
      <c r="R144" s="252"/>
    </row>
    <row r="145" spans="1:18" x14ac:dyDescent="0.2">
      <c r="A145" s="252"/>
      <c r="B145" s="252"/>
      <c r="C145" s="252"/>
      <c r="D145" s="252"/>
      <c r="E145" s="252"/>
      <c r="F145" s="252"/>
      <c r="G145" s="252"/>
      <c r="H145" s="252"/>
      <c r="I145" s="252"/>
      <c r="J145" s="252"/>
      <c r="K145" s="252"/>
      <c r="L145" s="252"/>
      <c r="M145" s="252"/>
      <c r="N145" s="252"/>
      <c r="O145" s="252"/>
      <c r="P145" s="252"/>
      <c r="Q145" s="252"/>
      <c r="R145" s="252"/>
    </row>
    <row r="146" spans="1:18" x14ac:dyDescent="0.2">
      <c r="A146" s="252"/>
      <c r="B146" s="252"/>
      <c r="C146" s="252"/>
      <c r="D146" s="252"/>
      <c r="E146" s="252"/>
      <c r="F146" s="252"/>
      <c r="G146" s="252"/>
      <c r="H146" s="252"/>
      <c r="I146" s="252"/>
      <c r="J146" s="252"/>
      <c r="K146" s="252"/>
      <c r="L146" s="252"/>
      <c r="M146" s="252"/>
      <c r="N146" s="252"/>
      <c r="O146" s="252"/>
      <c r="P146" s="252"/>
      <c r="Q146" s="252"/>
      <c r="R146" s="252"/>
    </row>
    <row r="147" spans="1:18" x14ac:dyDescent="0.2">
      <c r="A147" s="252"/>
      <c r="B147" s="252"/>
      <c r="C147" s="252"/>
      <c r="D147" s="252"/>
      <c r="E147" s="252"/>
      <c r="F147" s="252"/>
      <c r="G147" s="252"/>
      <c r="H147" s="252"/>
      <c r="I147" s="252"/>
      <c r="J147" s="252"/>
      <c r="K147" s="252"/>
      <c r="L147" s="252"/>
      <c r="M147" s="252"/>
      <c r="N147" s="252"/>
      <c r="O147" s="252"/>
      <c r="P147" s="252"/>
      <c r="Q147" s="252"/>
      <c r="R147" s="252"/>
    </row>
    <row r="148" spans="1:18" x14ac:dyDescent="0.2">
      <c r="A148" s="252"/>
      <c r="B148" s="252"/>
      <c r="C148" s="252"/>
      <c r="D148" s="252"/>
      <c r="E148" s="252"/>
      <c r="F148" s="252"/>
      <c r="G148" s="252"/>
      <c r="H148" s="252"/>
      <c r="I148" s="252"/>
      <c r="J148" s="252"/>
      <c r="K148" s="252"/>
      <c r="L148" s="252"/>
      <c r="M148" s="252"/>
      <c r="N148" s="252"/>
      <c r="O148" s="252"/>
      <c r="P148" s="252"/>
      <c r="Q148" s="252"/>
      <c r="R148" s="252"/>
    </row>
    <row r="149" spans="1:18" x14ac:dyDescent="0.2">
      <c r="A149" s="252"/>
      <c r="B149" s="252"/>
      <c r="C149" s="252"/>
      <c r="D149" s="252"/>
      <c r="E149" s="252"/>
      <c r="F149" s="252"/>
      <c r="G149" s="252"/>
      <c r="H149" s="252"/>
      <c r="I149" s="252"/>
      <c r="J149" s="252"/>
      <c r="K149" s="252"/>
      <c r="L149" s="252"/>
      <c r="M149" s="252"/>
      <c r="N149" s="252"/>
      <c r="O149" s="252"/>
      <c r="P149" s="252"/>
      <c r="Q149" s="252"/>
      <c r="R149" s="252"/>
    </row>
    <row r="150" spans="1:18" x14ac:dyDescent="0.2">
      <c r="A150" s="252"/>
      <c r="B150" s="252"/>
      <c r="C150" s="252"/>
      <c r="D150" s="252"/>
      <c r="E150" s="252"/>
      <c r="F150" s="252"/>
      <c r="G150" s="252"/>
      <c r="H150" s="252"/>
      <c r="I150" s="252"/>
      <c r="J150" s="252"/>
      <c r="K150" s="252"/>
      <c r="L150" s="252"/>
      <c r="M150" s="252"/>
      <c r="N150" s="252"/>
      <c r="O150" s="252"/>
      <c r="P150" s="252"/>
      <c r="Q150" s="252"/>
      <c r="R150" s="252"/>
    </row>
    <row r="151" spans="1:18" x14ac:dyDescent="0.2">
      <c r="A151" s="252"/>
      <c r="B151" s="252"/>
      <c r="C151" s="252"/>
      <c r="D151" s="252"/>
      <c r="E151" s="252"/>
      <c r="F151" s="252"/>
      <c r="G151" s="252"/>
      <c r="H151" s="252"/>
      <c r="I151" s="252"/>
      <c r="J151" s="252"/>
      <c r="K151" s="252"/>
      <c r="L151" s="252"/>
      <c r="M151" s="252"/>
      <c r="N151" s="252"/>
      <c r="O151" s="252"/>
      <c r="P151" s="252"/>
      <c r="Q151" s="252"/>
      <c r="R151" s="252"/>
    </row>
    <row r="152" spans="1:18" x14ac:dyDescent="0.2">
      <c r="A152" s="252"/>
      <c r="B152" s="252"/>
      <c r="C152" s="252"/>
      <c r="D152" s="252"/>
      <c r="E152" s="252"/>
      <c r="F152" s="252"/>
      <c r="G152" s="252"/>
      <c r="H152" s="252"/>
      <c r="I152" s="252"/>
      <c r="J152" s="252"/>
      <c r="K152" s="252"/>
      <c r="L152" s="252"/>
      <c r="M152" s="252"/>
      <c r="N152" s="252"/>
      <c r="O152" s="252"/>
      <c r="P152" s="252"/>
      <c r="Q152" s="252"/>
      <c r="R152" s="252"/>
    </row>
    <row r="153" spans="1:18" x14ac:dyDescent="0.2">
      <c r="A153" s="252"/>
      <c r="B153" s="252"/>
      <c r="C153" s="252"/>
      <c r="D153" s="252"/>
      <c r="E153" s="252"/>
      <c r="F153" s="252"/>
      <c r="G153" s="252"/>
      <c r="H153" s="252"/>
      <c r="I153" s="252"/>
      <c r="J153" s="252"/>
      <c r="K153" s="252"/>
      <c r="L153" s="252"/>
      <c r="M153" s="252"/>
      <c r="N153" s="252"/>
      <c r="O153" s="252"/>
      <c r="P153" s="252"/>
      <c r="Q153" s="252"/>
      <c r="R153" s="252"/>
    </row>
    <row r="154" spans="1:18" x14ac:dyDescent="0.2">
      <c r="A154" s="252"/>
      <c r="B154" s="252"/>
      <c r="C154" s="252"/>
      <c r="D154" s="252"/>
      <c r="E154" s="252"/>
      <c r="F154" s="252"/>
      <c r="G154" s="252"/>
      <c r="H154" s="252"/>
      <c r="I154" s="252"/>
      <c r="J154" s="252"/>
      <c r="K154" s="252"/>
      <c r="L154" s="252"/>
      <c r="M154" s="252"/>
      <c r="N154" s="252"/>
      <c r="O154" s="252"/>
      <c r="P154" s="252"/>
      <c r="Q154" s="252"/>
      <c r="R154" s="252"/>
    </row>
    <row r="155" spans="1:18" x14ac:dyDescent="0.2">
      <c r="A155" s="252"/>
      <c r="B155" s="252"/>
      <c r="C155" s="252"/>
      <c r="D155" s="252"/>
      <c r="E155" s="252"/>
      <c r="F155" s="252"/>
      <c r="G155" s="252"/>
      <c r="H155" s="252"/>
      <c r="I155" s="252"/>
      <c r="J155" s="252"/>
      <c r="K155" s="252"/>
      <c r="L155" s="252"/>
      <c r="M155" s="252"/>
      <c r="N155" s="252"/>
      <c r="O155" s="252"/>
      <c r="P155" s="252"/>
      <c r="Q155" s="252"/>
      <c r="R155" s="252"/>
    </row>
    <row r="156" spans="1:18" x14ac:dyDescent="0.2">
      <c r="A156" s="252"/>
      <c r="B156" s="252"/>
      <c r="C156" s="252"/>
      <c r="D156" s="252"/>
      <c r="E156" s="252"/>
      <c r="F156" s="252"/>
      <c r="G156" s="252"/>
      <c r="H156" s="252"/>
      <c r="I156" s="252"/>
      <c r="J156" s="252"/>
      <c r="K156" s="252"/>
      <c r="L156" s="252"/>
      <c r="M156" s="252"/>
      <c r="N156" s="252"/>
      <c r="O156" s="252"/>
      <c r="P156" s="252"/>
      <c r="Q156" s="252"/>
      <c r="R156" s="252"/>
    </row>
    <row r="157" spans="1:18" x14ac:dyDescent="0.2">
      <c r="A157" s="252"/>
      <c r="B157" s="252"/>
      <c r="C157" s="252"/>
      <c r="D157" s="252"/>
      <c r="E157" s="252"/>
      <c r="F157" s="252"/>
      <c r="G157" s="252"/>
      <c r="H157" s="252"/>
      <c r="I157" s="252"/>
      <c r="J157" s="252"/>
      <c r="K157" s="252"/>
      <c r="L157" s="252"/>
      <c r="M157" s="252"/>
      <c r="N157" s="252"/>
      <c r="O157" s="252"/>
      <c r="P157" s="252"/>
      <c r="Q157" s="252"/>
      <c r="R157" s="252"/>
    </row>
    <row r="158" spans="1:18" x14ac:dyDescent="0.2">
      <c r="A158" s="252"/>
      <c r="B158" s="252"/>
      <c r="C158" s="252"/>
      <c r="D158" s="252"/>
      <c r="E158" s="252"/>
      <c r="F158" s="252"/>
      <c r="G158" s="252"/>
      <c r="H158" s="252"/>
      <c r="I158" s="252"/>
      <c r="J158" s="252"/>
      <c r="K158" s="252"/>
      <c r="L158" s="252"/>
      <c r="M158" s="252"/>
      <c r="N158" s="252"/>
      <c r="O158" s="252"/>
      <c r="P158" s="252"/>
      <c r="Q158" s="252"/>
      <c r="R158" s="252"/>
    </row>
    <row r="159" spans="1:18" x14ac:dyDescent="0.2">
      <c r="A159" s="252"/>
      <c r="B159" s="252"/>
      <c r="C159" s="252"/>
      <c r="D159" s="252"/>
      <c r="E159" s="252"/>
      <c r="F159" s="252"/>
      <c r="G159" s="252"/>
      <c r="H159" s="252"/>
      <c r="I159" s="252"/>
      <c r="J159" s="252"/>
      <c r="K159" s="252"/>
      <c r="L159" s="252"/>
      <c r="M159" s="252"/>
      <c r="N159" s="252"/>
      <c r="O159" s="252"/>
      <c r="P159" s="252"/>
      <c r="Q159" s="252"/>
      <c r="R159" s="252"/>
    </row>
    <row r="160" spans="1:18" x14ac:dyDescent="0.2">
      <c r="A160" s="252"/>
      <c r="B160" s="252"/>
      <c r="C160" s="252"/>
      <c r="D160" s="252"/>
      <c r="E160" s="252"/>
      <c r="F160" s="252"/>
      <c r="G160" s="252"/>
      <c r="H160" s="252"/>
      <c r="I160" s="252"/>
      <c r="J160" s="252"/>
      <c r="K160" s="252"/>
      <c r="L160" s="252"/>
      <c r="M160" s="252"/>
      <c r="N160" s="252"/>
      <c r="O160" s="252"/>
      <c r="P160" s="252"/>
      <c r="Q160" s="252"/>
      <c r="R160" s="252"/>
    </row>
    <row r="161" spans="1:18" x14ac:dyDescent="0.2">
      <c r="A161" s="252"/>
      <c r="B161" s="252"/>
      <c r="C161" s="252"/>
      <c r="D161" s="252"/>
      <c r="E161" s="252"/>
      <c r="F161" s="252"/>
      <c r="G161" s="252"/>
      <c r="H161" s="252"/>
      <c r="I161" s="252"/>
      <c r="J161" s="252"/>
      <c r="K161" s="252"/>
      <c r="L161" s="252"/>
      <c r="M161" s="252"/>
      <c r="N161" s="252"/>
      <c r="O161" s="252"/>
      <c r="P161" s="252"/>
      <c r="Q161" s="252"/>
      <c r="R161" s="252"/>
    </row>
    <row r="162" spans="1:18" x14ac:dyDescent="0.2">
      <c r="A162" s="252"/>
      <c r="B162" s="252"/>
      <c r="C162" s="252"/>
      <c r="D162" s="252"/>
      <c r="E162" s="252"/>
      <c r="F162" s="252"/>
      <c r="G162" s="252"/>
      <c r="H162" s="252"/>
      <c r="I162" s="252"/>
      <c r="J162" s="252"/>
      <c r="K162" s="252"/>
      <c r="L162" s="252"/>
      <c r="M162" s="252"/>
      <c r="N162" s="252"/>
      <c r="O162" s="252"/>
      <c r="P162" s="252"/>
      <c r="Q162" s="252"/>
      <c r="R162" s="252"/>
    </row>
    <row r="163" spans="1:18" x14ac:dyDescent="0.2">
      <c r="A163" s="252"/>
      <c r="B163" s="252"/>
      <c r="C163" s="252"/>
      <c r="D163" s="252"/>
      <c r="E163" s="252"/>
      <c r="F163" s="252"/>
      <c r="G163" s="252"/>
      <c r="H163" s="252"/>
      <c r="I163" s="252"/>
      <c r="J163" s="252"/>
      <c r="K163" s="252"/>
      <c r="L163" s="252"/>
      <c r="M163" s="252"/>
      <c r="N163" s="252"/>
      <c r="O163" s="252"/>
      <c r="P163" s="252"/>
      <c r="Q163" s="252"/>
      <c r="R163" s="252"/>
    </row>
    <row r="164" spans="1:18" x14ac:dyDescent="0.2">
      <c r="A164" s="252"/>
      <c r="B164" s="252"/>
      <c r="C164" s="252"/>
      <c r="D164" s="252"/>
      <c r="E164" s="252"/>
      <c r="F164" s="252"/>
      <c r="G164" s="252"/>
      <c r="H164" s="252"/>
      <c r="I164" s="252"/>
      <c r="J164" s="252"/>
      <c r="K164" s="252"/>
      <c r="L164" s="252"/>
      <c r="M164" s="252"/>
      <c r="N164" s="252"/>
      <c r="O164" s="252"/>
      <c r="P164" s="252"/>
      <c r="Q164" s="252"/>
      <c r="R164" s="252"/>
    </row>
    <row r="165" spans="1:18" x14ac:dyDescent="0.2">
      <c r="A165" s="252"/>
      <c r="B165" s="252"/>
      <c r="C165" s="252"/>
      <c r="D165" s="252"/>
      <c r="E165" s="252"/>
      <c r="F165" s="252"/>
      <c r="G165" s="252"/>
      <c r="H165" s="252"/>
      <c r="I165" s="252"/>
      <c r="J165" s="252"/>
      <c r="K165" s="252"/>
      <c r="L165" s="252"/>
      <c r="M165" s="252"/>
      <c r="N165" s="252"/>
      <c r="O165" s="252"/>
      <c r="P165" s="252"/>
      <c r="Q165" s="252"/>
      <c r="R165" s="252"/>
    </row>
    <row r="166" spans="1:18" x14ac:dyDescent="0.2">
      <c r="A166" s="252"/>
      <c r="B166" s="252"/>
      <c r="C166" s="252"/>
      <c r="D166" s="252"/>
      <c r="E166" s="252"/>
      <c r="F166" s="252"/>
      <c r="G166" s="252"/>
      <c r="H166" s="252"/>
      <c r="I166" s="252"/>
      <c r="J166" s="252"/>
      <c r="K166" s="252"/>
      <c r="L166" s="252"/>
      <c r="M166" s="252"/>
      <c r="N166" s="252"/>
      <c r="O166" s="252"/>
      <c r="P166" s="252"/>
      <c r="Q166" s="252"/>
      <c r="R166" s="252"/>
    </row>
    <row r="167" spans="1:18" x14ac:dyDescent="0.2">
      <c r="A167" s="252"/>
      <c r="B167" s="252"/>
      <c r="C167" s="252"/>
      <c r="D167" s="252"/>
      <c r="E167" s="252"/>
      <c r="F167" s="252"/>
      <c r="G167" s="252"/>
      <c r="H167" s="252"/>
      <c r="I167" s="252"/>
      <c r="J167" s="252"/>
      <c r="K167" s="252"/>
      <c r="L167" s="252"/>
      <c r="M167" s="252"/>
      <c r="N167" s="252"/>
      <c r="O167" s="252"/>
      <c r="P167" s="252"/>
      <c r="Q167" s="252"/>
      <c r="R167" s="252"/>
    </row>
    <row r="168" spans="1:18" x14ac:dyDescent="0.2">
      <c r="A168" s="252"/>
      <c r="B168" s="252"/>
      <c r="C168" s="252"/>
      <c r="D168" s="252"/>
      <c r="E168" s="252"/>
      <c r="F168" s="252"/>
      <c r="G168" s="252"/>
      <c r="H168" s="252"/>
      <c r="I168" s="252"/>
      <c r="J168" s="252"/>
      <c r="K168" s="252"/>
      <c r="L168" s="252"/>
      <c r="M168" s="252"/>
      <c r="N168" s="252"/>
      <c r="O168" s="252"/>
      <c r="P168" s="252"/>
      <c r="Q168" s="252"/>
      <c r="R168" s="252"/>
    </row>
    <row r="169" spans="1:18" x14ac:dyDescent="0.2">
      <c r="A169" s="252"/>
      <c r="B169" s="252"/>
      <c r="C169" s="252"/>
      <c r="D169" s="252"/>
      <c r="E169" s="252"/>
      <c r="F169" s="252"/>
      <c r="G169" s="252"/>
      <c r="H169" s="252"/>
      <c r="I169" s="252"/>
      <c r="J169" s="252"/>
      <c r="K169" s="252"/>
      <c r="L169" s="252"/>
      <c r="M169" s="252"/>
      <c r="N169" s="252"/>
      <c r="O169" s="252"/>
      <c r="P169" s="252"/>
      <c r="Q169" s="252"/>
      <c r="R169" s="252"/>
    </row>
    <row r="170" spans="1:18" x14ac:dyDescent="0.2">
      <c r="A170" s="252"/>
      <c r="B170" s="252"/>
      <c r="C170" s="252"/>
      <c r="D170" s="252"/>
      <c r="E170" s="252"/>
      <c r="F170" s="252"/>
      <c r="G170" s="252"/>
      <c r="H170" s="252"/>
      <c r="I170" s="252"/>
      <c r="J170" s="252"/>
      <c r="K170" s="252"/>
      <c r="L170" s="252"/>
      <c r="M170" s="252"/>
      <c r="N170" s="252"/>
      <c r="O170" s="252"/>
      <c r="P170" s="252"/>
      <c r="Q170" s="252"/>
      <c r="R170" s="252"/>
    </row>
    <row r="171" spans="1:18" x14ac:dyDescent="0.2">
      <c r="A171" s="252"/>
      <c r="B171" s="252"/>
      <c r="C171" s="252"/>
      <c r="D171" s="252"/>
      <c r="E171" s="252"/>
      <c r="F171" s="252"/>
      <c r="G171" s="252"/>
      <c r="H171" s="252"/>
      <c r="I171" s="252"/>
      <c r="J171" s="252"/>
      <c r="K171" s="252"/>
      <c r="L171" s="252"/>
      <c r="M171" s="252"/>
      <c r="N171" s="252"/>
      <c r="O171" s="252"/>
      <c r="P171" s="252"/>
      <c r="Q171" s="252"/>
      <c r="R171" s="252"/>
    </row>
    <row r="172" spans="1:18" x14ac:dyDescent="0.2">
      <c r="A172" s="252"/>
      <c r="B172" s="252"/>
      <c r="C172" s="252"/>
      <c r="D172" s="252"/>
      <c r="E172" s="252"/>
      <c r="F172" s="252"/>
      <c r="G172" s="252"/>
      <c r="H172" s="252"/>
      <c r="I172" s="252"/>
      <c r="J172" s="252"/>
      <c r="K172" s="252"/>
      <c r="L172" s="252"/>
      <c r="M172" s="252"/>
      <c r="N172" s="252"/>
      <c r="O172" s="252"/>
      <c r="P172" s="252"/>
      <c r="Q172" s="252"/>
      <c r="R172" s="252"/>
    </row>
    <row r="173" spans="1:18" x14ac:dyDescent="0.2">
      <c r="A173" s="252"/>
      <c r="B173" s="252"/>
      <c r="C173" s="252"/>
      <c r="D173" s="252"/>
      <c r="E173" s="252"/>
      <c r="F173" s="252"/>
      <c r="G173" s="252"/>
      <c r="H173" s="252"/>
      <c r="I173" s="252"/>
      <c r="J173" s="252"/>
      <c r="K173" s="252"/>
      <c r="L173" s="252"/>
      <c r="M173" s="252"/>
      <c r="N173" s="252"/>
      <c r="O173" s="252"/>
      <c r="P173" s="252"/>
      <c r="Q173" s="252"/>
      <c r="R173" s="252"/>
    </row>
    <row r="174" spans="1:18" x14ac:dyDescent="0.2">
      <c r="A174" s="252"/>
      <c r="B174" s="252"/>
      <c r="C174" s="252"/>
      <c r="D174" s="252"/>
      <c r="E174" s="252"/>
      <c r="F174" s="252"/>
      <c r="G174" s="252"/>
      <c r="H174" s="252"/>
      <c r="I174" s="252"/>
      <c r="J174" s="252"/>
      <c r="K174" s="252"/>
      <c r="L174" s="252"/>
      <c r="M174" s="252"/>
      <c r="N174" s="252"/>
      <c r="O174" s="252"/>
      <c r="P174" s="252"/>
      <c r="Q174" s="252"/>
      <c r="R174" s="252"/>
    </row>
    <row r="175" spans="1:18" x14ac:dyDescent="0.2">
      <c r="A175" s="252"/>
      <c r="B175" s="252"/>
      <c r="C175" s="252"/>
      <c r="D175" s="252"/>
      <c r="E175" s="252"/>
      <c r="F175" s="252"/>
      <c r="G175" s="252"/>
      <c r="H175" s="252"/>
      <c r="I175" s="252"/>
      <c r="J175" s="252"/>
      <c r="K175" s="252"/>
      <c r="L175" s="252"/>
      <c r="M175" s="252"/>
      <c r="N175" s="252"/>
      <c r="O175" s="252"/>
      <c r="P175" s="252"/>
      <c r="Q175" s="252"/>
      <c r="R175" s="252"/>
    </row>
    <row r="176" spans="1:18" x14ac:dyDescent="0.2">
      <c r="A176" s="252"/>
      <c r="B176" s="252"/>
      <c r="C176" s="252"/>
      <c r="D176" s="252"/>
      <c r="E176" s="252"/>
      <c r="F176" s="252"/>
      <c r="G176" s="252"/>
      <c r="H176" s="252"/>
      <c r="I176" s="252"/>
      <c r="J176" s="252"/>
      <c r="K176" s="252"/>
      <c r="L176" s="252"/>
      <c r="M176" s="252"/>
      <c r="N176" s="252"/>
      <c r="O176" s="252"/>
      <c r="P176" s="252"/>
      <c r="Q176" s="252"/>
      <c r="R176" s="252"/>
    </row>
    <row r="177" spans="1:18" x14ac:dyDescent="0.2">
      <c r="A177" s="252"/>
      <c r="B177" s="252"/>
      <c r="C177" s="252"/>
      <c r="D177" s="252"/>
      <c r="E177" s="252"/>
      <c r="F177" s="252"/>
      <c r="G177" s="252"/>
      <c r="H177" s="252"/>
      <c r="I177" s="252"/>
      <c r="J177" s="252"/>
      <c r="K177" s="252"/>
      <c r="L177" s="252"/>
      <c r="M177" s="252"/>
      <c r="N177" s="252"/>
      <c r="O177" s="252"/>
      <c r="P177" s="252"/>
      <c r="Q177" s="252"/>
      <c r="R177" s="252"/>
    </row>
    <row r="178" spans="1:18" x14ac:dyDescent="0.2">
      <c r="A178" s="252"/>
      <c r="B178" s="252"/>
      <c r="C178" s="252"/>
      <c r="D178" s="252"/>
      <c r="E178" s="252"/>
      <c r="F178" s="252"/>
      <c r="G178" s="252"/>
      <c r="H178" s="252"/>
      <c r="I178" s="252"/>
      <c r="J178" s="252"/>
      <c r="K178" s="252"/>
      <c r="L178" s="252"/>
      <c r="M178" s="252"/>
      <c r="N178" s="252"/>
      <c r="O178" s="252"/>
      <c r="P178" s="252"/>
      <c r="Q178" s="252"/>
      <c r="R178" s="252"/>
    </row>
    <row r="179" spans="1:18" x14ac:dyDescent="0.2">
      <c r="A179" s="252"/>
      <c r="B179" s="252"/>
      <c r="C179" s="252"/>
      <c r="D179" s="252"/>
      <c r="E179" s="252"/>
      <c r="F179" s="252"/>
      <c r="G179" s="252"/>
      <c r="H179" s="252"/>
      <c r="I179" s="252"/>
      <c r="J179" s="252"/>
      <c r="K179" s="252"/>
      <c r="L179" s="252"/>
      <c r="M179" s="252"/>
      <c r="N179" s="252"/>
      <c r="O179" s="252"/>
      <c r="P179" s="252"/>
      <c r="Q179" s="252"/>
      <c r="R179" s="252"/>
    </row>
    <row r="180" spans="1:18" x14ac:dyDescent="0.2">
      <c r="A180" s="252"/>
      <c r="B180" s="252"/>
      <c r="C180" s="252"/>
      <c r="D180" s="252"/>
      <c r="E180" s="252"/>
      <c r="F180" s="252"/>
      <c r="G180" s="252"/>
      <c r="H180" s="252"/>
      <c r="I180" s="252"/>
      <c r="J180" s="252"/>
      <c r="K180" s="252"/>
      <c r="L180" s="252"/>
      <c r="M180" s="252"/>
      <c r="N180" s="252"/>
      <c r="O180" s="252"/>
      <c r="P180" s="252"/>
      <c r="Q180" s="252"/>
      <c r="R180" s="252"/>
    </row>
    <row r="181" spans="1:18" x14ac:dyDescent="0.2">
      <c r="A181" s="252"/>
      <c r="B181" s="252"/>
      <c r="C181" s="252"/>
      <c r="D181" s="252"/>
      <c r="E181" s="252"/>
      <c r="F181" s="252"/>
      <c r="G181" s="252"/>
      <c r="H181" s="252"/>
      <c r="I181" s="252"/>
      <c r="J181" s="252"/>
      <c r="K181" s="252"/>
      <c r="L181" s="252"/>
      <c r="M181" s="252"/>
      <c r="N181" s="252"/>
      <c r="O181" s="252"/>
      <c r="P181" s="252"/>
      <c r="Q181" s="252"/>
      <c r="R181" s="252"/>
    </row>
    <row r="182" spans="1:18" x14ac:dyDescent="0.2">
      <c r="A182" s="252"/>
      <c r="B182" s="252"/>
      <c r="C182" s="252"/>
      <c r="D182" s="252"/>
      <c r="E182" s="252"/>
      <c r="F182" s="252"/>
      <c r="G182" s="252"/>
      <c r="H182" s="252"/>
      <c r="I182" s="252"/>
      <c r="J182" s="252"/>
      <c r="K182" s="252"/>
      <c r="L182" s="252"/>
      <c r="M182" s="252"/>
      <c r="N182" s="252"/>
      <c r="O182" s="252"/>
      <c r="P182" s="252"/>
      <c r="Q182" s="252"/>
      <c r="R182" s="252"/>
    </row>
    <row r="183" spans="1:18" x14ac:dyDescent="0.2">
      <c r="A183" s="252"/>
      <c r="B183" s="252"/>
      <c r="C183" s="252"/>
      <c r="D183" s="252"/>
      <c r="E183" s="252"/>
      <c r="F183" s="252"/>
      <c r="G183" s="252"/>
      <c r="H183" s="252"/>
      <c r="I183" s="252"/>
      <c r="J183" s="252"/>
      <c r="K183" s="252"/>
      <c r="L183" s="252"/>
      <c r="M183" s="252"/>
      <c r="N183" s="252"/>
      <c r="O183" s="252"/>
      <c r="P183" s="252"/>
      <c r="Q183" s="252"/>
      <c r="R183" s="252"/>
    </row>
    <row r="184" spans="1:18" x14ac:dyDescent="0.2">
      <c r="A184" s="252"/>
      <c r="B184" s="252"/>
      <c r="C184" s="252"/>
      <c r="D184" s="252"/>
      <c r="E184" s="252"/>
      <c r="F184" s="252"/>
      <c r="G184" s="252"/>
      <c r="H184" s="252"/>
      <c r="I184" s="252"/>
      <c r="J184" s="252"/>
      <c r="K184" s="252"/>
      <c r="L184" s="252"/>
      <c r="M184" s="252"/>
      <c r="N184" s="252"/>
      <c r="O184" s="252"/>
      <c r="P184" s="252"/>
      <c r="Q184" s="252"/>
      <c r="R184" s="252"/>
    </row>
    <row r="185" spans="1:18" x14ac:dyDescent="0.2">
      <c r="A185" s="252"/>
      <c r="B185" s="252"/>
      <c r="C185" s="252"/>
      <c r="D185" s="252"/>
      <c r="E185" s="252"/>
      <c r="F185" s="252"/>
      <c r="G185" s="252"/>
      <c r="H185" s="252"/>
      <c r="I185" s="252"/>
      <c r="J185" s="252"/>
      <c r="K185" s="252"/>
      <c r="L185" s="252"/>
      <c r="M185" s="252"/>
      <c r="N185" s="252"/>
      <c r="O185" s="252"/>
      <c r="P185" s="252"/>
      <c r="Q185" s="252"/>
      <c r="R185" s="252"/>
    </row>
    <row r="186" spans="1:18" x14ac:dyDescent="0.2">
      <c r="A186" s="252"/>
      <c r="B186" s="252"/>
      <c r="C186" s="252"/>
      <c r="D186" s="252"/>
      <c r="E186" s="252"/>
      <c r="F186" s="252"/>
      <c r="G186" s="252"/>
      <c r="H186" s="252"/>
      <c r="I186" s="252"/>
      <c r="J186" s="252"/>
      <c r="K186" s="252"/>
      <c r="L186" s="252"/>
      <c r="M186" s="252"/>
      <c r="N186" s="252"/>
      <c r="O186" s="252"/>
      <c r="P186" s="252"/>
      <c r="Q186" s="252"/>
      <c r="R186" s="252"/>
    </row>
    <row r="187" spans="1:18" x14ac:dyDescent="0.2">
      <c r="A187" s="252"/>
      <c r="B187" s="252"/>
      <c r="C187" s="252"/>
      <c r="D187" s="252"/>
      <c r="E187" s="252"/>
      <c r="F187" s="252"/>
      <c r="G187" s="252"/>
      <c r="H187" s="252"/>
      <c r="I187" s="252"/>
      <c r="J187" s="252"/>
      <c r="K187" s="252"/>
      <c r="L187" s="252"/>
      <c r="M187" s="252"/>
      <c r="N187" s="252"/>
      <c r="O187" s="252"/>
      <c r="P187" s="252"/>
      <c r="Q187" s="252"/>
      <c r="R187" s="252"/>
    </row>
    <row r="188" spans="1:18" x14ac:dyDescent="0.2">
      <c r="A188" s="252"/>
      <c r="B188" s="252"/>
      <c r="C188" s="252"/>
      <c r="D188" s="252"/>
      <c r="E188" s="252"/>
      <c r="F188" s="252"/>
      <c r="G188" s="252"/>
      <c r="H188" s="252"/>
      <c r="I188" s="252"/>
      <c r="J188" s="252"/>
      <c r="K188" s="252"/>
      <c r="L188" s="252"/>
      <c r="M188" s="252"/>
      <c r="N188" s="252"/>
      <c r="O188" s="252"/>
      <c r="P188" s="252"/>
      <c r="Q188" s="252"/>
      <c r="R188" s="252"/>
    </row>
    <row r="189" spans="1:18" x14ac:dyDescent="0.2">
      <c r="A189" s="252"/>
      <c r="B189" s="252"/>
      <c r="C189" s="252"/>
      <c r="D189" s="252"/>
      <c r="E189" s="252"/>
      <c r="F189" s="252"/>
      <c r="G189" s="252"/>
      <c r="H189" s="252"/>
      <c r="I189" s="252"/>
      <c r="J189" s="252"/>
      <c r="K189" s="252"/>
      <c r="L189" s="252"/>
      <c r="M189" s="252"/>
      <c r="N189" s="252"/>
      <c r="O189" s="252"/>
      <c r="P189" s="252"/>
      <c r="Q189" s="252"/>
      <c r="R189" s="252"/>
    </row>
    <row r="190" spans="1:18" x14ac:dyDescent="0.2">
      <c r="A190" s="252"/>
      <c r="B190" s="252"/>
      <c r="C190" s="252"/>
      <c r="D190" s="252"/>
      <c r="E190" s="252"/>
      <c r="F190" s="252"/>
      <c r="G190" s="252"/>
      <c r="H190" s="252"/>
      <c r="I190" s="252"/>
      <c r="J190" s="252"/>
      <c r="K190" s="252"/>
      <c r="L190" s="252"/>
      <c r="M190" s="252"/>
      <c r="N190" s="252"/>
      <c r="O190" s="252"/>
      <c r="P190" s="252"/>
      <c r="Q190" s="252"/>
      <c r="R190" s="252"/>
    </row>
    <row r="191" spans="1:18" x14ac:dyDescent="0.2">
      <c r="A191" s="252"/>
      <c r="B191" s="252"/>
      <c r="C191" s="252"/>
      <c r="D191" s="252"/>
      <c r="E191" s="252"/>
      <c r="F191" s="252"/>
      <c r="G191" s="252"/>
      <c r="H191" s="252"/>
      <c r="I191" s="252"/>
      <c r="J191" s="252"/>
      <c r="K191" s="252"/>
      <c r="L191" s="252"/>
      <c r="M191" s="252"/>
      <c r="N191" s="252"/>
      <c r="O191" s="252"/>
      <c r="P191" s="252"/>
      <c r="Q191" s="252"/>
      <c r="R191" s="252"/>
    </row>
    <row r="192" spans="1:18" x14ac:dyDescent="0.2">
      <c r="A192" s="252"/>
      <c r="B192" s="252"/>
      <c r="C192" s="252"/>
      <c r="D192" s="252"/>
      <c r="E192" s="252"/>
      <c r="F192" s="252"/>
      <c r="G192" s="252"/>
      <c r="H192" s="252"/>
      <c r="I192" s="252"/>
      <c r="J192" s="252"/>
      <c r="K192" s="252"/>
      <c r="L192" s="252"/>
      <c r="M192" s="252"/>
      <c r="N192" s="252"/>
      <c r="O192" s="252"/>
      <c r="P192" s="252"/>
      <c r="Q192" s="252"/>
      <c r="R192" s="252"/>
    </row>
    <row r="193" spans="1:18" x14ac:dyDescent="0.2">
      <c r="A193" s="252"/>
      <c r="B193" s="252"/>
      <c r="C193" s="252"/>
      <c r="D193" s="252"/>
      <c r="E193" s="252"/>
      <c r="F193" s="252"/>
      <c r="G193" s="252"/>
      <c r="H193" s="252"/>
      <c r="I193" s="252"/>
      <c r="J193" s="252"/>
      <c r="K193" s="252"/>
      <c r="L193" s="252"/>
      <c r="M193" s="252"/>
      <c r="N193" s="252"/>
      <c r="O193" s="252"/>
      <c r="P193" s="252"/>
      <c r="Q193" s="252"/>
      <c r="R193" s="252"/>
    </row>
    <row r="194" spans="1:18" x14ac:dyDescent="0.2">
      <c r="A194" s="252"/>
      <c r="B194" s="252"/>
      <c r="C194" s="252"/>
      <c r="D194" s="252"/>
      <c r="E194" s="252"/>
      <c r="F194" s="252"/>
      <c r="G194" s="252"/>
      <c r="H194" s="252"/>
      <c r="I194" s="252"/>
      <c r="J194" s="252"/>
      <c r="K194" s="252"/>
      <c r="L194" s="252"/>
      <c r="M194" s="252"/>
      <c r="N194" s="252"/>
      <c r="O194" s="252"/>
      <c r="P194" s="252"/>
      <c r="Q194" s="252"/>
      <c r="R194" s="252"/>
    </row>
    <row r="195" spans="1:18" x14ac:dyDescent="0.2">
      <c r="A195" s="252"/>
      <c r="B195" s="252"/>
      <c r="C195" s="252"/>
      <c r="D195" s="252"/>
      <c r="E195" s="252"/>
      <c r="F195" s="252"/>
      <c r="G195" s="252"/>
      <c r="H195" s="252"/>
      <c r="I195" s="252"/>
      <c r="J195" s="252"/>
      <c r="K195" s="252"/>
      <c r="L195" s="252"/>
      <c r="M195" s="252"/>
      <c r="N195" s="252"/>
      <c r="O195" s="252"/>
      <c r="P195" s="252"/>
      <c r="Q195" s="252"/>
      <c r="R195" s="252"/>
    </row>
    <row r="196" spans="1:18" x14ac:dyDescent="0.2">
      <c r="A196" s="252"/>
      <c r="B196" s="252"/>
      <c r="C196" s="252"/>
      <c r="D196" s="252"/>
      <c r="E196" s="252"/>
      <c r="F196" s="252"/>
      <c r="G196" s="252"/>
      <c r="H196" s="252"/>
      <c r="I196" s="252"/>
      <c r="J196" s="252"/>
      <c r="K196" s="252"/>
      <c r="L196" s="252"/>
      <c r="M196" s="252"/>
      <c r="N196" s="252"/>
      <c r="O196" s="252"/>
      <c r="P196" s="252"/>
      <c r="Q196" s="252"/>
      <c r="R196" s="252"/>
    </row>
    <row r="197" spans="1:18" x14ac:dyDescent="0.2">
      <c r="A197" s="252"/>
      <c r="B197" s="252"/>
      <c r="C197" s="252"/>
      <c r="D197" s="252"/>
      <c r="E197" s="252"/>
      <c r="F197" s="252"/>
      <c r="G197" s="252"/>
      <c r="H197" s="252"/>
      <c r="I197" s="252"/>
      <c r="J197" s="252"/>
      <c r="K197" s="252"/>
      <c r="L197" s="252"/>
      <c r="M197" s="252"/>
      <c r="N197" s="252"/>
      <c r="O197" s="252"/>
      <c r="P197" s="252"/>
      <c r="Q197" s="252"/>
      <c r="R197" s="252"/>
    </row>
    <row r="198" spans="1:18" x14ac:dyDescent="0.2">
      <c r="A198" s="252"/>
      <c r="B198" s="252"/>
      <c r="C198" s="252"/>
      <c r="D198" s="252"/>
      <c r="E198" s="252"/>
      <c r="F198" s="252"/>
      <c r="G198" s="252"/>
      <c r="H198" s="252"/>
      <c r="I198" s="252"/>
      <c r="J198" s="252"/>
      <c r="K198" s="252"/>
      <c r="L198" s="252"/>
      <c r="M198" s="252"/>
      <c r="N198" s="252"/>
      <c r="O198" s="252"/>
      <c r="P198" s="252"/>
      <c r="Q198" s="252"/>
      <c r="R198" s="252"/>
    </row>
    <row r="199" spans="1:18" x14ac:dyDescent="0.2">
      <c r="A199" s="252"/>
      <c r="B199" s="252"/>
      <c r="C199" s="252"/>
      <c r="D199" s="252"/>
      <c r="E199" s="252"/>
      <c r="F199" s="252"/>
      <c r="G199" s="252"/>
      <c r="H199" s="252"/>
      <c r="I199" s="252"/>
      <c r="J199" s="252"/>
      <c r="K199" s="252"/>
      <c r="L199" s="252"/>
      <c r="M199" s="252"/>
      <c r="N199" s="252"/>
      <c r="O199" s="252"/>
      <c r="P199" s="252"/>
      <c r="Q199" s="252"/>
      <c r="R199" s="252"/>
    </row>
    <row r="200" spans="1:18" x14ac:dyDescent="0.2">
      <c r="A200" s="252"/>
      <c r="B200" s="252"/>
      <c r="C200" s="252"/>
      <c r="D200" s="252"/>
      <c r="E200" s="252"/>
      <c r="F200" s="252"/>
      <c r="G200" s="252"/>
      <c r="H200" s="252"/>
      <c r="I200" s="252"/>
      <c r="J200" s="252"/>
      <c r="K200" s="252"/>
      <c r="L200" s="252"/>
      <c r="M200" s="252"/>
      <c r="N200" s="252"/>
      <c r="O200" s="252"/>
      <c r="P200" s="252"/>
      <c r="Q200" s="252"/>
      <c r="R200" s="252"/>
    </row>
    <row r="201" spans="1:18" x14ac:dyDescent="0.2">
      <c r="A201" s="252"/>
      <c r="B201" s="252"/>
      <c r="C201" s="252"/>
      <c r="D201" s="252"/>
      <c r="E201" s="252"/>
      <c r="F201" s="252"/>
      <c r="G201" s="252"/>
      <c r="H201" s="252"/>
      <c r="I201" s="252"/>
      <c r="J201" s="252"/>
      <c r="K201" s="252"/>
      <c r="L201" s="252"/>
      <c r="M201" s="252"/>
      <c r="N201" s="252"/>
      <c r="O201" s="252"/>
      <c r="P201" s="252"/>
      <c r="Q201" s="252"/>
      <c r="R201" s="252"/>
    </row>
    <row r="202" spans="1:18" x14ac:dyDescent="0.2">
      <c r="A202" s="252"/>
      <c r="B202" s="252"/>
      <c r="C202" s="252"/>
      <c r="D202" s="252"/>
      <c r="E202" s="252"/>
      <c r="F202" s="252"/>
      <c r="G202" s="252"/>
      <c r="H202" s="252"/>
      <c r="I202" s="252"/>
      <c r="J202" s="252"/>
      <c r="K202" s="252"/>
      <c r="L202" s="252"/>
      <c r="M202" s="252"/>
      <c r="N202" s="252"/>
      <c r="O202" s="252"/>
      <c r="P202" s="252"/>
      <c r="Q202" s="252"/>
      <c r="R202" s="252"/>
    </row>
    <row r="203" spans="1:18" x14ac:dyDescent="0.2">
      <c r="A203" s="252"/>
      <c r="B203" s="252"/>
      <c r="C203" s="252"/>
      <c r="D203" s="252"/>
      <c r="E203" s="252"/>
      <c r="F203" s="252"/>
      <c r="G203" s="252"/>
      <c r="H203" s="252"/>
      <c r="I203" s="252"/>
      <c r="J203" s="252"/>
      <c r="K203" s="252"/>
      <c r="L203" s="252"/>
      <c r="M203" s="252"/>
      <c r="N203" s="252"/>
      <c r="O203" s="252"/>
      <c r="P203" s="252"/>
      <c r="Q203" s="252"/>
      <c r="R203" s="252"/>
    </row>
    <row r="204" spans="1:18" x14ac:dyDescent="0.2">
      <c r="A204" s="252"/>
      <c r="B204" s="252"/>
      <c r="C204" s="252"/>
      <c r="D204" s="252"/>
      <c r="E204" s="252"/>
      <c r="F204" s="252"/>
      <c r="G204" s="252"/>
      <c r="H204" s="252"/>
      <c r="I204" s="252"/>
      <c r="J204" s="252"/>
      <c r="K204" s="252"/>
      <c r="L204" s="252"/>
      <c r="M204" s="252"/>
      <c r="N204" s="252"/>
      <c r="O204" s="252"/>
      <c r="P204" s="252"/>
      <c r="Q204" s="252"/>
      <c r="R204" s="252"/>
    </row>
    <row r="205" spans="1:18" x14ac:dyDescent="0.2">
      <c r="A205" s="252"/>
      <c r="B205" s="252"/>
      <c r="C205" s="252"/>
      <c r="D205" s="252"/>
      <c r="E205" s="252"/>
      <c r="F205" s="252"/>
      <c r="G205" s="252"/>
      <c r="H205" s="252"/>
      <c r="I205" s="252"/>
      <c r="J205" s="252"/>
      <c r="K205" s="252"/>
      <c r="L205" s="252"/>
      <c r="M205" s="252"/>
      <c r="N205" s="252"/>
      <c r="O205" s="252"/>
      <c r="P205" s="252"/>
      <c r="Q205" s="252"/>
      <c r="R205" s="252"/>
    </row>
    <row r="206" spans="1:18" x14ac:dyDescent="0.2">
      <c r="A206" s="252"/>
      <c r="B206" s="252"/>
      <c r="C206" s="252"/>
      <c r="D206" s="252"/>
      <c r="E206" s="252"/>
      <c r="F206" s="252"/>
      <c r="G206" s="252"/>
      <c r="H206" s="252"/>
      <c r="I206" s="252"/>
      <c r="J206" s="252"/>
      <c r="K206" s="252"/>
      <c r="L206" s="252"/>
      <c r="M206" s="252"/>
      <c r="N206" s="252"/>
      <c r="O206" s="252"/>
      <c r="P206" s="252"/>
      <c r="Q206" s="252"/>
      <c r="R206" s="252"/>
    </row>
    <row r="207" spans="1:18" x14ac:dyDescent="0.2">
      <c r="A207" s="252"/>
      <c r="B207" s="252"/>
      <c r="C207" s="252"/>
      <c r="D207" s="252"/>
      <c r="E207" s="252"/>
      <c r="F207" s="252"/>
      <c r="G207" s="252"/>
      <c r="H207" s="252"/>
      <c r="I207" s="252"/>
      <c r="J207" s="252"/>
      <c r="K207" s="252"/>
      <c r="L207" s="252"/>
      <c r="M207" s="252"/>
      <c r="N207" s="252"/>
      <c r="O207" s="252"/>
      <c r="P207" s="252"/>
      <c r="Q207" s="252"/>
      <c r="R207" s="252"/>
    </row>
    <row r="208" spans="1:18" x14ac:dyDescent="0.2">
      <c r="A208" s="252"/>
      <c r="B208" s="252"/>
      <c r="C208" s="252"/>
      <c r="D208" s="252"/>
      <c r="E208" s="252"/>
      <c r="F208" s="252"/>
      <c r="G208" s="252"/>
      <c r="H208" s="252"/>
      <c r="I208" s="252"/>
      <c r="J208" s="252"/>
      <c r="K208" s="252"/>
      <c r="L208" s="252"/>
      <c r="M208" s="252"/>
      <c r="N208" s="252"/>
      <c r="O208" s="252"/>
      <c r="P208" s="252"/>
      <c r="Q208" s="252"/>
      <c r="R208" s="252"/>
    </row>
    <row r="209" spans="1:18" x14ac:dyDescent="0.2">
      <c r="A209" s="252"/>
      <c r="B209" s="252"/>
      <c r="C209" s="252"/>
      <c r="D209" s="252"/>
      <c r="E209" s="252"/>
      <c r="F209" s="252"/>
      <c r="G209" s="252"/>
      <c r="H209" s="252"/>
      <c r="I209" s="252"/>
      <c r="J209" s="252"/>
      <c r="K209" s="252"/>
      <c r="L209" s="252"/>
      <c r="M209" s="252"/>
      <c r="N209" s="252"/>
      <c r="O209" s="252"/>
      <c r="P209" s="252"/>
      <c r="Q209" s="252"/>
      <c r="R209" s="252"/>
    </row>
    <row r="210" spans="1:18" x14ac:dyDescent="0.2">
      <c r="A210" s="252"/>
      <c r="B210" s="252"/>
      <c r="C210" s="252"/>
      <c r="D210" s="252"/>
      <c r="E210" s="252"/>
      <c r="F210" s="252"/>
      <c r="G210" s="252"/>
      <c r="H210" s="252"/>
      <c r="I210" s="252"/>
      <c r="J210" s="252"/>
      <c r="K210" s="252"/>
      <c r="L210" s="252"/>
      <c r="M210" s="252"/>
      <c r="N210" s="252"/>
      <c r="O210" s="252"/>
      <c r="P210" s="252"/>
      <c r="Q210" s="252"/>
      <c r="R210" s="252"/>
    </row>
    <row r="211" spans="1:18" x14ac:dyDescent="0.2">
      <c r="A211" s="252"/>
      <c r="B211" s="252"/>
      <c r="C211" s="252"/>
      <c r="D211" s="252"/>
      <c r="E211" s="252"/>
      <c r="F211" s="252"/>
      <c r="G211" s="252"/>
      <c r="H211" s="252"/>
      <c r="I211" s="252"/>
      <c r="J211" s="252"/>
      <c r="K211" s="252"/>
      <c r="L211" s="252"/>
      <c r="M211" s="252"/>
      <c r="N211" s="252"/>
      <c r="O211" s="252"/>
      <c r="P211" s="252"/>
      <c r="Q211" s="252"/>
      <c r="R211" s="252"/>
    </row>
    <row r="212" spans="1:18" x14ac:dyDescent="0.2">
      <c r="A212" s="252"/>
      <c r="B212" s="252"/>
      <c r="C212" s="252"/>
      <c r="D212" s="252"/>
      <c r="E212" s="252"/>
      <c r="F212" s="252"/>
      <c r="G212" s="252"/>
      <c r="H212" s="252"/>
      <c r="I212" s="252"/>
      <c r="J212" s="252"/>
      <c r="K212" s="252"/>
      <c r="L212" s="252"/>
      <c r="M212" s="252"/>
      <c r="N212" s="252"/>
      <c r="O212" s="252"/>
      <c r="P212" s="252"/>
      <c r="Q212" s="252"/>
      <c r="R212" s="252"/>
    </row>
    <row r="213" spans="1:18" x14ac:dyDescent="0.2">
      <c r="A213" s="252"/>
      <c r="B213" s="252"/>
      <c r="C213" s="252"/>
      <c r="D213" s="252"/>
      <c r="E213" s="252"/>
      <c r="F213" s="252"/>
      <c r="G213" s="252"/>
      <c r="H213" s="252"/>
      <c r="I213" s="252"/>
      <c r="J213" s="252"/>
      <c r="K213" s="252"/>
      <c r="L213" s="252"/>
      <c r="M213" s="252"/>
      <c r="N213" s="252"/>
      <c r="O213" s="252"/>
      <c r="P213" s="252"/>
      <c r="Q213" s="252"/>
      <c r="R213" s="252"/>
    </row>
    <row r="214" spans="1:18" x14ac:dyDescent="0.2">
      <c r="A214" s="252"/>
      <c r="B214" s="252"/>
      <c r="C214" s="252"/>
      <c r="D214" s="252"/>
      <c r="E214" s="252"/>
      <c r="F214" s="252"/>
      <c r="G214" s="252"/>
      <c r="H214" s="252"/>
      <c r="I214" s="252"/>
      <c r="J214" s="252"/>
      <c r="K214" s="252"/>
      <c r="L214" s="252"/>
      <c r="M214" s="252"/>
      <c r="N214" s="252"/>
      <c r="O214" s="252"/>
      <c r="P214" s="252"/>
      <c r="Q214" s="252"/>
      <c r="R214" s="252"/>
    </row>
    <row r="215" spans="1:18" x14ac:dyDescent="0.2">
      <c r="A215" s="252"/>
      <c r="B215" s="252"/>
      <c r="C215" s="252"/>
      <c r="D215" s="252"/>
      <c r="E215" s="252"/>
      <c r="F215" s="252"/>
      <c r="G215" s="252"/>
      <c r="H215" s="252"/>
      <c r="I215" s="252"/>
      <c r="J215" s="252"/>
      <c r="K215" s="252"/>
      <c r="L215" s="252"/>
      <c r="M215" s="252"/>
      <c r="N215" s="252"/>
      <c r="O215" s="252"/>
      <c r="P215" s="252"/>
      <c r="Q215" s="252"/>
      <c r="R215" s="252"/>
    </row>
    <row r="216" spans="1:18" x14ac:dyDescent="0.2">
      <c r="A216" s="252"/>
      <c r="B216" s="252"/>
      <c r="C216" s="252"/>
      <c r="D216" s="252"/>
      <c r="E216" s="252"/>
      <c r="F216" s="252"/>
      <c r="G216" s="252"/>
      <c r="H216" s="252"/>
      <c r="I216" s="252"/>
      <c r="J216" s="252"/>
      <c r="K216" s="252"/>
      <c r="L216" s="252"/>
      <c r="M216" s="252"/>
      <c r="N216" s="252"/>
      <c r="O216" s="252"/>
      <c r="P216" s="252"/>
      <c r="Q216" s="252"/>
      <c r="R216" s="252"/>
    </row>
    <row r="217" spans="1:18" x14ac:dyDescent="0.2">
      <c r="A217" s="252"/>
      <c r="B217" s="252"/>
      <c r="C217" s="252"/>
      <c r="D217" s="252"/>
      <c r="E217" s="252"/>
      <c r="F217" s="252"/>
      <c r="G217" s="252"/>
      <c r="H217" s="252"/>
      <c r="I217" s="252"/>
      <c r="J217" s="252"/>
      <c r="K217" s="252"/>
      <c r="L217" s="252"/>
      <c r="M217" s="252"/>
      <c r="N217" s="252"/>
      <c r="O217" s="252"/>
      <c r="P217" s="252"/>
      <c r="Q217" s="252"/>
      <c r="R217" s="252"/>
    </row>
    <row r="218" spans="1:18" x14ac:dyDescent="0.2">
      <c r="A218" s="252"/>
      <c r="B218" s="252"/>
      <c r="C218" s="252"/>
      <c r="D218" s="252"/>
      <c r="E218" s="252"/>
      <c r="F218" s="252"/>
      <c r="G218" s="252"/>
      <c r="H218" s="252"/>
      <c r="I218" s="252"/>
      <c r="J218" s="252"/>
      <c r="K218" s="252"/>
      <c r="L218" s="252"/>
      <c r="M218" s="252"/>
      <c r="N218" s="252"/>
      <c r="O218" s="252"/>
      <c r="P218" s="252"/>
      <c r="Q218" s="252"/>
      <c r="R218" s="252"/>
    </row>
    <row r="219" spans="1:18" x14ac:dyDescent="0.2">
      <c r="A219" s="252"/>
      <c r="B219" s="252"/>
      <c r="C219" s="252"/>
      <c r="D219" s="252"/>
      <c r="E219" s="252"/>
      <c r="F219" s="252"/>
      <c r="G219" s="252"/>
      <c r="H219" s="252"/>
      <c r="I219" s="252"/>
      <c r="J219" s="252"/>
      <c r="K219" s="252"/>
      <c r="L219" s="252"/>
      <c r="M219" s="252"/>
      <c r="N219" s="252"/>
      <c r="O219" s="252"/>
      <c r="P219" s="252"/>
      <c r="Q219" s="252"/>
      <c r="R219" s="252"/>
    </row>
    <row r="220" spans="1:18" x14ac:dyDescent="0.2">
      <c r="A220" s="252"/>
      <c r="B220" s="252"/>
      <c r="C220" s="252"/>
      <c r="D220" s="252"/>
      <c r="E220" s="252"/>
      <c r="F220" s="252"/>
      <c r="G220" s="252"/>
      <c r="H220" s="252"/>
      <c r="I220" s="252"/>
      <c r="J220" s="252"/>
      <c r="K220" s="252"/>
      <c r="L220" s="252"/>
      <c r="M220" s="252"/>
      <c r="N220" s="252"/>
      <c r="O220" s="252"/>
      <c r="P220" s="252"/>
      <c r="Q220" s="252"/>
      <c r="R220" s="252"/>
    </row>
    <row r="221" spans="1:18" x14ac:dyDescent="0.2">
      <c r="A221" s="252"/>
      <c r="B221" s="252"/>
      <c r="C221" s="252"/>
      <c r="D221" s="252"/>
      <c r="E221" s="252"/>
      <c r="F221" s="252"/>
      <c r="G221" s="252"/>
      <c r="H221" s="252"/>
      <c r="I221" s="252"/>
      <c r="J221" s="252"/>
      <c r="K221" s="252"/>
      <c r="L221" s="252"/>
      <c r="M221" s="252"/>
      <c r="N221" s="252"/>
      <c r="O221" s="252"/>
      <c r="P221" s="252"/>
      <c r="Q221" s="252"/>
      <c r="R221" s="252"/>
    </row>
    <row r="222" spans="1:18" x14ac:dyDescent="0.2">
      <c r="A222" s="252"/>
      <c r="B222" s="252"/>
      <c r="C222" s="252"/>
      <c r="D222" s="252"/>
      <c r="E222" s="252"/>
      <c r="F222" s="252"/>
      <c r="G222" s="252"/>
      <c r="H222" s="252"/>
      <c r="I222" s="252"/>
      <c r="J222" s="252"/>
      <c r="K222" s="252"/>
      <c r="L222" s="252"/>
      <c r="M222" s="252"/>
      <c r="N222" s="252"/>
      <c r="O222" s="252"/>
      <c r="P222" s="252"/>
      <c r="Q222" s="252"/>
      <c r="R222" s="252"/>
    </row>
    <row r="223" spans="1:18" x14ac:dyDescent="0.2">
      <c r="A223" s="252"/>
      <c r="B223" s="252"/>
      <c r="C223" s="252"/>
      <c r="D223" s="252"/>
      <c r="E223" s="252"/>
      <c r="F223" s="252"/>
      <c r="G223" s="252"/>
      <c r="H223" s="252"/>
      <c r="I223" s="252"/>
      <c r="J223" s="252"/>
      <c r="K223" s="252"/>
      <c r="L223" s="252"/>
      <c r="M223" s="252"/>
      <c r="N223" s="252"/>
      <c r="O223" s="252"/>
      <c r="P223" s="252"/>
      <c r="Q223" s="252"/>
      <c r="R223" s="252"/>
    </row>
    <row r="224" spans="1:18" x14ac:dyDescent="0.2">
      <c r="A224" s="252"/>
      <c r="B224" s="252"/>
      <c r="C224" s="252"/>
      <c r="D224" s="252"/>
      <c r="E224" s="252"/>
      <c r="F224" s="252"/>
      <c r="G224" s="252"/>
      <c r="H224" s="252"/>
      <c r="I224" s="252"/>
      <c r="J224" s="252"/>
      <c r="K224" s="252"/>
      <c r="L224" s="252"/>
      <c r="M224" s="252"/>
      <c r="N224" s="252"/>
      <c r="O224" s="252"/>
      <c r="P224" s="252"/>
      <c r="Q224" s="252"/>
      <c r="R224" s="252"/>
    </row>
    <row r="225" spans="1:18" x14ac:dyDescent="0.2">
      <c r="A225" s="252"/>
      <c r="B225" s="252"/>
      <c r="C225" s="252"/>
      <c r="D225" s="252"/>
      <c r="E225" s="252"/>
      <c r="F225" s="252"/>
      <c r="G225" s="252"/>
      <c r="H225" s="252"/>
      <c r="I225" s="252"/>
      <c r="J225" s="252"/>
      <c r="K225" s="252"/>
      <c r="L225" s="252"/>
      <c r="M225" s="252"/>
      <c r="N225" s="252"/>
      <c r="O225" s="252"/>
      <c r="P225" s="252"/>
      <c r="Q225" s="252"/>
      <c r="R225" s="252"/>
    </row>
    <row r="226" spans="1:18" x14ac:dyDescent="0.2">
      <c r="A226" s="252"/>
      <c r="B226" s="252"/>
      <c r="C226" s="252"/>
      <c r="D226" s="252"/>
      <c r="E226" s="252"/>
      <c r="F226" s="252"/>
      <c r="G226" s="252"/>
      <c r="H226" s="252"/>
      <c r="I226" s="252"/>
      <c r="J226" s="252"/>
      <c r="K226" s="252"/>
      <c r="L226" s="252"/>
      <c r="M226" s="252"/>
      <c r="N226" s="252"/>
      <c r="O226" s="252"/>
      <c r="P226" s="252"/>
      <c r="Q226" s="252"/>
      <c r="R226" s="252"/>
    </row>
    <row r="227" spans="1:18" x14ac:dyDescent="0.2">
      <c r="A227" s="252"/>
      <c r="B227" s="252"/>
      <c r="C227" s="252"/>
      <c r="D227" s="252"/>
      <c r="E227" s="252"/>
      <c r="F227" s="252"/>
      <c r="G227" s="252"/>
      <c r="H227" s="252"/>
      <c r="I227" s="252"/>
      <c r="J227" s="252"/>
      <c r="K227" s="252"/>
      <c r="L227" s="252"/>
      <c r="M227" s="252"/>
      <c r="N227" s="252"/>
      <c r="O227" s="252"/>
      <c r="P227" s="252"/>
      <c r="Q227" s="252"/>
      <c r="R227" s="252"/>
    </row>
    <row r="228" spans="1:18" x14ac:dyDescent="0.2">
      <c r="A228" s="252"/>
      <c r="B228" s="252"/>
      <c r="C228" s="252"/>
      <c r="D228" s="252"/>
      <c r="E228" s="252"/>
      <c r="F228" s="252"/>
      <c r="G228" s="252"/>
      <c r="H228" s="252"/>
      <c r="I228" s="252"/>
      <c r="J228" s="252"/>
      <c r="K228" s="252"/>
      <c r="L228" s="252"/>
      <c r="M228" s="252"/>
      <c r="N228" s="252"/>
      <c r="O228" s="252"/>
      <c r="P228" s="252"/>
      <c r="Q228" s="252"/>
      <c r="R228" s="252"/>
    </row>
    <row r="229" spans="1:18" x14ac:dyDescent="0.2">
      <c r="A229" s="252"/>
      <c r="B229" s="252"/>
      <c r="C229" s="252"/>
      <c r="D229" s="252"/>
      <c r="E229" s="252"/>
      <c r="F229" s="252"/>
      <c r="G229" s="252"/>
      <c r="H229" s="252"/>
      <c r="I229" s="252"/>
      <c r="J229" s="252"/>
      <c r="K229" s="252"/>
      <c r="L229" s="252"/>
      <c r="M229" s="252"/>
      <c r="N229" s="252"/>
      <c r="O229" s="252"/>
      <c r="P229" s="252"/>
      <c r="Q229" s="252"/>
      <c r="R229" s="252"/>
    </row>
    <row r="230" spans="1:18" x14ac:dyDescent="0.2">
      <c r="A230" s="252"/>
      <c r="B230" s="252"/>
      <c r="C230" s="252"/>
      <c r="D230" s="252"/>
      <c r="E230" s="252"/>
      <c r="F230" s="252"/>
      <c r="G230" s="252"/>
      <c r="H230" s="252"/>
      <c r="I230" s="252"/>
      <c r="J230" s="252"/>
      <c r="K230" s="252"/>
      <c r="L230" s="252"/>
      <c r="M230" s="252"/>
      <c r="N230" s="252"/>
      <c r="O230" s="252"/>
      <c r="P230" s="252"/>
      <c r="Q230" s="252"/>
      <c r="R230" s="252"/>
    </row>
    <row r="231" spans="1:18" x14ac:dyDescent="0.2">
      <c r="A231" s="252"/>
      <c r="B231" s="252"/>
      <c r="C231" s="252"/>
      <c r="D231" s="252"/>
      <c r="E231" s="252"/>
      <c r="F231" s="252"/>
      <c r="G231" s="252"/>
      <c r="H231" s="252"/>
      <c r="I231" s="252"/>
      <c r="J231" s="252"/>
      <c r="K231" s="252"/>
      <c r="L231" s="252"/>
      <c r="M231" s="252"/>
      <c r="N231" s="252"/>
      <c r="O231" s="252"/>
      <c r="P231" s="252"/>
      <c r="Q231" s="252"/>
      <c r="R231" s="252"/>
    </row>
    <row r="232" spans="1:18" x14ac:dyDescent="0.2">
      <c r="A232" s="252"/>
      <c r="B232" s="252"/>
      <c r="C232" s="252"/>
      <c r="D232" s="252"/>
      <c r="E232" s="252"/>
      <c r="F232" s="252"/>
      <c r="G232" s="252"/>
      <c r="H232" s="252"/>
      <c r="I232" s="252"/>
      <c r="J232" s="252"/>
      <c r="K232" s="252"/>
      <c r="L232" s="252"/>
      <c r="M232" s="252"/>
      <c r="N232" s="252"/>
      <c r="O232" s="252"/>
      <c r="P232" s="252"/>
      <c r="Q232" s="252"/>
      <c r="R232" s="252"/>
    </row>
    <row r="233" spans="1:18" x14ac:dyDescent="0.2">
      <c r="A233" s="252"/>
      <c r="B233" s="252"/>
      <c r="C233" s="252"/>
      <c r="D233" s="252"/>
      <c r="E233" s="252"/>
      <c r="F233" s="252"/>
      <c r="G233" s="252"/>
      <c r="H233" s="252"/>
      <c r="I233" s="252"/>
      <c r="J233" s="252"/>
      <c r="K233" s="252"/>
      <c r="L233" s="252"/>
      <c r="M233" s="252"/>
      <c r="N233" s="252"/>
      <c r="O233" s="252"/>
      <c r="P233" s="252"/>
      <c r="Q233" s="252"/>
      <c r="R233" s="252"/>
    </row>
    <row r="234" spans="1:18" x14ac:dyDescent="0.2">
      <c r="A234" s="252"/>
      <c r="B234" s="252"/>
      <c r="C234" s="252"/>
      <c r="D234" s="252"/>
      <c r="E234" s="252"/>
      <c r="F234" s="252"/>
      <c r="G234" s="252"/>
      <c r="H234" s="252"/>
      <c r="I234" s="252"/>
      <c r="J234" s="252"/>
      <c r="K234" s="252"/>
      <c r="L234" s="252"/>
      <c r="M234" s="252"/>
      <c r="N234" s="252"/>
      <c r="O234" s="252"/>
      <c r="P234" s="252"/>
      <c r="Q234" s="252"/>
      <c r="R234" s="252"/>
    </row>
    <row r="235" spans="1:18" x14ac:dyDescent="0.2">
      <c r="A235" s="252"/>
      <c r="B235" s="252"/>
      <c r="C235" s="252"/>
      <c r="D235" s="252"/>
      <c r="E235" s="252"/>
      <c r="F235" s="252"/>
      <c r="G235" s="252"/>
      <c r="H235" s="252"/>
      <c r="I235" s="252"/>
      <c r="J235" s="252"/>
      <c r="K235" s="252"/>
      <c r="L235" s="252"/>
      <c r="M235" s="252"/>
      <c r="N235" s="252"/>
      <c r="O235" s="252"/>
      <c r="P235" s="252"/>
      <c r="Q235" s="252"/>
      <c r="R235" s="252"/>
    </row>
    <row r="236" spans="1:18" x14ac:dyDescent="0.2">
      <c r="A236" s="252"/>
      <c r="B236" s="252"/>
      <c r="C236" s="252"/>
      <c r="D236" s="252"/>
      <c r="E236" s="252"/>
      <c r="F236" s="252"/>
      <c r="G236" s="252"/>
      <c r="H236" s="252"/>
      <c r="I236" s="252"/>
      <c r="J236" s="252"/>
      <c r="K236" s="252"/>
      <c r="L236" s="252"/>
      <c r="M236" s="252"/>
      <c r="N236" s="252"/>
      <c r="O236" s="252"/>
      <c r="P236" s="252"/>
      <c r="Q236" s="252"/>
      <c r="R236" s="252"/>
    </row>
    <row r="237" spans="1:18" x14ac:dyDescent="0.2">
      <c r="A237" s="252"/>
      <c r="B237" s="252"/>
      <c r="C237" s="252"/>
      <c r="D237" s="252"/>
      <c r="E237" s="252"/>
      <c r="F237" s="252"/>
      <c r="G237" s="252"/>
      <c r="H237" s="252"/>
      <c r="I237" s="252"/>
      <c r="J237" s="252"/>
      <c r="K237" s="252"/>
      <c r="L237" s="252"/>
      <c r="M237" s="252"/>
      <c r="N237" s="252"/>
      <c r="O237" s="252"/>
      <c r="P237" s="252"/>
      <c r="Q237" s="252"/>
      <c r="R237" s="252"/>
    </row>
    <row r="238" spans="1:18" x14ac:dyDescent="0.2">
      <c r="A238" s="252"/>
      <c r="B238" s="252"/>
      <c r="C238" s="252"/>
      <c r="D238" s="252"/>
      <c r="E238" s="252"/>
      <c r="F238" s="252"/>
      <c r="G238" s="252"/>
      <c r="H238" s="252"/>
      <c r="I238" s="252"/>
      <c r="J238" s="252"/>
      <c r="K238" s="252"/>
      <c r="L238" s="252"/>
      <c r="M238" s="252"/>
      <c r="N238" s="252"/>
      <c r="O238" s="252"/>
      <c r="P238" s="252"/>
      <c r="Q238" s="252"/>
      <c r="R238" s="252"/>
    </row>
    <row r="239" spans="1:18" x14ac:dyDescent="0.2">
      <c r="A239" s="252"/>
      <c r="B239" s="252"/>
      <c r="C239" s="252"/>
      <c r="D239" s="252"/>
      <c r="E239" s="252"/>
      <c r="F239" s="252"/>
      <c r="G239" s="252"/>
      <c r="H239" s="252"/>
      <c r="I239" s="252"/>
      <c r="J239" s="252"/>
      <c r="K239" s="252"/>
      <c r="L239" s="252"/>
      <c r="M239" s="252"/>
      <c r="N239" s="252"/>
      <c r="O239" s="252"/>
      <c r="P239" s="252"/>
      <c r="Q239" s="252"/>
      <c r="R239" s="252"/>
    </row>
    <row r="240" spans="1:18" x14ac:dyDescent="0.2">
      <c r="A240" s="252"/>
      <c r="B240" s="252"/>
      <c r="C240" s="252"/>
      <c r="D240" s="252"/>
      <c r="E240" s="252"/>
      <c r="F240" s="252"/>
      <c r="G240" s="252"/>
      <c r="H240" s="252"/>
      <c r="I240" s="252"/>
      <c r="J240" s="252"/>
      <c r="K240" s="252"/>
      <c r="L240" s="252"/>
      <c r="M240" s="252"/>
      <c r="N240" s="252"/>
      <c r="O240" s="252"/>
      <c r="P240" s="252"/>
      <c r="Q240" s="252"/>
      <c r="R240" s="252"/>
    </row>
    <row r="241" spans="1:18" x14ac:dyDescent="0.2">
      <c r="A241" s="252"/>
      <c r="B241" s="252"/>
      <c r="C241" s="252"/>
      <c r="D241" s="252"/>
      <c r="E241" s="252"/>
      <c r="F241" s="252"/>
      <c r="G241" s="252"/>
      <c r="H241" s="252"/>
      <c r="I241" s="252"/>
      <c r="J241" s="252"/>
      <c r="K241" s="252"/>
      <c r="L241" s="252"/>
      <c r="M241" s="252"/>
      <c r="N241" s="252"/>
      <c r="O241" s="252"/>
      <c r="P241" s="252"/>
      <c r="Q241" s="252"/>
      <c r="R241" s="252"/>
    </row>
    <row r="242" spans="1:18" x14ac:dyDescent="0.2">
      <c r="A242" s="252"/>
      <c r="B242" s="252"/>
      <c r="C242" s="252"/>
      <c r="D242" s="252"/>
      <c r="E242" s="252"/>
      <c r="F242" s="252"/>
      <c r="G242" s="252"/>
      <c r="H242" s="252"/>
      <c r="I242" s="252"/>
      <c r="J242" s="252"/>
      <c r="K242" s="252"/>
      <c r="L242" s="252"/>
      <c r="M242" s="252"/>
      <c r="N242" s="252"/>
      <c r="O242" s="252"/>
      <c r="P242" s="252"/>
      <c r="Q242" s="252"/>
      <c r="R242" s="252"/>
    </row>
    <row r="243" spans="1:18" x14ac:dyDescent="0.2">
      <c r="A243" s="252"/>
      <c r="B243" s="252"/>
      <c r="C243" s="252"/>
      <c r="D243" s="252"/>
      <c r="E243" s="252"/>
      <c r="F243" s="252"/>
      <c r="G243" s="252"/>
      <c r="H243" s="252"/>
      <c r="I243" s="252"/>
      <c r="J243" s="252"/>
      <c r="K243" s="252"/>
      <c r="L243" s="252"/>
      <c r="M243" s="252"/>
      <c r="N243" s="252"/>
      <c r="O243" s="252"/>
      <c r="P243" s="252"/>
      <c r="Q243" s="252"/>
      <c r="R243" s="252"/>
    </row>
    <row r="244" spans="1:18" x14ac:dyDescent="0.2">
      <c r="A244" s="252"/>
      <c r="B244" s="252"/>
      <c r="C244" s="252"/>
      <c r="D244" s="252"/>
      <c r="E244" s="252"/>
      <c r="F244" s="252"/>
      <c r="G244" s="252"/>
      <c r="H244" s="252"/>
      <c r="I244" s="252"/>
      <c r="J244" s="252"/>
      <c r="K244" s="252"/>
      <c r="L244" s="252"/>
      <c r="M244" s="252"/>
      <c r="N244" s="252"/>
      <c r="O244" s="252"/>
      <c r="P244" s="252"/>
      <c r="Q244" s="252"/>
      <c r="R244" s="252"/>
    </row>
    <row r="245" spans="1:18" x14ac:dyDescent="0.2">
      <c r="A245" s="252"/>
      <c r="B245" s="252"/>
      <c r="C245" s="252"/>
      <c r="D245" s="252"/>
      <c r="E245" s="252"/>
      <c r="F245" s="252"/>
      <c r="G245" s="252"/>
      <c r="H245" s="252"/>
      <c r="I245" s="252"/>
      <c r="J245" s="252"/>
      <c r="K245" s="252"/>
      <c r="L245" s="252"/>
      <c r="M245" s="252"/>
      <c r="N245" s="252"/>
      <c r="O245" s="252"/>
      <c r="P245" s="252"/>
      <c r="Q245" s="252"/>
      <c r="R245" s="252"/>
    </row>
    <row r="246" spans="1:18" x14ac:dyDescent="0.2">
      <c r="A246" s="252"/>
      <c r="B246" s="252"/>
      <c r="C246" s="252"/>
      <c r="D246" s="252"/>
      <c r="E246" s="252"/>
      <c r="F246" s="252"/>
      <c r="G246" s="252"/>
      <c r="H246" s="252"/>
      <c r="I246" s="252"/>
      <c r="J246" s="252"/>
      <c r="K246" s="252"/>
      <c r="L246" s="252"/>
      <c r="M246" s="252"/>
      <c r="N246" s="252"/>
      <c r="O246" s="252"/>
      <c r="P246" s="252"/>
      <c r="Q246" s="252"/>
      <c r="R246" s="252"/>
    </row>
    <row r="247" spans="1:18" x14ac:dyDescent="0.2">
      <c r="A247" s="252"/>
      <c r="B247" s="252"/>
      <c r="C247" s="252"/>
      <c r="D247" s="252"/>
      <c r="E247" s="252"/>
      <c r="F247" s="252"/>
      <c r="G247" s="252"/>
      <c r="H247" s="252"/>
      <c r="I247" s="252"/>
      <c r="J247" s="252"/>
      <c r="K247" s="252"/>
      <c r="L247" s="252"/>
      <c r="M247" s="252"/>
      <c r="N247" s="252"/>
      <c r="O247" s="252"/>
      <c r="P247" s="252"/>
      <c r="Q247" s="252"/>
      <c r="R247" s="252"/>
    </row>
    <row r="248" spans="1:18" x14ac:dyDescent="0.2">
      <c r="A248" s="252"/>
      <c r="B248" s="252"/>
      <c r="C248" s="252"/>
      <c r="D248" s="252"/>
      <c r="E248" s="252"/>
      <c r="F248" s="252"/>
      <c r="G248" s="252"/>
      <c r="H248" s="252"/>
      <c r="I248" s="252"/>
      <c r="J248" s="252"/>
      <c r="K248" s="252"/>
      <c r="L248" s="252"/>
      <c r="M248" s="252"/>
      <c r="N248" s="252"/>
      <c r="O248" s="252"/>
      <c r="P248" s="252"/>
      <c r="Q248" s="252"/>
      <c r="R248" s="252"/>
    </row>
    <row r="249" spans="1:18" x14ac:dyDescent="0.2">
      <c r="A249" s="252"/>
      <c r="B249" s="252"/>
      <c r="C249" s="252"/>
      <c r="D249" s="252"/>
      <c r="E249" s="252"/>
      <c r="F249" s="252"/>
      <c r="G249" s="252"/>
      <c r="H249" s="252"/>
      <c r="I249" s="252"/>
      <c r="J249" s="252"/>
      <c r="K249" s="252"/>
      <c r="L249" s="252"/>
      <c r="M249" s="252"/>
      <c r="N249" s="252"/>
      <c r="O249" s="252"/>
      <c r="P249" s="252"/>
      <c r="Q249" s="252"/>
      <c r="R249" s="252"/>
    </row>
    <row r="250" spans="1:18" x14ac:dyDescent="0.2">
      <c r="A250" s="252"/>
      <c r="B250" s="252"/>
      <c r="C250" s="252"/>
      <c r="D250" s="252"/>
      <c r="E250" s="252"/>
      <c r="F250" s="252"/>
      <c r="G250" s="252"/>
      <c r="H250" s="252"/>
      <c r="I250" s="252"/>
      <c r="J250" s="252"/>
      <c r="K250" s="252"/>
      <c r="L250" s="252"/>
      <c r="M250" s="252"/>
      <c r="N250" s="252"/>
      <c r="O250" s="252"/>
      <c r="P250" s="252"/>
      <c r="Q250" s="252"/>
      <c r="R250" s="252"/>
    </row>
    <row r="251" spans="1:18" x14ac:dyDescent="0.2">
      <c r="A251" s="252"/>
      <c r="B251" s="252"/>
      <c r="C251" s="252"/>
      <c r="D251" s="252"/>
      <c r="E251" s="252"/>
      <c r="F251" s="252"/>
      <c r="G251" s="252"/>
      <c r="H251" s="252"/>
      <c r="I251" s="252"/>
      <c r="J251" s="252"/>
      <c r="K251" s="252"/>
      <c r="L251" s="252"/>
      <c r="M251" s="252"/>
      <c r="N251" s="252"/>
      <c r="O251" s="252"/>
      <c r="P251" s="252"/>
      <c r="Q251" s="252"/>
      <c r="R251" s="252"/>
    </row>
    <row r="252" spans="1:18" x14ac:dyDescent="0.2">
      <c r="A252" s="252"/>
      <c r="B252" s="252"/>
      <c r="C252" s="252"/>
      <c r="D252" s="252"/>
      <c r="E252" s="252"/>
      <c r="F252" s="252"/>
      <c r="G252" s="252"/>
      <c r="H252" s="252"/>
      <c r="I252" s="252"/>
      <c r="J252" s="252"/>
      <c r="K252" s="252"/>
      <c r="L252" s="252"/>
      <c r="M252" s="252"/>
      <c r="N252" s="252"/>
      <c r="O252" s="252"/>
      <c r="P252" s="252"/>
      <c r="Q252" s="252"/>
      <c r="R252" s="252"/>
    </row>
    <row r="253" spans="1:18" x14ac:dyDescent="0.2">
      <c r="A253" s="252"/>
      <c r="B253" s="252"/>
      <c r="C253" s="252"/>
      <c r="D253" s="252"/>
      <c r="E253" s="252"/>
      <c r="F253" s="252"/>
      <c r="G253" s="252"/>
      <c r="H253" s="252"/>
      <c r="I253" s="252"/>
      <c r="J253" s="252"/>
      <c r="K253" s="252"/>
      <c r="L253" s="252"/>
      <c r="M253" s="252"/>
      <c r="N253" s="252"/>
      <c r="O253" s="252"/>
      <c r="P253" s="252"/>
      <c r="Q253" s="252"/>
      <c r="R253" s="252"/>
    </row>
    <row r="254" spans="1:18" x14ac:dyDescent="0.2">
      <c r="A254" s="252"/>
      <c r="B254" s="252"/>
      <c r="C254" s="252"/>
      <c r="D254" s="252"/>
      <c r="E254" s="252"/>
      <c r="F254" s="252"/>
      <c r="G254" s="252"/>
      <c r="H254" s="252"/>
      <c r="I254" s="252"/>
      <c r="J254" s="252"/>
      <c r="K254" s="252"/>
      <c r="L254" s="252"/>
      <c r="M254" s="252"/>
      <c r="N254" s="252"/>
      <c r="O254" s="252"/>
      <c r="P254" s="252"/>
      <c r="Q254" s="252"/>
      <c r="R254" s="252"/>
    </row>
    <row r="255" spans="1:18" x14ac:dyDescent="0.2">
      <c r="A255" s="252"/>
      <c r="B255" s="252"/>
      <c r="C255" s="252"/>
      <c r="D255" s="252"/>
      <c r="E255" s="252"/>
      <c r="F255" s="252"/>
      <c r="G255" s="252"/>
      <c r="H255" s="252"/>
      <c r="I255" s="252"/>
      <c r="J255" s="252"/>
      <c r="K255" s="252"/>
      <c r="L255" s="252"/>
      <c r="M255" s="252"/>
      <c r="N255" s="252"/>
      <c r="O255" s="252"/>
      <c r="P255" s="252"/>
      <c r="Q255" s="252"/>
      <c r="R255" s="252"/>
    </row>
    <row r="256" spans="1:18" x14ac:dyDescent="0.2">
      <c r="A256" s="252"/>
      <c r="B256" s="252"/>
      <c r="C256" s="252"/>
      <c r="D256" s="252"/>
      <c r="E256" s="252"/>
      <c r="F256" s="252"/>
      <c r="G256" s="252"/>
      <c r="H256" s="252"/>
      <c r="I256" s="252"/>
      <c r="J256" s="252"/>
      <c r="K256" s="252"/>
      <c r="L256" s="252"/>
      <c r="M256" s="252"/>
      <c r="N256" s="252"/>
      <c r="O256" s="252"/>
      <c r="P256" s="252"/>
      <c r="Q256" s="252"/>
      <c r="R256" s="252"/>
    </row>
    <row r="257" spans="1:18" x14ac:dyDescent="0.2">
      <c r="A257" s="252"/>
      <c r="B257" s="252"/>
      <c r="C257" s="252"/>
      <c r="D257" s="252"/>
      <c r="E257" s="252"/>
      <c r="F257" s="252"/>
      <c r="G257" s="252"/>
      <c r="H257" s="252"/>
      <c r="I257" s="252"/>
      <c r="J257" s="252"/>
      <c r="K257" s="252"/>
      <c r="L257" s="252"/>
      <c r="M257" s="252"/>
      <c r="N257" s="252"/>
      <c r="O257" s="252"/>
      <c r="P257" s="252"/>
      <c r="Q257" s="252"/>
      <c r="R257" s="252"/>
    </row>
    <row r="258" spans="1:18" x14ac:dyDescent="0.2">
      <c r="A258" s="252"/>
      <c r="B258" s="252"/>
      <c r="C258" s="252"/>
      <c r="D258" s="252"/>
      <c r="E258" s="252"/>
      <c r="F258" s="252"/>
      <c r="G258" s="252"/>
      <c r="H258" s="252"/>
      <c r="I258" s="252"/>
      <c r="J258" s="252"/>
      <c r="K258" s="252"/>
      <c r="L258" s="252"/>
      <c r="M258" s="252"/>
      <c r="N258" s="252"/>
      <c r="O258" s="252"/>
      <c r="P258" s="252"/>
      <c r="Q258" s="252"/>
      <c r="R258" s="252"/>
    </row>
    <row r="259" spans="1:18" x14ac:dyDescent="0.2">
      <c r="A259" s="252"/>
      <c r="B259" s="252"/>
      <c r="C259" s="252"/>
      <c r="D259" s="252"/>
      <c r="E259" s="252"/>
      <c r="F259" s="252"/>
      <c r="G259" s="252"/>
      <c r="H259" s="252"/>
      <c r="I259" s="252"/>
      <c r="J259" s="252"/>
      <c r="K259" s="252"/>
      <c r="L259" s="252"/>
      <c r="M259" s="252"/>
      <c r="N259" s="252"/>
      <c r="O259" s="252"/>
      <c r="P259" s="252"/>
      <c r="Q259" s="252"/>
      <c r="R259" s="252"/>
    </row>
    <row r="260" spans="1:18" x14ac:dyDescent="0.2">
      <c r="A260" s="252"/>
      <c r="B260" s="252"/>
      <c r="C260" s="252"/>
      <c r="D260" s="252"/>
      <c r="E260" s="252"/>
      <c r="F260" s="252"/>
      <c r="G260" s="252"/>
      <c r="H260" s="252"/>
      <c r="I260" s="252"/>
      <c r="J260" s="252"/>
      <c r="K260" s="252"/>
      <c r="L260" s="252"/>
      <c r="M260" s="252"/>
      <c r="N260" s="252"/>
      <c r="O260" s="252"/>
      <c r="P260" s="252"/>
      <c r="Q260" s="252"/>
      <c r="R260" s="252"/>
    </row>
    <row r="261" spans="1:18" x14ac:dyDescent="0.2">
      <c r="A261" s="252"/>
      <c r="B261" s="252"/>
      <c r="C261" s="252"/>
      <c r="D261" s="252"/>
      <c r="E261" s="252"/>
      <c r="F261" s="252"/>
      <c r="G261" s="252"/>
      <c r="H261" s="252"/>
      <c r="I261" s="252"/>
      <c r="J261" s="252"/>
      <c r="K261" s="252"/>
      <c r="L261" s="252"/>
      <c r="M261" s="252"/>
      <c r="N261" s="252"/>
      <c r="O261" s="252"/>
      <c r="P261" s="252"/>
      <c r="Q261" s="252"/>
      <c r="R261" s="252"/>
    </row>
    <row r="262" spans="1:18" x14ac:dyDescent="0.2">
      <c r="A262" s="252"/>
      <c r="B262" s="252"/>
      <c r="C262" s="252"/>
      <c r="D262" s="252"/>
      <c r="E262" s="252"/>
      <c r="F262" s="252"/>
      <c r="G262" s="252"/>
      <c r="H262" s="252"/>
      <c r="I262" s="252"/>
      <c r="J262" s="252"/>
      <c r="K262" s="252"/>
      <c r="L262" s="252"/>
      <c r="M262" s="252"/>
      <c r="N262" s="252"/>
      <c r="O262" s="252"/>
      <c r="P262" s="252"/>
      <c r="Q262" s="252"/>
      <c r="R262" s="252"/>
    </row>
    <row r="263" spans="1:18" x14ac:dyDescent="0.2">
      <c r="A263" s="252"/>
      <c r="B263" s="252"/>
      <c r="C263" s="252"/>
      <c r="D263" s="252"/>
      <c r="E263" s="252"/>
      <c r="F263" s="252"/>
      <c r="G263" s="252"/>
      <c r="H263" s="252"/>
      <c r="I263" s="252"/>
      <c r="J263" s="252"/>
      <c r="K263" s="252"/>
      <c r="L263" s="252"/>
      <c r="M263" s="252"/>
      <c r="N263" s="252"/>
      <c r="O263" s="252"/>
      <c r="P263" s="252"/>
      <c r="Q263" s="252"/>
      <c r="R263" s="252"/>
    </row>
    <row r="264" spans="1:18" x14ac:dyDescent="0.2">
      <c r="A264" s="252"/>
      <c r="B264" s="252"/>
      <c r="C264" s="252"/>
      <c r="D264" s="252"/>
      <c r="E264" s="252"/>
      <c r="F264" s="252"/>
      <c r="G264" s="252"/>
      <c r="H264" s="252"/>
      <c r="I264" s="252"/>
      <c r="J264" s="252"/>
      <c r="K264" s="252"/>
      <c r="L264" s="252"/>
      <c r="M264" s="252"/>
      <c r="N264" s="252"/>
      <c r="O264" s="252"/>
      <c r="P264" s="252"/>
      <c r="Q264" s="252"/>
      <c r="R264" s="252"/>
    </row>
    <row r="265" spans="1:18" x14ac:dyDescent="0.2">
      <c r="A265" s="252"/>
      <c r="B265" s="252"/>
      <c r="C265" s="252"/>
      <c r="D265" s="252"/>
      <c r="E265" s="252"/>
      <c r="F265" s="252"/>
      <c r="G265" s="252"/>
      <c r="H265" s="252"/>
      <c r="I265" s="252"/>
      <c r="J265" s="252"/>
      <c r="K265" s="252"/>
      <c r="L265" s="252"/>
      <c r="M265" s="252"/>
      <c r="N265" s="252"/>
      <c r="O265" s="252"/>
      <c r="P265" s="252"/>
      <c r="Q265" s="252"/>
      <c r="R265" s="252"/>
    </row>
    <row r="266" spans="1:18" x14ac:dyDescent="0.2">
      <c r="A266" s="252"/>
      <c r="B266" s="252"/>
      <c r="C266" s="252"/>
      <c r="D266" s="252"/>
      <c r="E266" s="252"/>
      <c r="F266" s="252"/>
      <c r="G266" s="252"/>
      <c r="H266" s="252"/>
      <c r="I266" s="252"/>
      <c r="J266" s="252"/>
      <c r="K266" s="252"/>
      <c r="L266" s="252"/>
      <c r="M266" s="252"/>
      <c r="N266" s="252"/>
      <c r="O266" s="252"/>
      <c r="P266" s="252"/>
      <c r="Q266" s="252"/>
      <c r="R266" s="252"/>
    </row>
    <row r="267" spans="1:18" x14ac:dyDescent="0.2">
      <c r="A267" s="252"/>
      <c r="B267" s="252"/>
      <c r="C267" s="252"/>
      <c r="D267" s="252"/>
      <c r="E267" s="252"/>
      <c r="F267" s="252"/>
      <c r="G267" s="252"/>
      <c r="H267" s="252"/>
      <c r="I267" s="252"/>
      <c r="J267" s="252"/>
      <c r="K267" s="252"/>
      <c r="L267" s="252"/>
      <c r="M267" s="252"/>
      <c r="N267" s="252"/>
      <c r="O267" s="252"/>
      <c r="P267" s="252"/>
      <c r="Q267" s="252"/>
      <c r="R267" s="252"/>
    </row>
    <row r="268" spans="1:18" x14ac:dyDescent="0.2">
      <c r="A268" s="252"/>
      <c r="B268" s="252"/>
      <c r="C268" s="252"/>
      <c r="D268" s="252"/>
      <c r="E268" s="252"/>
      <c r="F268" s="252"/>
      <c r="G268" s="252"/>
      <c r="H268" s="252"/>
      <c r="I268" s="252"/>
      <c r="J268" s="252"/>
      <c r="K268" s="252"/>
      <c r="L268" s="252"/>
      <c r="M268" s="252"/>
      <c r="N268" s="252"/>
      <c r="O268" s="252"/>
      <c r="P268" s="252"/>
      <c r="Q268" s="252"/>
      <c r="R268" s="252"/>
    </row>
    <row r="269" spans="1:18" x14ac:dyDescent="0.2">
      <c r="A269" s="252"/>
      <c r="B269" s="252"/>
      <c r="C269" s="252"/>
      <c r="D269" s="252"/>
      <c r="E269" s="252"/>
      <c r="F269" s="252"/>
      <c r="G269" s="252"/>
      <c r="H269" s="252"/>
      <c r="I269" s="252"/>
      <c r="J269" s="252"/>
      <c r="K269" s="252"/>
      <c r="L269" s="252"/>
      <c r="M269" s="252"/>
      <c r="N269" s="252"/>
      <c r="O269" s="252"/>
      <c r="P269" s="252"/>
      <c r="Q269" s="252"/>
      <c r="R269" s="252"/>
    </row>
    <row r="270" spans="1:18" x14ac:dyDescent="0.2">
      <c r="A270" s="252"/>
      <c r="B270" s="252"/>
      <c r="C270" s="252"/>
      <c r="D270" s="252"/>
      <c r="E270" s="252"/>
      <c r="F270" s="252"/>
      <c r="G270" s="252"/>
      <c r="H270" s="252"/>
      <c r="I270" s="252"/>
      <c r="J270" s="252"/>
      <c r="K270" s="252"/>
      <c r="L270" s="252"/>
      <c r="M270" s="252"/>
      <c r="N270" s="252"/>
      <c r="O270" s="252"/>
      <c r="P270" s="252"/>
      <c r="Q270" s="252"/>
      <c r="R270" s="252"/>
    </row>
    <row r="271" spans="1:18" x14ac:dyDescent="0.2">
      <c r="A271" s="252"/>
      <c r="B271" s="252"/>
      <c r="C271" s="252"/>
      <c r="D271" s="252"/>
      <c r="E271" s="252"/>
      <c r="F271" s="252"/>
      <c r="G271" s="252"/>
      <c r="H271" s="252"/>
      <c r="I271" s="252"/>
      <c r="J271" s="252"/>
      <c r="K271" s="252"/>
      <c r="L271" s="252"/>
      <c r="M271" s="252"/>
      <c r="N271" s="252"/>
      <c r="O271" s="252"/>
      <c r="P271" s="252"/>
      <c r="Q271" s="252"/>
      <c r="R271" s="252"/>
    </row>
    <row r="272" spans="1:18" x14ac:dyDescent="0.2">
      <c r="A272" s="252"/>
      <c r="B272" s="252"/>
      <c r="C272" s="252"/>
      <c r="D272" s="252"/>
      <c r="E272" s="252"/>
      <c r="F272" s="252"/>
      <c r="G272" s="252"/>
      <c r="H272" s="252"/>
      <c r="I272" s="252"/>
      <c r="J272" s="252"/>
      <c r="K272" s="252"/>
      <c r="L272" s="252"/>
      <c r="M272" s="252"/>
      <c r="N272" s="252"/>
      <c r="O272" s="252"/>
      <c r="P272" s="252"/>
      <c r="Q272" s="252"/>
      <c r="R272" s="252"/>
    </row>
    <row r="273" spans="1:18" x14ac:dyDescent="0.2">
      <c r="A273" s="252"/>
      <c r="B273" s="252"/>
      <c r="C273" s="252"/>
      <c r="D273" s="252"/>
      <c r="E273" s="252"/>
      <c r="F273" s="252"/>
      <c r="G273" s="252"/>
      <c r="H273" s="252"/>
      <c r="I273" s="252"/>
      <c r="J273" s="252"/>
      <c r="K273" s="252"/>
      <c r="L273" s="252"/>
      <c r="M273" s="252"/>
      <c r="N273" s="252"/>
      <c r="O273" s="252"/>
      <c r="P273" s="252"/>
      <c r="Q273" s="252"/>
      <c r="R273" s="252"/>
    </row>
    <row r="274" spans="1:18" x14ac:dyDescent="0.2">
      <c r="A274" s="252"/>
      <c r="B274" s="252"/>
      <c r="C274" s="252"/>
      <c r="D274" s="252"/>
      <c r="E274" s="252"/>
      <c r="F274" s="252"/>
      <c r="G274" s="252"/>
      <c r="H274" s="252"/>
      <c r="I274" s="252"/>
      <c r="J274" s="252"/>
      <c r="K274" s="252"/>
      <c r="L274" s="252"/>
      <c r="M274" s="252"/>
      <c r="N274" s="252"/>
      <c r="O274" s="252"/>
      <c r="P274" s="252"/>
      <c r="Q274" s="252"/>
      <c r="R274" s="252"/>
    </row>
    <row r="275" spans="1:18" x14ac:dyDescent="0.2">
      <c r="A275" s="252"/>
      <c r="B275" s="252"/>
      <c r="C275" s="252"/>
      <c r="D275" s="252"/>
      <c r="E275" s="252"/>
      <c r="F275" s="252"/>
      <c r="G275" s="252"/>
      <c r="H275" s="252"/>
      <c r="I275" s="252"/>
      <c r="J275" s="252"/>
      <c r="K275" s="252"/>
      <c r="L275" s="252"/>
      <c r="M275" s="252"/>
      <c r="N275" s="252"/>
      <c r="O275" s="252"/>
      <c r="P275" s="252"/>
      <c r="Q275" s="252"/>
      <c r="R275" s="252"/>
    </row>
    <row r="276" spans="1:18" x14ac:dyDescent="0.2">
      <c r="A276" s="252"/>
      <c r="B276" s="252"/>
      <c r="C276" s="252"/>
      <c r="D276" s="252"/>
      <c r="E276" s="252"/>
      <c r="F276" s="252"/>
      <c r="G276" s="252"/>
      <c r="H276" s="252"/>
      <c r="I276" s="252"/>
      <c r="J276" s="252"/>
      <c r="K276" s="252"/>
      <c r="L276" s="252"/>
      <c r="M276" s="252"/>
      <c r="N276" s="252"/>
      <c r="O276" s="252"/>
      <c r="P276" s="252"/>
      <c r="Q276" s="252"/>
      <c r="R276" s="252"/>
    </row>
    <row r="277" spans="1:18" x14ac:dyDescent="0.2">
      <c r="A277" s="252"/>
      <c r="B277" s="252"/>
      <c r="C277" s="252"/>
      <c r="D277" s="252"/>
      <c r="E277" s="252"/>
      <c r="F277" s="252"/>
      <c r="G277" s="252"/>
      <c r="H277" s="252"/>
      <c r="I277" s="252"/>
      <c r="J277" s="252"/>
      <c r="K277" s="252"/>
      <c r="L277" s="252"/>
      <c r="M277" s="252"/>
      <c r="N277" s="252"/>
      <c r="O277" s="252"/>
      <c r="P277" s="252"/>
      <c r="Q277" s="252"/>
      <c r="R277" s="252"/>
    </row>
    <row r="278" spans="1:18" x14ac:dyDescent="0.2">
      <c r="A278" s="252"/>
      <c r="B278" s="252"/>
      <c r="C278" s="252"/>
      <c r="D278" s="252"/>
      <c r="E278" s="252"/>
      <c r="F278" s="252"/>
      <c r="G278" s="252"/>
      <c r="H278" s="252"/>
      <c r="I278" s="252"/>
      <c r="J278" s="252"/>
      <c r="K278" s="252"/>
      <c r="L278" s="252"/>
      <c r="M278" s="252"/>
      <c r="N278" s="252"/>
      <c r="O278" s="252"/>
      <c r="P278" s="252"/>
      <c r="Q278" s="252"/>
      <c r="R278" s="252"/>
    </row>
    <row r="279" spans="1:18" x14ac:dyDescent="0.2">
      <c r="A279" s="252"/>
      <c r="B279" s="252"/>
      <c r="C279" s="252"/>
      <c r="D279" s="252"/>
      <c r="E279" s="252"/>
      <c r="F279" s="252"/>
      <c r="G279" s="252"/>
      <c r="H279" s="252"/>
      <c r="I279" s="252"/>
      <c r="J279" s="252"/>
      <c r="K279" s="252"/>
      <c r="L279" s="252"/>
      <c r="M279" s="252"/>
      <c r="N279" s="252"/>
      <c r="O279" s="252"/>
      <c r="P279" s="252"/>
      <c r="Q279" s="252"/>
      <c r="R279" s="252"/>
    </row>
    <row r="280" spans="1:18" x14ac:dyDescent="0.2">
      <c r="A280" s="252"/>
      <c r="B280" s="252"/>
      <c r="C280" s="252"/>
      <c r="D280" s="252"/>
      <c r="E280" s="252"/>
      <c r="F280" s="252"/>
      <c r="G280" s="252"/>
      <c r="H280" s="252"/>
      <c r="I280" s="252"/>
      <c r="J280" s="252"/>
      <c r="K280" s="252"/>
      <c r="L280" s="252"/>
      <c r="M280" s="252"/>
      <c r="N280" s="252"/>
      <c r="O280" s="252"/>
      <c r="P280" s="252"/>
      <c r="Q280" s="252"/>
      <c r="R280" s="252"/>
    </row>
    <row r="281" spans="1:18" x14ac:dyDescent="0.2">
      <c r="A281" s="252"/>
      <c r="B281" s="252"/>
      <c r="C281" s="252"/>
      <c r="D281" s="252"/>
      <c r="E281" s="252"/>
      <c r="F281" s="252"/>
      <c r="G281" s="252"/>
      <c r="H281" s="252"/>
      <c r="I281" s="252"/>
      <c r="J281" s="252"/>
      <c r="K281" s="252"/>
      <c r="L281" s="252"/>
      <c r="M281" s="252"/>
      <c r="N281" s="252"/>
      <c r="O281" s="252"/>
      <c r="P281" s="252"/>
      <c r="Q281" s="252"/>
      <c r="R281" s="252"/>
    </row>
    <row r="282" spans="1:18" x14ac:dyDescent="0.2">
      <c r="A282" s="252"/>
      <c r="B282" s="252"/>
      <c r="C282" s="252"/>
      <c r="D282" s="252"/>
      <c r="E282" s="252"/>
      <c r="F282" s="252"/>
      <c r="G282" s="252"/>
      <c r="H282" s="252"/>
      <c r="I282" s="252"/>
      <c r="J282" s="252"/>
      <c r="K282" s="252"/>
      <c r="L282" s="252"/>
      <c r="M282" s="252"/>
      <c r="N282" s="252"/>
      <c r="O282" s="252"/>
      <c r="P282" s="252"/>
      <c r="Q282" s="252"/>
      <c r="R282" s="252"/>
    </row>
    <row r="283" spans="1:18" x14ac:dyDescent="0.2">
      <c r="A283" s="252"/>
      <c r="B283" s="252"/>
      <c r="C283" s="252"/>
      <c r="D283" s="252"/>
      <c r="E283" s="252"/>
      <c r="F283" s="252"/>
      <c r="G283" s="252"/>
      <c r="H283" s="252"/>
      <c r="I283" s="252"/>
      <c r="J283" s="252"/>
      <c r="K283" s="252"/>
      <c r="L283" s="252"/>
      <c r="M283" s="252"/>
      <c r="N283" s="252"/>
      <c r="O283" s="252"/>
      <c r="P283" s="252"/>
      <c r="Q283" s="252"/>
      <c r="R283" s="252"/>
    </row>
    <row r="284" spans="1:18" x14ac:dyDescent="0.2">
      <c r="A284" s="252"/>
      <c r="B284" s="252"/>
      <c r="C284" s="252"/>
      <c r="D284" s="252"/>
      <c r="E284" s="252"/>
      <c r="F284" s="252"/>
      <c r="G284" s="252"/>
      <c r="H284" s="252"/>
      <c r="I284" s="252"/>
      <c r="J284" s="252"/>
      <c r="K284" s="252"/>
      <c r="L284" s="252"/>
      <c r="M284" s="252"/>
      <c r="N284" s="252"/>
      <c r="O284" s="252"/>
      <c r="P284" s="252"/>
      <c r="Q284" s="252"/>
      <c r="R284" s="252"/>
    </row>
    <row r="285" spans="1:18" x14ac:dyDescent="0.2">
      <c r="A285" s="252"/>
      <c r="B285" s="252"/>
      <c r="C285" s="252"/>
      <c r="D285" s="252"/>
      <c r="E285" s="252"/>
      <c r="F285" s="252"/>
      <c r="G285" s="252"/>
      <c r="H285" s="252"/>
      <c r="I285" s="252"/>
      <c r="J285" s="252"/>
      <c r="K285" s="252"/>
      <c r="L285" s="252"/>
      <c r="M285" s="252"/>
      <c r="N285" s="252"/>
      <c r="O285" s="252"/>
      <c r="P285" s="252"/>
      <c r="Q285" s="252"/>
      <c r="R285" s="252"/>
    </row>
    <row r="286" spans="1:18" x14ac:dyDescent="0.2">
      <c r="A286" s="252"/>
      <c r="B286" s="252"/>
      <c r="C286" s="252"/>
      <c r="D286" s="252"/>
      <c r="E286" s="252"/>
      <c r="F286" s="252"/>
      <c r="G286" s="252"/>
      <c r="H286" s="252"/>
      <c r="I286" s="252"/>
      <c r="J286" s="252"/>
      <c r="K286" s="252"/>
      <c r="L286" s="252"/>
      <c r="M286" s="252"/>
      <c r="N286" s="252"/>
      <c r="O286" s="252"/>
      <c r="P286" s="252"/>
      <c r="Q286" s="252"/>
      <c r="R286" s="252"/>
    </row>
    <row r="287" spans="1:18" x14ac:dyDescent="0.2">
      <c r="A287" s="252"/>
      <c r="B287" s="252"/>
      <c r="C287" s="252"/>
      <c r="D287" s="252"/>
      <c r="E287" s="252"/>
      <c r="F287" s="252"/>
      <c r="G287" s="252"/>
      <c r="H287" s="252"/>
      <c r="I287" s="252"/>
      <c r="J287" s="252"/>
      <c r="K287" s="252"/>
      <c r="L287" s="252"/>
      <c r="M287" s="252"/>
      <c r="N287" s="252"/>
      <c r="O287" s="252"/>
      <c r="P287" s="252"/>
      <c r="Q287" s="252"/>
      <c r="R287" s="252"/>
    </row>
    <row r="288" spans="1:18" x14ac:dyDescent="0.2">
      <c r="A288" s="252"/>
      <c r="B288" s="252"/>
      <c r="C288" s="252"/>
      <c r="D288" s="252"/>
      <c r="E288" s="252"/>
      <c r="F288" s="252"/>
      <c r="G288" s="252"/>
      <c r="H288" s="252"/>
      <c r="I288" s="252"/>
      <c r="J288" s="252"/>
      <c r="K288" s="252"/>
      <c r="L288" s="252"/>
      <c r="M288" s="252"/>
      <c r="N288" s="252"/>
      <c r="O288" s="252"/>
      <c r="P288" s="252"/>
      <c r="Q288" s="252"/>
      <c r="R288" s="252"/>
    </row>
    <row r="289" spans="1:18" x14ac:dyDescent="0.2">
      <c r="A289" s="252"/>
      <c r="B289" s="252"/>
      <c r="C289" s="252"/>
      <c r="D289" s="252"/>
      <c r="E289" s="252"/>
      <c r="F289" s="252"/>
      <c r="G289" s="252"/>
      <c r="H289" s="252"/>
      <c r="I289" s="252"/>
      <c r="J289" s="252"/>
      <c r="K289" s="252"/>
      <c r="L289" s="252"/>
      <c r="M289" s="252"/>
      <c r="N289" s="252"/>
      <c r="O289" s="252"/>
      <c r="P289" s="252"/>
      <c r="Q289" s="252"/>
      <c r="R289" s="252"/>
    </row>
    <row r="290" spans="1:18" x14ac:dyDescent="0.2">
      <c r="A290" s="252"/>
      <c r="B290" s="252"/>
      <c r="C290" s="252"/>
      <c r="D290" s="252"/>
      <c r="E290" s="252"/>
      <c r="F290" s="252"/>
      <c r="G290" s="252"/>
      <c r="H290" s="252"/>
      <c r="I290" s="252"/>
      <c r="J290" s="252"/>
      <c r="K290" s="252"/>
      <c r="L290" s="252"/>
      <c r="M290" s="252"/>
      <c r="N290" s="252"/>
      <c r="O290" s="252"/>
      <c r="P290" s="252"/>
      <c r="Q290" s="252"/>
      <c r="R290" s="252"/>
    </row>
    <row r="291" spans="1:18" x14ac:dyDescent="0.2">
      <c r="A291" s="252"/>
      <c r="B291" s="252"/>
      <c r="C291" s="252"/>
      <c r="D291" s="252"/>
      <c r="E291" s="252"/>
      <c r="F291" s="252"/>
      <c r="G291" s="252"/>
      <c r="H291" s="252"/>
      <c r="I291" s="252"/>
      <c r="J291" s="252"/>
      <c r="K291" s="252"/>
      <c r="L291" s="252"/>
      <c r="M291" s="252"/>
      <c r="N291" s="252"/>
      <c r="O291" s="252"/>
      <c r="P291" s="252"/>
      <c r="Q291" s="252"/>
      <c r="R291" s="252"/>
    </row>
    <row r="292" spans="1:18" x14ac:dyDescent="0.2">
      <c r="A292" s="252"/>
      <c r="B292" s="252"/>
      <c r="C292" s="252"/>
      <c r="D292" s="252"/>
      <c r="E292" s="252"/>
      <c r="F292" s="252"/>
      <c r="G292" s="252"/>
      <c r="H292" s="252"/>
      <c r="I292" s="252"/>
      <c r="J292" s="252"/>
      <c r="K292" s="252"/>
      <c r="L292" s="252"/>
      <c r="M292" s="252"/>
      <c r="N292" s="252"/>
      <c r="O292" s="252"/>
      <c r="P292" s="252"/>
      <c r="Q292" s="252"/>
      <c r="R292" s="252"/>
    </row>
    <row r="293" spans="1:18" x14ac:dyDescent="0.2">
      <c r="A293" s="252"/>
      <c r="B293" s="252"/>
      <c r="C293" s="252"/>
      <c r="D293" s="252"/>
      <c r="E293" s="252"/>
      <c r="F293" s="252"/>
      <c r="G293" s="252"/>
      <c r="H293" s="252"/>
      <c r="I293" s="252"/>
      <c r="J293" s="252"/>
      <c r="K293" s="252"/>
      <c r="L293" s="252"/>
      <c r="M293" s="252"/>
      <c r="N293" s="252"/>
      <c r="O293" s="252"/>
      <c r="P293" s="252"/>
      <c r="Q293" s="252"/>
      <c r="R293" s="252"/>
    </row>
    <row r="294" spans="1:18" x14ac:dyDescent="0.2">
      <c r="A294" s="252"/>
      <c r="B294" s="252"/>
      <c r="C294" s="252"/>
      <c r="D294" s="252"/>
      <c r="E294" s="252"/>
      <c r="F294" s="252"/>
      <c r="G294" s="252"/>
      <c r="H294" s="252"/>
      <c r="I294" s="252"/>
      <c r="J294" s="252"/>
      <c r="K294" s="252"/>
      <c r="L294" s="252"/>
      <c r="M294" s="252"/>
      <c r="N294" s="252"/>
      <c r="O294" s="252"/>
      <c r="P294" s="252"/>
      <c r="Q294" s="252"/>
      <c r="R294" s="252"/>
    </row>
    <row r="295" spans="1:18" x14ac:dyDescent="0.2">
      <c r="A295" s="252"/>
      <c r="B295" s="252"/>
      <c r="C295" s="252"/>
      <c r="D295" s="252"/>
      <c r="E295" s="252"/>
      <c r="F295" s="252"/>
      <c r="G295" s="252"/>
      <c r="H295" s="252"/>
      <c r="I295" s="252"/>
      <c r="J295" s="252"/>
      <c r="K295" s="252"/>
      <c r="L295" s="252"/>
      <c r="M295" s="252"/>
      <c r="N295" s="252"/>
      <c r="O295" s="252"/>
      <c r="P295" s="252"/>
      <c r="Q295" s="252"/>
      <c r="R295" s="252"/>
    </row>
    <row r="296" spans="1:18" x14ac:dyDescent="0.2">
      <c r="A296" s="252"/>
      <c r="B296" s="252"/>
      <c r="C296" s="252"/>
      <c r="D296" s="252"/>
      <c r="E296" s="252"/>
      <c r="F296" s="252"/>
      <c r="G296" s="252"/>
      <c r="H296" s="252"/>
      <c r="I296" s="252"/>
      <c r="J296" s="252"/>
      <c r="K296" s="252"/>
      <c r="L296" s="252"/>
      <c r="M296" s="252"/>
      <c r="N296" s="252"/>
      <c r="O296" s="252"/>
      <c r="P296" s="252"/>
      <c r="Q296" s="252"/>
      <c r="R296" s="252"/>
    </row>
    <row r="297" spans="1:18" x14ac:dyDescent="0.2">
      <c r="A297" s="252"/>
      <c r="B297" s="252"/>
      <c r="C297" s="252"/>
      <c r="D297" s="252"/>
      <c r="E297" s="252"/>
      <c r="F297" s="252"/>
      <c r="G297" s="252"/>
      <c r="H297" s="252"/>
      <c r="I297" s="252"/>
      <c r="J297" s="252"/>
      <c r="K297" s="252"/>
      <c r="L297" s="252"/>
      <c r="M297" s="252"/>
      <c r="N297" s="252"/>
      <c r="O297" s="252"/>
      <c r="P297" s="252"/>
      <c r="Q297" s="252"/>
      <c r="R297" s="252"/>
    </row>
    <row r="298" spans="1:18" x14ac:dyDescent="0.2">
      <c r="A298" s="252"/>
      <c r="B298" s="252"/>
      <c r="C298" s="252"/>
      <c r="D298" s="252"/>
      <c r="E298" s="252"/>
      <c r="F298" s="252"/>
      <c r="G298" s="252"/>
      <c r="H298" s="252"/>
      <c r="I298" s="252"/>
      <c r="J298" s="252"/>
      <c r="K298" s="252"/>
      <c r="L298" s="252"/>
      <c r="M298" s="252"/>
      <c r="N298" s="252"/>
      <c r="O298" s="252"/>
      <c r="P298" s="252"/>
      <c r="Q298" s="252"/>
      <c r="R298" s="252"/>
    </row>
    <row r="299" spans="1:18" x14ac:dyDescent="0.2">
      <c r="A299" s="252"/>
      <c r="B299" s="252"/>
      <c r="C299" s="252"/>
      <c r="D299" s="252"/>
      <c r="E299" s="252"/>
      <c r="F299" s="252"/>
      <c r="G299" s="252"/>
      <c r="H299" s="252"/>
      <c r="I299" s="252"/>
      <c r="J299" s="252"/>
      <c r="K299" s="252"/>
      <c r="L299" s="252"/>
      <c r="M299" s="252"/>
      <c r="N299" s="252"/>
      <c r="O299" s="252"/>
      <c r="P299" s="252"/>
      <c r="Q299" s="252"/>
      <c r="R299" s="252"/>
    </row>
    <row r="300" spans="1:18" x14ac:dyDescent="0.2">
      <c r="A300" s="252"/>
      <c r="B300" s="252"/>
      <c r="C300" s="252"/>
      <c r="D300" s="252"/>
      <c r="E300" s="252"/>
      <c r="F300" s="252"/>
      <c r="G300" s="252"/>
      <c r="H300" s="252"/>
      <c r="I300" s="252"/>
      <c r="J300" s="252"/>
      <c r="K300" s="252"/>
      <c r="L300" s="252"/>
      <c r="M300" s="252"/>
      <c r="N300" s="252"/>
      <c r="O300" s="252"/>
      <c r="P300" s="252"/>
      <c r="Q300" s="252"/>
      <c r="R300" s="252"/>
    </row>
  </sheetData>
  <sheetProtection sheet="1" objects="1" scenarios="1"/>
  <mergeCells count="13">
    <mergeCell ref="P37:Q37"/>
    <mergeCell ref="V37:AC37"/>
    <mergeCell ref="AD37:AK37"/>
    <mergeCell ref="BZ4:CE4"/>
    <mergeCell ref="A1:D3"/>
    <mergeCell ref="E1:BP1"/>
    <mergeCell ref="BQ1:BY2"/>
    <mergeCell ref="E2:BP2"/>
    <mergeCell ref="E3:BP3"/>
    <mergeCell ref="BQ3:BY3"/>
    <mergeCell ref="A4:AC4"/>
    <mergeCell ref="AD4:BA4"/>
    <mergeCell ref="BB4:BY4"/>
  </mergeCells>
  <dataValidations count="45">
    <dataValidation type="list" errorStyle="warning" allowBlank="1" showInputMessage="1" showErrorMessage="1" errorTitle="Fuente Financiación" error="Desea Ingresar Nueva Fuente de Financiación?" sqref="R5:AC5">
      <formula1>fuente_financiacion</formula1>
    </dataValidation>
    <dataValidation type="list" errorStyle="warning" allowBlank="1" showInputMessage="1" showErrorMessage="1" errorTitle="Línea de Gestión PND" error="Desea Ingresar Nueva Línea de Gestión PND?" sqref="L6:L33">
      <formula1>proceso</formula1>
    </dataValidation>
    <dataValidation type="list" errorStyle="warning" allowBlank="1" showInputMessage="1" showErrorMessage="1" errorTitle="Objetivo Sectorial" error="Desea Ingresar Nuevo Objetivo Sectorial?" sqref="G6:G33">
      <formula1>obj_sec</formula1>
    </dataValidation>
    <dataValidation type="list" errorStyle="warning" allowBlank="1" showInputMessage="1" showErrorMessage="1" errorTitle="Estrategia Sectorial" error="Desea Ingresar Nueva Estrategia Sectorial?" sqref="H6:H33">
      <formula1>est_sec</formula1>
    </dataValidation>
    <dataValidation type="list" errorStyle="warning" allowBlank="1" showInputMessage="1" showErrorMessage="1" errorTitle="Actividad Principal" error="Registrar Actividad Principal?" sqref="I6:I33">
      <formula1>"Inactivar"</formula1>
    </dataValidation>
    <dataValidation type="list" errorStyle="warning" allowBlank="1" showInputMessage="1" showErrorMessage="1" errorTitle="Actividad Desagregada" error="Registrar Actividad Desagregada?" sqref="J6:J33">
      <formula1>"Inactivar"</formula1>
    </dataValidation>
    <dataValidation type="list" errorStyle="warning" allowBlank="1" showInputMessage="1" showErrorMessage="1" errorTitle="Línea de Gestión PND" error="Desea Ingresar Nueva Línea de Gestión PND?" sqref="K6:K33">
      <formula1>linea_gestion</formula1>
    </dataValidation>
    <dataValidation type="list" allowBlank="1" showInputMessage="1" showErrorMessage="1" errorTitle="Dato Inválido" error="Debe Registrar un Valor Entre 1 y 3" sqref="M6:M33">
      <formula1>peso</formula1>
    </dataValidation>
    <dataValidation type="list" errorStyle="warning" allowBlank="1" showInputMessage="1" showErrorMessage="1" errorTitle="Unidad de Medida" error="Desea Ingresar Nueva Unidad de Medida?" sqref="P6:P33">
      <formula1>unidad_medida</formula1>
    </dataValidation>
    <dataValidation type="decimal" allowBlank="1" showInputMessage="1" showErrorMessage="1" errorTitle="Dato Inválido" error="Debe Registrar Valores Enteros y/o con Valores Decimales" sqref="AS6:AS33 N6:N33 AC6:AC33">
      <formula1>0</formula1>
      <formula2>9.99999999999999E+24</formula2>
    </dataValidation>
    <dataValidation type="list" errorStyle="warning" allowBlank="1" showInputMessage="1" showErrorMessage="1" errorTitle="Compromiso PND" error="Desea Ingresar Nuevo Compromiso PND?" sqref="AD6:AD33">
      <formula1>compromiso_PND</formula1>
    </dataValidation>
    <dataValidation type="list" errorStyle="warning" allowBlank="1" showInputMessage="1" showErrorMessage="1" errorTitle="Articulado PND" error="Desea Ingresar Nuevo Articulado PND?" sqref="AE6:AE33">
      <formula1>"No Aplica"</formula1>
    </dataValidation>
    <dataValidation type="list" errorStyle="warning" allowBlank="1" showInputMessage="1" showErrorMessage="1" errorTitle="Meta Sinergia Nacional" error="Desea Ingresar Nueva Meta Sinergia Nacional?" sqref="AF6:AF33">
      <formula1>meta_sinergia_nal</formula1>
    </dataValidation>
    <dataValidation type="list" errorStyle="warning" allowBlank="1" showInputMessage="1" showErrorMessage="1" errorTitle="Meta Sinergia Regional" error="Desea Ingresar Nueva Meta Sinergia Regional?" sqref="AG6:AG33">
      <formula1>meta_sinergia_regional</formula1>
    </dataValidation>
    <dataValidation type="list" errorStyle="warning" allowBlank="1" showInputMessage="1" showErrorMessage="1" errorTitle="Meta Grupo Étnico" error="Desea Ingresar Nueva Meta Grupo Étnico?" sqref="AH6:AH33">
      <formula1>meta_grupo_etnico</formula1>
    </dataValidation>
    <dataValidation type="list" errorStyle="warning" allowBlank="1" showInputMessage="1" showErrorMessage="1" errorTitle="Tablero Control Ministro" error="Desea Ingresar Nueva Meta Control Ministro?" sqref="AI6:AI33">
      <formula1>tablero_ministro</formula1>
    </dataValidation>
    <dataValidation type="list" errorStyle="warning" allowBlank="1" showInputMessage="1" showErrorMessage="1" errorTitle="Política Ambiental" error="Desea Ingresar Nueva Política Ambiental?" sqref="AJ6:AJ33">
      <formula1>politica_ambiental</formula1>
    </dataValidation>
    <dataValidation type="list" errorStyle="warning" allowBlank="1" showInputMessage="1" showErrorMessage="1" errorTitle="Acuerdos Internacionales" error="Desea Ingresar Nuevo Compromiso Acuerdo Internacional?" sqref="AL6:AL33">
      <formula1>"No Aplica"</formula1>
    </dataValidation>
    <dataValidation type="list" allowBlank="1" showInputMessage="1" showErrorMessage="1" errorTitle="Dato Inválido" error="Debe Seleccionar Si Aplica o No Aplica?" sqref="AM6:AN33">
      <formula1>"Si Aplica,No Aplica"</formula1>
    </dataValidation>
    <dataValidation type="list" errorStyle="warning" allowBlank="1" showInputMessage="1" showErrorMessage="1" errorTitle="Grupo Étnico" error="Desea Ingresar Nuevo Grupo Étnico?" sqref="AO6:AO33">
      <formula1>grupo_etnico</formula1>
    </dataValidation>
    <dataValidation type="list" errorStyle="warning" allowBlank="1" showInputMessage="1" showErrorMessage="1" errorTitle="Fuente Compromiso Étnico" error="Desea Ingresar Nueva Fuente Compromiso Étnico?" sqref="AP6:AP33">
      <formula1>compromiso_etnico</formula1>
    </dataValidation>
    <dataValidation type="list" errorStyle="warning" allowBlank="1" showInputMessage="1" showErrorMessage="1" errorTitle="Grupo Poblacional" error="Desea Ingresar Nuevo Grupo Poblacional?" sqref="AQ6:AQ33">
      <formula1>grupo_poblacional</formula1>
    </dataValidation>
    <dataValidation type="list" errorStyle="warning" allowBlank="1" showInputMessage="1" showErrorMessage="1" errorTitle="Género" error="Desea Ingresar Nuevo Género?" sqref="AR6:AR33">
      <formula1>genero</formula1>
    </dataValidation>
    <dataValidation type="list" errorStyle="warning" allowBlank="1" showInputMessage="1" showErrorMessage="1" errorTitle="Región" error="Desea Ingresar Nueva Región?" sqref="AT6:AT33">
      <formula1>region</formula1>
    </dataValidation>
    <dataValidation type="list" errorStyle="warning" allowBlank="1" showInputMessage="1" showErrorMessage="1" errorTitle="Departamento" error="Desea Ingresar Nuevo Departamento?" sqref="AU6:AU33">
      <formula1>departamento</formula1>
    </dataValidation>
    <dataValidation type="list" errorStyle="warning" allowBlank="1" showInputMessage="1" showErrorMessage="1" errorTitle="Municipio" error="Desea Ingresar Nuevo Municipio?" sqref="AW6:AW33">
      <formula1>municipio</formula1>
    </dataValidation>
    <dataValidation type="list" errorStyle="warning" allowBlank="1" showInputMessage="1" showErrorMessage="1" errorTitle="Clasificación de Desempeño" error="Desea Ingresar Nueva Clasificación de Desempeño y Calidad?" sqref="AY6:AY33">
      <formula1>clasificacion_desempeño</formula1>
    </dataValidation>
    <dataValidation type="list" errorStyle="warning" allowBlank="1" showInputMessage="1" showErrorMessage="1" errorTitle="Meta Indicador de Resultado" error="Desea Ingresar Nueva Meta Indicador de Resultado?" sqref="AZ6:AZ33">
      <formula1>"No Aplica"</formula1>
    </dataValidation>
    <dataValidation type="list" errorStyle="warning" allowBlank="1" showInputMessage="1" showErrorMessage="1" errorTitle="Líder Responsable" error="Desea Ingresar Nuevo Líder Responsable?" sqref="BA6:BA33">
      <formula1>lider</formula1>
    </dataValidation>
    <dataValidation type="textLength" allowBlank="1" showInputMessage="1" showErrorMessage="1" errorTitle="Dato Inválido" error="Registre el entregable a reportar en Enero, siempre y cuando la Programación sea Mayor a 0 e Inferior a 100, Y en caso de que No Aplique, favor no registrar información en esta celda." sqref="BB6:BB33">
      <formula1>10</formula1>
      <formula2>1000</formula2>
    </dataValidation>
    <dataValidation type="decimal" allowBlank="1" showInputMessage="1" showErrorMessage="1" errorTitle="Dato Inválido" error="Debe Registrar Valores Enteros y/o con Valores Decimales (Mayor a 0 e Inferior o Igual a 100)" sqref="BY6:BY33 BW6:BW33 BU6:BU33 BS6:BS33 BQ6:BQ33 BO6:BO33 BM6:BM33 BK6:BK33 BI6:BI33 BG6:BG33 BE6:BE33 BC6:BC33">
      <formula1>1</formula1>
      <formula2>100</formula2>
    </dataValidation>
    <dataValidation type="textLength" allowBlank="1" showInputMessage="1" showErrorMessage="1" errorTitle="Dato Inválido" error="Registre el entregable a reportar en Febrero, siempre y cuando la Programación sea Mayor a 0 e Inferior a 100, Y en caso de que No Aplique, favor no registrar información en esta celda." sqref="BD6:BD33">
      <formula1>10</formula1>
      <formula2>1000</formula2>
    </dataValidation>
    <dataValidation type="textLength" allowBlank="1" showInputMessage="1" showErrorMessage="1" errorTitle="Dato Inválido" error="Registre el entregable a reportar en Marzo, siempre y cuando la Programación sea Mayor a 0 e Inferior a 100, Y en caso de que No Aplique, favor no registrar información en esta celda." sqref="BF6:BF33">
      <formula1>10</formula1>
      <formula2>1000</formula2>
    </dataValidation>
    <dataValidation type="textLength" allowBlank="1" showInputMessage="1" showErrorMessage="1" errorTitle="Dato Inválido" error="Registre el entregable a reportar en Abril, siempre y cuando la Programación sea Mayor a 0 e Inferior a 100, Y en caso de que No Aplique, favor no registrar información en esta celda." sqref="BH6:BH33">
      <formula1>10</formula1>
      <formula2>1000</formula2>
    </dataValidation>
    <dataValidation type="textLength" allowBlank="1" showInputMessage="1" showErrorMessage="1" errorTitle="Dato Inválido" error="Registre el entregable a reportar en Mayo, siempre y cuando la Programación sea Mayor a 0 e Inferior a 100, Y en caso de que No Aplique, favor no registrar información en esta celda." sqref="BJ6:BJ33">
      <formula1>10</formula1>
      <formula2>1000</formula2>
    </dataValidation>
    <dataValidation type="textLength" allowBlank="1" showInputMessage="1" showErrorMessage="1" errorTitle="Dato Inválido" error="Registre el entregable a reportar en Junio, siempre y cuando la Programación sea Mayor a 0 e Inferior a 100, Y en caso de que No Aplique, favor no registrar información en esta celda." sqref="BL6:BL33">
      <formula1>10</formula1>
      <formula2>1000</formula2>
    </dataValidation>
    <dataValidation type="textLength" allowBlank="1" showInputMessage="1" showErrorMessage="1" errorTitle="Dato Inválido" error="Registre el entregable a reportar en Julio, siempre y cuando la Programación sea Mayor a 0 e Inferior a 100, Y en caso de que No Aplique, favor no registrar información en esta celda." sqref="BN6:BN33">
      <formula1>10</formula1>
      <formula2>1000</formula2>
    </dataValidation>
    <dataValidation type="textLength" allowBlank="1" showInputMessage="1" showErrorMessage="1" errorTitle="Dato Inválido" error="Registre el entregable a reportar en Agosto, siempre y cuando la Programación sea Mayor a 0 e Inferior a 100, Y en caso de que No Aplique, favor no registrar información en esta celda." sqref="BP6:BP33">
      <formula1>10</formula1>
      <formula2>1000</formula2>
    </dataValidation>
    <dataValidation type="textLength" allowBlank="1" showInputMessage="1" showErrorMessage="1" errorTitle="Dato Inválido" error="Registre el entregable a reportar en Septiembre, siempre y cuando la Programación sea Mayor a 0 e Inferior a 100, Y en caso de que No Aplique, favor no registrar información en esta celda." sqref="BR6:BR33">
      <formula1>10</formula1>
      <formula2>1000</formula2>
    </dataValidation>
    <dataValidation type="textLength" allowBlank="1" showInputMessage="1" showErrorMessage="1" errorTitle="Dato Inválido" error="Registre el entregable a reportar en Octubre, siempre y cuando la Programación sea Mayor a 0 e Inferior a 100, Y en caso de que No Aplique, favor no registrar información en esta celda." sqref="BT6:BT33">
      <formula1>10</formula1>
      <formula2>1000</formula2>
    </dataValidation>
    <dataValidation type="textLength" allowBlank="1" showInputMessage="1" showErrorMessage="1" errorTitle="Dato Inválido" error="Registre el entregable a reportar en Noviembre, siempre y cuando la Programación sea Mayor a 0 e Inferior a 100, Y en caso de que No Aplique, favor no registrar información en esta celda." sqref="BV6:BV33">
      <formula1>10</formula1>
      <formula2>1000</formula2>
    </dataValidation>
    <dataValidation type="textLength" allowBlank="1" showInputMessage="1" showErrorMessage="1" errorTitle="Dato Inválido" error="Registre el entregable a reportar en Diciembre, siempre y cuando la Programación sea Mayor a 0 e Inferior a 100, Y en caso de que No Aplique, favor no registrar información en esta celda." sqref="BX6:BX33">
      <formula1>10</formula1>
      <formula2>1000</formula2>
    </dataValidation>
    <dataValidation type="textLength" showInputMessage="1" showErrorMessage="1" error="El largo de texto no corresponde a lo definido (10 a 1000 caracteres)" prompt="Registra mínimo 10 y máximo 1000 caracteres" sqref="CB5:CB300 CE5:CE300">
      <formula1>10</formula1>
      <formula2>1000</formula2>
    </dataValidation>
    <dataValidation type="decimal" showInputMessage="1" showErrorMessage="1" error="Se debe ingresar números entre 0 y 100" prompt="Ingrese números entre 0 y 100" sqref="CA6:CA300 CD6:CD300">
      <formula1>0</formula1>
      <formula2>100</formula2>
    </dataValidation>
    <dataValidation type="decimal" operator="greaterThan" showInputMessage="1" showErrorMessage="1" error="Sólo puede ingresar números mayores a 0" prompt="Ingrese un números" sqref="BZ6:BZ300 CC6:CC300">
      <formula1>0</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24</vt:i4>
      </vt:variant>
    </vt:vector>
  </HeadingPairs>
  <TitlesOfParts>
    <vt:vector size="68" baseType="lpstr">
      <vt:lpstr>INICIO</vt:lpstr>
      <vt:lpstr>MENU</vt:lpstr>
      <vt:lpstr>Viceministerio V2</vt:lpstr>
      <vt:lpstr>BOSQUES V2</vt:lpstr>
      <vt:lpstr>DAMCRA V2</vt:lpstr>
      <vt:lpstr>D.RECURSO HIDRICO V2</vt:lpstr>
      <vt:lpstr>D.CAMBIO CLIMATICO V2</vt:lpstr>
      <vt:lpstr>DAASU V2</vt:lpstr>
      <vt:lpstr>NEGOCIOS VERDES V2</vt:lpstr>
      <vt:lpstr>Planeacion 2017 v2</vt:lpstr>
      <vt:lpstr>Objetivo Nacional</vt:lpstr>
      <vt:lpstr>Estrategia Nacional</vt:lpstr>
      <vt:lpstr>Objetivo Sectorial</vt:lpstr>
      <vt:lpstr>Estrategia Sectorial</vt:lpstr>
      <vt:lpstr>Linea de Gestion</vt:lpstr>
      <vt:lpstr>Proceso</vt:lpstr>
      <vt:lpstr>Peso</vt:lpstr>
      <vt:lpstr>Unidad de Medida</vt:lpstr>
      <vt:lpstr>Fuente Financiación</vt:lpstr>
      <vt:lpstr>SECRETARIA GRAL V2</vt:lpstr>
      <vt:lpstr>DGOAT V2</vt:lpstr>
      <vt:lpstr>EDUCACION Y PART V2</vt:lpstr>
      <vt:lpstr>TECNOLOGIAS V2</vt:lpstr>
      <vt:lpstr>JURIDICA V2</vt:lpstr>
      <vt:lpstr>CONTROL INTERNO V2</vt:lpstr>
      <vt:lpstr>COMUNICACIONES V2</vt:lpstr>
      <vt:lpstr>CONSOLIDADO PPTO 2017</vt:lpstr>
      <vt:lpstr>Compromiso PND</vt:lpstr>
      <vt:lpstr>Meta Sinergia Nacional</vt:lpstr>
      <vt:lpstr>Meta Sinergia Regional</vt:lpstr>
      <vt:lpstr>Meta Grupo Etnico</vt:lpstr>
      <vt:lpstr>Tablero Control Ministro</vt:lpstr>
      <vt:lpstr>Política Ambiental</vt:lpstr>
      <vt:lpstr>Grupo Étnico</vt:lpstr>
      <vt:lpstr>Fuente Compromiso Étnico</vt:lpstr>
      <vt:lpstr>Grupo Poblacional</vt:lpstr>
      <vt:lpstr>Género</vt:lpstr>
      <vt:lpstr>Región</vt:lpstr>
      <vt:lpstr>Departamento</vt:lpstr>
      <vt:lpstr>Municipio</vt:lpstr>
      <vt:lpstr>Clasificación Desempeño</vt:lpstr>
      <vt:lpstr>Lider</vt:lpstr>
      <vt:lpstr>15.Julio.2015</vt:lpstr>
      <vt:lpstr>FORMATO PLAN ACCION</vt:lpstr>
      <vt:lpstr>clasificacion_desempeño</vt:lpstr>
      <vt:lpstr>compromiso_etnico</vt:lpstr>
      <vt:lpstr>compromiso_PND</vt:lpstr>
      <vt:lpstr>departamento</vt:lpstr>
      <vt:lpstr>est_nal</vt:lpstr>
      <vt:lpstr>est_sec</vt:lpstr>
      <vt:lpstr>fuente_financiacion</vt:lpstr>
      <vt:lpstr>genero</vt:lpstr>
      <vt:lpstr>grupo_etnico</vt:lpstr>
      <vt:lpstr>grupo_poblacional</vt:lpstr>
      <vt:lpstr>lider</vt:lpstr>
      <vt:lpstr>linea_gestion</vt:lpstr>
      <vt:lpstr>meta_grupo_etnico</vt:lpstr>
      <vt:lpstr>meta_sinergia_nal</vt:lpstr>
      <vt:lpstr>meta_sinergia_regional</vt:lpstr>
      <vt:lpstr>municipio</vt:lpstr>
      <vt:lpstr>obj_nal</vt:lpstr>
      <vt:lpstr>obj_sec</vt:lpstr>
      <vt:lpstr>peso</vt:lpstr>
      <vt:lpstr>politica_ambiental</vt:lpstr>
      <vt:lpstr>proceso</vt:lpstr>
      <vt:lpstr>region</vt:lpstr>
      <vt:lpstr>tablero_ministro</vt:lpstr>
      <vt:lpstr>unidad_medida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&amp;VALENTINA</dc:creator>
  <cp:lastModifiedBy>Dora Cristina Suarez Macias</cp:lastModifiedBy>
  <cp:lastPrinted>2017-06-23T14:35:32Z</cp:lastPrinted>
  <dcterms:created xsi:type="dcterms:W3CDTF">2014-12-12T20:23:05Z</dcterms:created>
  <dcterms:modified xsi:type="dcterms:W3CDTF">2017-12-21T20:34:58Z</dcterms:modified>
</cp:coreProperties>
</file>